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D.1.1.1 - Architektonicko..." sheetId="2" r:id="rId2"/>
    <sheet name="D.1.1.1b - ARS- Můstek" sheetId="3" r:id="rId3"/>
    <sheet name="D.1.2.1 - Stavebně-konstr..." sheetId="4" r:id="rId4"/>
    <sheet name="D.1.2.3 - Záchytný systém" sheetId="5" r:id="rId5"/>
    <sheet name="D.1.2.4 - Výtahy" sheetId="6" r:id="rId6"/>
    <sheet name="D.1.4.1 - Zdravotně-techn..." sheetId="7" r:id="rId7"/>
    <sheet name="D.1.4.1b - Drenáže" sheetId="8" r:id="rId8"/>
    <sheet name="D.1.4.2 - Vytápění" sheetId="9" r:id="rId9"/>
    <sheet name="D.1.4.2.1 - Teplovod" sheetId="10" r:id="rId10"/>
    <sheet name="D.1.4.3 - Vzduchotechnika" sheetId="11" r:id="rId11"/>
    <sheet name="D.1.4.3.1 - VRF chlazení" sheetId="12" r:id="rId12"/>
    <sheet name="D.1.4.4. - Silnoproud" sheetId="13" r:id="rId13"/>
    <sheet name="D.1.4.5 - Slaboproud" sheetId="14" r:id="rId14"/>
    <sheet name="D.1.4.5.1 - Elektrická po..." sheetId="15" r:id="rId15"/>
    <sheet name="D.2 - Zpevněné plochy a k..." sheetId="16" r:id="rId16"/>
    <sheet name="D.3 - Vnější kanalizace" sheetId="17" r:id="rId17"/>
    <sheet name="VRN - Vedlejší rozpočtové..." sheetId="18" r:id="rId18"/>
    <sheet name="D.1.1.1 - Architektonicko..._01" sheetId="19" r:id="rId19"/>
    <sheet name="D.1.2.1 - Stavebně-konstr..._01" sheetId="20" r:id="rId20"/>
    <sheet name="D.1.4.1 - Zdravotně-techn..._01" sheetId="21" r:id="rId21"/>
    <sheet name="D.1.4.2 - Vytápění_01" sheetId="22" r:id="rId22"/>
    <sheet name="D.1.4.3 - Vzduchotechnika_01" sheetId="23" r:id="rId23"/>
    <sheet name="D.1.4.3.1 - VRF chlazení_01" sheetId="24" r:id="rId24"/>
    <sheet name="D.1.4.4 - Silnoproud" sheetId="25" r:id="rId25"/>
    <sheet name="D.1.4.5 - Slaboproud_01" sheetId="26" r:id="rId26"/>
    <sheet name="D.1.4.5.1 - Elektrická po..._01" sheetId="27" r:id="rId27"/>
    <sheet name="D.1.4.6 - Měření a regulace" sheetId="28" r:id="rId28"/>
    <sheet name="D.5 - Technologie heliportu" sheetId="29" r:id="rId29"/>
    <sheet name="D.6 - Hašení" sheetId="30" r:id="rId30"/>
    <sheet name="VRN - Vedlejší rozpočtové..._01" sheetId="31" r:id="rId31"/>
    <sheet name="Seznam figur" sheetId="32" r:id="rId32"/>
  </sheets>
  <definedNames>
    <definedName name="_xlnm.Print_Area" localSheetId="0">'Rekapitulace stavby'!$D$4:$AO$76,'Rekapitulace stavby'!$C$82:$AQ$127</definedName>
    <definedName name="_xlnm.Print_Titles" localSheetId="0">'Rekapitulace stavby'!$92:$92</definedName>
    <definedName name="_xlnm._FilterDatabase" localSheetId="1" hidden="1">'D.1.1.1 - Architektonicko...'!$C$144:$K$1540</definedName>
    <definedName name="_xlnm.Print_Area" localSheetId="1">'D.1.1.1 - Architektonicko...'!$C$4:$J$76,'D.1.1.1 - Architektonicko...'!$C$82:$J$124,'D.1.1.1 - Architektonicko...'!$C$130:$J$1540</definedName>
    <definedName name="_xlnm.Print_Titles" localSheetId="1">'D.1.1.1 - Architektonicko...'!$144:$144</definedName>
    <definedName name="_xlnm._FilterDatabase" localSheetId="2" hidden="1">'D.1.1.1b - ARS- Můstek'!$C$131:$K$294</definedName>
    <definedName name="_xlnm.Print_Area" localSheetId="2">'D.1.1.1b - ARS- Můstek'!$C$4:$J$76,'D.1.1.1b - ARS- Můstek'!$C$82:$J$111,'D.1.1.1b - ARS- Můstek'!$C$117:$J$294</definedName>
    <definedName name="_xlnm.Print_Titles" localSheetId="2">'D.1.1.1b - ARS- Můstek'!$131:$131</definedName>
    <definedName name="_xlnm._FilterDatabase" localSheetId="3" hidden="1">'D.1.2.1 - Stavebně-konstr...'!$C$131:$K$993</definedName>
    <definedName name="_xlnm.Print_Area" localSheetId="3">'D.1.2.1 - Stavebně-konstr...'!$C$4:$J$76,'D.1.2.1 - Stavebně-konstr...'!$C$82:$J$111,'D.1.2.1 - Stavebně-konstr...'!$C$117:$J$993</definedName>
    <definedName name="_xlnm.Print_Titles" localSheetId="3">'D.1.2.1 - Stavebně-konstr...'!$131:$131</definedName>
    <definedName name="_xlnm._FilterDatabase" localSheetId="4" hidden="1">'D.1.2.3 - Záchytný systém'!$C$120:$K$132</definedName>
    <definedName name="_xlnm.Print_Area" localSheetId="4">'D.1.2.3 - Záchytný systém'!$C$4:$J$76,'D.1.2.3 - Záchytný systém'!$C$82:$J$100,'D.1.2.3 - Záchytný systém'!$C$106:$J$132</definedName>
    <definedName name="_xlnm.Print_Titles" localSheetId="4">'D.1.2.3 - Záchytný systém'!$120:$120</definedName>
    <definedName name="_xlnm._FilterDatabase" localSheetId="5" hidden="1">'D.1.2.4 - Výtahy'!$C$120:$K$126</definedName>
    <definedName name="_xlnm.Print_Area" localSheetId="5">'D.1.2.4 - Výtahy'!$C$4:$J$76,'D.1.2.4 - Výtahy'!$C$82:$J$100,'D.1.2.4 - Výtahy'!$C$106:$J$126</definedName>
    <definedName name="_xlnm.Print_Titles" localSheetId="5">'D.1.2.4 - Výtahy'!$120:$120</definedName>
    <definedName name="_xlnm._FilterDatabase" localSheetId="6" hidden="1">'D.1.4.1 - Zdravotně-techn...'!$C$130:$K$296</definedName>
    <definedName name="_xlnm.Print_Area" localSheetId="6">'D.1.4.1 - Zdravotně-techn...'!$C$4:$J$76,'D.1.4.1 - Zdravotně-techn...'!$C$82:$J$110,'D.1.4.1 - Zdravotně-techn...'!$C$116:$J$296</definedName>
    <definedName name="_xlnm.Print_Titles" localSheetId="6">'D.1.4.1 - Zdravotně-techn...'!$130:$130</definedName>
    <definedName name="_xlnm._FilterDatabase" localSheetId="7" hidden="1">'D.1.4.1b - Drenáže'!$C$126:$K$171</definedName>
    <definedName name="_xlnm.Print_Area" localSheetId="7">'D.1.4.1b - Drenáže'!$C$4:$J$76,'D.1.4.1b - Drenáže'!$C$82:$J$106,'D.1.4.1b - Drenáže'!$C$112:$J$171</definedName>
    <definedName name="_xlnm.Print_Titles" localSheetId="7">'D.1.4.1b - Drenáže'!$126:$126</definedName>
    <definedName name="_xlnm._FilterDatabase" localSheetId="8" hidden="1">'D.1.4.2 - Vytápění'!$C$132:$K$218</definedName>
    <definedName name="_xlnm.Print_Area" localSheetId="8">'D.1.4.2 - Vytápění'!$C$4:$J$76,'D.1.4.2 - Vytápění'!$C$82:$J$112,'D.1.4.2 - Vytápění'!$C$118:$J$218</definedName>
    <definedName name="_xlnm.Print_Titles" localSheetId="8">'D.1.4.2 - Vytápění'!$132:$132</definedName>
    <definedName name="_xlnm._FilterDatabase" localSheetId="9" hidden="1">'D.1.4.2.1 - Teplovod'!$C$126:$K$179</definedName>
    <definedName name="_xlnm.Print_Area" localSheetId="9">'D.1.4.2.1 - Teplovod'!$C$4:$J$76,'D.1.4.2.1 - Teplovod'!$C$82:$J$106,'D.1.4.2.1 - Teplovod'!$C$112:$J$179</definedName>
    <definedName name="_xlnm.Print_Titles" localSheetId="9">'D.1.4.2.1 - Teplovod'!$126:$126</definedName>
    <definedName name="_xlnm._FilterDatabase" localSheetId="10" hidden="1">'D.1.4.3 - Vzduchotechnika'!$C$157:$K$269</definedName>
    <definedName name="_xlnm.Print_Area" localSheetId="10">'D.1.4.3 - Vzduchotechnika'!$C$4:$J$76,'D.1.4.3 - Vzduchotechnika'!$C$82:$J$137,'D.1.4.3 - Vzduchotechnika'!$C$143:$J$269</definedName>
    <definedName name="_xlnm.Print_Titles" localSheetId="10">'D.1.4.3 - Vzduchotechnika'!$157:$157</definedName>
    <definedName name="_xlnm._FilterDatabase" localSheetId="11" hidden="1">'D.1.4.3.1 - VRF chlazení'!$C$121:$K$134</definedName>
    <definedName name="_xlnm.Print_Area" localSheetId="11">'D.1.4.3.1 - VRF chlazení'!$C$4:$J$76,'D.1.4.3.1 - VRF chlazení'!$C$82:$J$101,'D.1.4.3.1 - VRF chlazení'!$C$107:$J$134</definedName>
    <definedName name="_xlnm.Print_Titles" localSheetId="11">'D.1.4.3.1 - VRF chlazení'!$121:$121</definedName>
    <definedName name="_xlnm._FilterDatabase" localSheetId="12" hidden="1">'D.1.4.4. - Silnoproud'!$C$129:$K$280</definedName>
    <definedName name="_xlnm.Print_Area" localSheetId="12">'D.1.4.4. - Silnoproud'!$C$4:$J$76,'D.1.4.4. - Silnoproud'!$C$82:$J$109,'D.1.4.4. - Silnoproud'!$C$115:$J$280</definedName>
    <definedName name="_xlnm.Print_Titles" localSheetId="12">'D.1.4.4. - Silnoproud'!$129:$129</definedName>
    <definedName name="_xlnm._FilterDatabase" localSheetId="13" hidden="1">'D.1.4.5 - Slaboproud'!$C$126:$K$236</definedName>
    <definedName name="_xlnm.Print_Area" localSheetId="13">'D.1.4.5 - Slaboproud'!$C$4:$J$76,'D.1.4.5 - Slaboproud'!$C$82:$J$106,'D.1.4.5 - Slaboproud'!$C$112:$J$236</definedName>
    <definedName name="_xlnm.Print_Titles" localSheetId="13">'D.1.4.5 - Slaboproud'!$126:$126</definedName>
    <definedName name="_xlnm._FilterDatabase" localSheetId="14" hidden="1">'D.1.4.5.1 - Elektrická po...'!$C$122:$K$178</definedName>
    <definedName name="_xlnm.Print_Area" localSheetId="14">'D.1.4.5.1 - Elektrická po...'!$C$4:$J$76,'D.1.4.5.1 - Elektrická po...'!$C$82:$J$102,'D.1.4.5.1 - Elektrická po...'!$C$108:$J$178</definedName>
    <definedName name="_xlnm.Print_Titles" localSheetId="14">'D.1.4.5.1 - Elektrická po...'!$122:$122</definedName>
    <definedName name="_xlnm._FilterDatabase" localSheetId="15" hidden="1">'D.2 - Zpevněné plochy a k...'!$C$154:$K$1024</definedName>
    <definedName name="_xlnm.Print_Area" localSheetId="15">'D.2 - Zpevněné plochy a k...'!$C$4:$J$76,'D.2 - Zpevněné plochy a k...'!$C$82:$J$134,'D.2 - Zpevněné plochy a k...'!$C$140:$J$1024</definedName>
    <definedName name="_xlnm.Print_Titles" localSheetId="15">'D.2 - Zpevněné plochy a k...'!$154:$154</definedName>
    <definedName name="_xlnm._FilterDatabase" localSheetId="16" hidden="1">'D.3 - Vnější kanalizace'!$C$127:$K$169</definedName>
    <definedName name="_xlnm.Print_Area" localSheetId="16">'D.3 - Vnější kanalizace'!$C$4:$J$76,'D.3 - Vnější kanalizace'!$C$82:$J$107,'D.3 - Vnější kanalizace'!$C$113:$J$169</definedName>
    <definedName name="_xlnm.Print_Titles" localSheetId="16">'D.3 - Vnější kanalizace'!$127:$127</definedName>
    <definedName name="_xlnm._FilterDatabase" localSheetId="17" hidden="1">'VRN - Vedlejší rozpočtové...'!$C$120:$K$133</definedName>
    <definedName name="_xlnm.Print_Area" localSheetId="17">'VRN - Vedlejší rozpočtové...'!$C$4:$J$76,'VRN - Vedlejší rozpočtové...'!$C$82:$J$100,'VRN - Vedlejší rozpočtové...'!$C$106:$J$133</definedName>
    <definedName name="_xlnm.Print_Titles" localSheetId="17">'VRN - Vedlejší rozpočtové...'!$120:$120</definedName>
    <definedName name="_xlnm._FilterDatabase" localSheetId="18" hidden="1">'D.1.1.1 - Architektonicko..._01'!$C$136:$K$560</definedName>
    <definedName name="_xlnm.Print_Area" localSheetId="18">'D.1.1.1 - Architektonicko..._01'!$C$4:$J$76,'D.1.1.1 - Architektonicko..._01'!$C$82:$J$116,'D.1.1.1 - Architektonicko..._01'!$C$122:$J$560</definedName>
    <definedName name="_xlnm.Print_Titles" localSheetId="18">'D.1.1.1 - Architektonicko..._01'!$136:$136</definedName>
    <definedName name="_xlnm._FilterDatabase" localSheetId="19" hidden="1">'D.1.2.1 - Stavebně-konstr..._01'!$C$124:$K$301</definedName>
    <definedName name="_xlnm.Print_Area" localSheetId="19">'D.1.2.1 - Stavebně-konstr..._01'!$C$4:$J$76,'D.1.2.1 - Stavebně-konstr..._01'!$C$82:$J$104,'D.1.2.1 - Stavebně-konstr..._01'!$C$110:$J$301</definedName>
    <definedName name="_xlnm.Print_Titles" localSheetId="19">'D.1.2.1 - Stavebně-konstr..._01'!$124:$124</definedName>
    <definedName name="_xlnm._FilterDatabase" localSheetId="20" hidden="1">'D.1.4.1 - Zdravotně-techn..._01'!$C$128:$K$253</definedName>
    <definedName name="_xlnm.Print_Area" localSheetId="20">'D.1.4.1 - Zdravotně-techn..._01'!$C$4:$J$76,'D.1.4.1 - Zdravotně-techn..._01'!$C$82:$J$108,'D.1.4.1 - Zdravotně-techn..._01'!$C$114:$J$253</definedName>
    <definedName name="_xlnm.Print_Titles" localSheetId="20">'D.1.4.1 - Zdravotně-techn..._01'!$128:$128</definedName>
    <definedName name="_xlnm._FilterDatabase" localSheetId="21" hidden="1">'D.1.4.2 - Vytápění_01'!$C$134:$K$192</definedName>
    <definedName name="_xlnm.Print_Area" localSheetId="21">'D.1.4.2 - Vytápění_01'!$C$4:$J$76,'D.1.4.2 - Vytápění_01'!$C$82:$J$114,'D.1.4.2 - Vytápění_01'!$C$120:$J$192</definedName>
    <definedName name="_xlnm.Print_Titles" localSheetId="21">'D.1.4.2 - Vytápění_01'!$134:$134</definedName>
    <definedName name="_xlnm._FilterDatabase" localSheetId="22" hidden="1">'D.1.4.3 - Vzduchotechnika_01'!$C$129:$K$164</definedName>
    <definedName name="_xlnm.Print_Area" localSheetId="22">'D.1.4.3 - Vzduchotechnika_01'!$C$4:$J$76,'D.1.4.3 - Vzduchotechnika_01'!$C$82:$J$109,'D.1.4.3 - Vzduchotechnika_01'!$C$115:$J$164</definedName>
    <definedName name="_xlnm.Print_Titles" localSheetId="22">'D.1.4.3 - Vzduchotechnika_01'!$129:$129</definedName>
    <definedName name="_xlnm._FilterDatabase" localSheetId="23" hidden="1">'D.1.4.3.1 - VRF chlazení_01'!$C$122:$K$141</definedName>
    <definedName name="_xlnm.Print_Area" localSheetId="23">'D.1.4.3.1 - VRF chlazení_01'!$C$4:$J$76,'D.1.4.3.1 - VRF chlazení_01'!$C$82:$J$102,'D.1.4.3.1 - VRF chlazení_01'!$C$108:$J$141</definedName>
    <definedName name="_xlnm.Print_Titles" localSheetId="23">'D.1.4.3.1 - VRF chlazení_01'!$122:$122</definedName>
    <definedName name="_xlnm._FilterDatabase" localSheetId="24" hidden="1">'D.1.4.4 - Silnoproud'!$C$131:$K$276</definedName>
    <definedName name="_xlnm.Print_Area" localSheetId="24">'D.1.4.4 - Silnoproud'!$C$4:$J$76,'D.1.4.4 - Silnoproud'!$C$82:$J$111,'D.1.4.4 - Silnoproud'!$C$117:$J$276</definedName>
    <definedName name="_xlnm.Print_Titles" localSheetId="24">'D.1.4.4 - Silnoproud'!$131:$131</definedName>
    <definedName name="_xlnm._FilterDatabase" localSheetId="25" hidden="1">'D.1.4.5 - Slaboproud_01'!$C$124:$K$168</definedName>
    <definedName name="_xlnm.Print_Area" localSheetId="25">'D.1.4.5 - Slaboproud_01'!$C$4:$J$76,'D.1.4.5 - Slaboproud_01'!$C$82:$J$104,'D.1.4.5 - Slaboproud_01'!$C$110:$J$168</definedName>
    <definedName name="_xlnm.Print_Titles" localSheetId="25">'D.1.4.5 - Slaboproud_01'!$124:$124</definedName>
    <definedName name="_xlnm._FilterDatabase" localSheetId="26" hidden="1">'D.1.4.5.1 - Elektrická po..._01'!$C$122:$K$159</definedName>
    <definedName name="_xlnm.Print_Area" localSheetId="26">'D.1.4.5.1 - Elektrická po..._01'!$C$4:$J$76,'D.1.4.5.1 - Elektrická po..._01'!$C$82:$J$102,'D.1.4.5.1 - Elektrická po..._01'!$C$108:$J$159</definedName>
    <definedName name="_xlnm.Print_Titles" localSheetId="26">'D.1.4.5.1 - Elektrická po..._01'!$122:$122</definedName>
    <definedName name="_xlnm._FilterDatabase" localSheetId="27" hidden="1">'D.1.4.6 - Měření a regulace'!$C$128:$K$197</definedName>
    <definedName name="_xlnm.Print_Area" localSheetId="27">'D.1.4.6 - Měření a regulace'!$C$4:$J$76,'D.1.4.6 - Měření a regulace'!$C$82:$J$108,'D.1.4.6 - Měření a regulace'!$C$114:$J$197</definedName>
    <definedName name="_xlnm.Print_Titles" localSheetId="27">'D.1.4.6 - Měření a regulace'!$128:$128</definedName>
    <definedName name="_xlnm._FilterDatabase" localSheetId="28" hidden="1">'D.5 - Technologie heliportu'!$C$122:$K$228</definedName>
    <definedName name="_xlnm.Print_Area" localSheetId="28">'D.5 - Technologie heliportu'!$C$4:$J$76,'D.5 - Technologie heliportu'!$C$82:$J$102,'D.5 - Technologie heliportu'!$C$108:$J$228</definedName>
    <definedName name="_xlnm.Print_Titles" localSheetId="28">'D.5 - Technologie heliportu'!$122:$122</definedName>
    <definedName name="_xlnm._FilterDatabase" localSheetId="29" hidden="1">'D.6 - Hašení'!$C$124:$K$167</definedName>
    <definedName name="_xlnm.Print_Area" localSheetId="29">'D.6 - Hašení'!$C$4:$J$76,'D.6 - Hašení'!$C$82:$J$104,'D.6 - Hašení'!$C$110:$J$167</definedName>
    <definedName name="_xlnm.Print_Titles" localSheetId="29">'D.6 - Hašení'!$124:$124</definedName>
    <definedName name="_xlnm._FilterDatabase" localSheetId="30" hidden="1">'VRN - Vedlejší rozpočtové..._01'!$C$120:$K$133</definedName>
    <definedName name="_xlnm.Print_Area" localSheetId="30">'VRN - Vedlejší rozpočtové..._01'!$C$4:$J$76,'VRN - Vedlejší rozpočtové..._01'!$C$82:$J$100,'VRN - Vedlejší rozpočtové..._01'!$C$106:$J$133</definedName>
    <definedName name="_xlnm.Print_Titles" localSheetId="30">'VRN - Vedlejší rozpočtové..._01'!$120:$120</definedName>
    <definedName name="_xlnm.Print_Area" localSheetId="31">'Seznam figur'!$C$4:$G$231</definedName>
    <definedName name="_xlnm.Print_Titles" localSheetId="31">'Seznam figur'!$9:$9</definedName>
  </definedNames>
  <calcPr/>
</workbook>
</file>

<file path=xl/calcChain.xml><?xml version="1.0" encoding="utf-8"?>
<calcChain xmlns="http://schemas.openxmlformats.org/spreadsheetml/2006/main">
  <c i="32" l="1" r="D7"/>
  <c i="31" r="J39"/>
  <c r="J38"/>
  <c i="1" r="AY126"/>
  <c i="31" r="J37"/>
  <c i="1" r="AX126"/>
  <c i="31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94"/>
  <c r="J19"/>
  <c r="J14"/>
  <c r="J115"/>
  <c r="E7"/>
  <c r="E109"/>
  <c i="30" r="J39"/>
  <c r="J38"/>
  <c i="1" r="AY125"/>
  <c i="30" r="J37"/>
  <c i="1" r="AX125"/>
  <c i="30"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122"/>
  <c r="J19"/>
  <c r="J14"/>
  <c r="J91"/>
  <c r="E7"/>
  <c r="E113"/>
  <c i="29" r="J39"/>
  <c r="J38"/>
  <c i="1" r="AY124"/>
  <c i="29" r="J37"/>
  <c i="1" r="AX124"/>
  <c i="29"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94"/>
  <c r="J19"/>
  <c r="J14"/>
  <c r="J91"/>
  <c r="E7"/>
  <c r="E111"/>
  <c i="28" r="J39"/>
  <c r="J38"/>
  <c i="1" r="AY123"/>
  <c i="28" r="J37"/>
  <c i="1" r="AX123"/>
  <c i="28"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6"/>
  <c r="J125"/>
  <c r="F125"/>
  <c r="F123"/>
  <c r="E121"/>
  <c r="J94"/>
  <c r="J93"/>
  <c r="F93"/>
  <c r="F91"/>
  <c r="E89"/>
  <c r="J20"/>
  <c r="E20"/>
  <c r="F94"/>
  <c r="J19"/>
  <c r="J14"/>
  <c r="J91"/>
  <c r="E7"/>
  <c r="E117"/>
  <c i="27" r="J39"/>
  <c r="J38"/>
  <c i="1" r="AY122"/>
  <c i="27" r="J37"/>
  <c i="1" r="AX122"/>
  <c i="27"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94"/>
  <c r="J19"/>
  <c r="J14"/>
  <c r="J117"/>
  <c r="E7"/>
  <c r="E111"/>
  <c i="26" r="J39"/>
  <c r="J38"/>
  <c i="1" r="AY121"/>
  <c i="26" r="J37"/>
  <c i="1" r="AX121"/>
  <c i="26"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122"/>
  <c r="J19"/>
  <c r="J14"/>
  <c r="J119"/>
  <c r="E7"/>
  <c r="E113"/>
  <c i="25" r="J243"/>
  <c r="J39"/>
  <c r="J38"/>
  <c i="1" r="AY120"/>
  <c i="25" r="J37"/>
  <c i="1" r="AX120"/>
  <c i="25"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J107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9"/>
  <c r="J128"/>
  <c r="F128"/>
  <c r="F126"/>
  <c r="E124"/>
  <c r="J94"/>
  <c r="J93"/>
  <c r="F93"/>
  <c r="F91"/>
  <c r="E89"/>
  <c r="J20"/>
  <c r="E20"/>
  <c r="F94"/>
  <c r="J19"/>
  <c r="J14"/>
  <c r="J126"/>
  <c r="E7"/>
  <c r="E85"/>
  <c i="24" r="J39"/>
  <c r="J38"/>
  <c i="1" r="AY119"/>
  <c i="24" r="J37"/>
  <c i="1" r="AX119"/>
  <c i="24"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J120"/>
  <c r="J119"/>
  <c r="F119"/>
  <c r="F117"/>
  <c r="E115"/>
  <c r="J94"/>
  <c r="J93"/>
  <c r="F93"/>
  <c r="F91"/>
  <c r="E89"/>
  <c r="J20"/>
  <c r="E20"/>
  <c r="F94"/>
  <c r="J19"/>
  <c r="J14"/>
  <c r="J117"/>
  <c r="E7"/>
  <c r="E85"/>
  <c i="23" r="J39"/>
  <c r="J38"/>
  <c i="1" r="AY118"/>
  <c i="23" r="J37"/>
  <c i="1" r="AX118"/>
  <c i="23"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T146"/>
  <c r="R147"/>
  <c r="R146"/>
  <c r="P147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T138"/>
  <c r="R139"/>
  <c r="R138"/>
  <c r="P139"/>
  <c r="P138"/>
  <c r="BI137"/>
  <c r="BH137"/>
  <c r="BG137"/>
  <c r="BF137"/>
  <c r="T137"/>
  <c r="T136"/>
  <c r="R137"/>
  <c r="R136"/>
  <c r="P137"/>
  <c r="P136"/>
  <c r="BI135"/>
  <c r="BH135"/>
  <c r="BG135"/>
  <c r="BF135"/>
  <c r="T135"/>
  <c r="T134"/>
  <c r="R135"/>
  <c r="R134"/>
  <c r="P135"/>
  <c r="P134"/>
  <c r="BI133"/>
  <c r="BH133"/>
  <c r="BG133"/>
  <c r="BF133"/>
  <c r="T133"/>
  <c r="T132"/>
  <c r="R133"/>
  <c r="R132"/>
  <c r="P133"/>
  <c r="P132"/>
  <c r="J127"/>
  <c r="J126"/>
  <c r="F126"/>
  <c r="F124"/>
  <c r="E122"/>
  <c r="J94"/>
  <c r="J93"/>
  <c r="F93"/>
  <c r="F91"/>
  <c r="E89"/>
  <c r="J20"/>
  <c r="E20"/>
  <c r="F94"/>
  <c r="J19"/>
  <c r="J14"/>
  <c r="J124"/>
  <c r="E7"/>
  <c r="E85"/>
  <c i="22" r="J39"/>
  <c r="J38"/>
  <c i="1" r="AY117"/>
  <c i="22" r="J37"/>
  <c i="1" r="AX117"/>
  <c i="22"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6"/>
  <c r="BH146"/>
  <c r="BG146"/>
  <c r="BF146"/>
  <c r="T146"/>
  <c r="T145"/>
  <c r="R146"/>
  <c r="R145"/>
  <c r="P146"/>
  <c r="P145"/>
  <c r="BI144"/>
  <c r="BH144"/>
  <c r="BG144"/>
  <c r="BF144"/>
  <c r="T144"/>
  <c r="T143"/>
  <c r="R144"/>
  <c r="R143"/>
  <c r="P144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J132"/>
  <c r="J131"/>
  <c r="F131"/>
  <c r="F129"/>
  <c r="E127"/>
  <c r="J94"/>
  <c r="J93"/>
  <c r="F93"/>
  <c r="F91"/>
  <c r="E89"/>
  <c r="J20"/>
  <c r="E20"/>
  <c r="F132"/>
  <c r="J19"/>
  <c r="J14"/>
  <c r="J129"/>
  <c r="E7"/>
  <c r="E85"/>
  <c i="21" r="J39"/>
  <c r="J38"/>
  <c i="1" r="AY116"/>
  <c i="21" r="J37"/>
  <c i="1" r="AX116"/>
  <c i="21"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5"/>
  <c r="BH245"/>
  <c r="BG245"/>
  <c r="BF245"/>
  <c r="T245"/>
  <c r="T244"/>
  <c r="R245"/>
  <c r="R244"/>
  <c r="P245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6"/>
  <c r="J125"/>
  <c r="F125"/>
  <c r="F123"/>
  <c r="E121"/>
  <c r="J94"/>
  <c r="J93"/>
  <c r="F93"/>
  <c r="F91"/>
  <c r="E89"/>
  <c r="J20"/>
  <c r="E20"/>
  <c r="F126"/>
  <c r="J19"/>
  <c r="J14"/>
  <c r="J91"/>
  <c r="E7"/>
  <c r="E117"/>
  <c i="20" r="J39"/>
  <c r="J38"/>
  <c i="1" r="AY115"/>
  <c i="20" r="J37"/>
  <c i="1" r="AX115"/>
  <c i="20" r="BI301"/>
  <c r="BH301"/>
  <c r="BG301"/>
  <c r="BF301"/>
  <c r="T301"/>
  <c r="T300"/>
  <c r="R301"/>
  <c r="R300"/>
  <c r="P301"/>
  <c r="P300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84"/>
  <c r="BH284"/>
  <c r="BG284"/>
  <c r="BF284"/>
  <c r="T284"/>
  <c r="R284"/>
  <c r="P284"/>
  <c r="BI283"/>
  <c r="BH283"/>
  <c r="BG283"/>
  <c r="BF283"/>
  <c r="T283"/>
  <c r="R283"/>
  <c r="P283"/>
  <c r="BI276"/>
  <c r="BH276"/>
  <c r="BG276"/>
  <c r="BF276"/>
  <c r="T276"/>
  <c r="R276"/>
  <c r="P276"/>
  <c r="BI275"/>
  <c r="BH275"/>
  <c r="BG275"/>
  <c r="BF275"/>
  <c r="T275"/>
  <c r="R275"/>
  <c r="P275"/>
  <c r="BI268"/>
  <c r="BH268"/>
  <c r="BG268"/>
  <c r="BF268"/>
  <c r="T268"/>
  <c r="R268"/>
  <c r="P268"/>
  <c r="BI261"/>
  <c r="BH261"/>
  <c r="BG261"/>
  <c r="BF261"/>
  <c r="T261"/>
  <c r="R261"/>
  <c r="P261"/>
  <c r="BI255"/>
  <c r="BH255"/>
  <c r="BG255"/>
  <c r="BF255"/>
  <c r="T255"/>
  <c r="R255"/>
  <c r="P255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6"/>
  <c r="BH216"/>
  <c r="BG216"/>
  <c r="BF216"/>
  <c r="T216"/>
  <c r="R216"/>
  <c r="P216"/>
  <c r="BI209"/>
  <c r="BH209"/>
  <c r="BG209"/>
  <c r="BF209"/>
  <c r="T209"/>
  <c r="R209"/>
  <c r="P209"/>
  <c r="BI192"/>
  <c r="BH192"/>
  <c r="BG192"/>
  <c r="BF192"/>
  <c r="T192"/>
  <c r="R192"/>
  <c r="P192"/>
  <c r="BI188"/>
  <c r="BH188"/>
  <c r="BG188"/>
  <c r="BF188"/>
  <c r="T188"/>
  <c r="R188"/>
  <c r="P188"/>
  <c r="BI183"/>
  <c r="BH183"/>
  <c r="BG183"/>
  <c r="BF183"/>
  <c r="T183"/>
  <c r="R183"/>
  <c r="P183"/>
  <c r="BI178"/>
  <c r="BH178"/>
  <c r="BG178"/>
  <c r="BF178"/>
  <c r="T178"/>
  <c r="R178"/>
  <c r="P178"/>
  <c r="BI172"/>
  <c r="BH172"/>
  <c r="BG172"/>
  <c r="BF172"/>
  <c r="T172"/>
  <c r="R172"/>
  <c r="P172"/>
  <c r="BI166"/>
  <c r="BH166"/>
  <c r="BG166"/>
  <c r="BF166"/>
  <c r="T166"/>
  <c r="R166"/>
  <c r="P166"/>
  <c r="BI165"/>
  <c r="BH165"/>
  <c r="BG165"/>
  <c r="BF165"/>
  <c r="T165"/>
  <c r="R165"/>
  <c r="P165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4"/>
  <c r="BH144"/>
  <c r="BG144"/>
  <c r="BF144"/>
  <c r="T144"/>
  <c r="R144"/>
  <c r="P144"/>
  <c r="BI138"/>
  <c r="BH138"/>
  <c r="BG138"/>
  <c r="BF138"/>
  <c r="T138"/>
  <c r="R138"/>
  <c r="P138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122"/>
  <c r="J19"/>
  <c r="J14"/>
  <c r="J119"/>
  <c r="E7"/>
  <c r="E113"/>
  <c i="19" r="J39"/>
  <c r="J38"/>
  <c i="1" r="AY114"/>
  <c i="19" r="J37"/>
  <c i="1" r="AX114"/>
  <c i="19" r="BI555"/>
  <c r="BH555"/>
  <c r="BG555"/>
  <c r="BF555"/>
  <c r="T555"/>
  <c r="R555"/>
  <c r="P555"/>
  <c r="BI549"/>
  <c r="BH549"/>
  <c r="BG549"/>
  <c r="BF549"/>
  <c r="T549"/>
  <c r="R549"/>
  <c r="P549"/>
  <c r="BI541"/>
  <c r="BH541"/>
  <c r="BG541"/>
  <c r="BF541"/>
  <c r="T541"/>
  <c r="R541"/>
  <c r="P541"/>
  <c r="BI534"/>
  <c r="BH534"/>
  <c r="BG534"/>
  <c r="BF534"/>
  <c r="T534"/>
  <c r="R534"/>
  <c r="P534"/>
  <c r="BI525"/>
  <c r="BH525"/>
  <c r="BG525"/>
  <c r="BF525"/>
  <c r="T525"/>
  <c r="R525"/>
  <c r="P525"/>
  <c r="BI523"/>
  <c r="BH523"/>
  <c r="BG523"/>
  <c r="BF523"/>
  <c r="T523"/>
  <c r="R523"/>
  <c r="P523"/>
  <c r="BI521"/>
  <c r="BH521"/>
  <c r="BG521"/>
  <c r="BF521"/>
  <c r="T521"/>
  <c r="R521"/>
  <c r="P521"/>
  <c r="BI519"/>
  <c r="BH519"/>
  <c r="BG519"/>
  <c r="BF519"/>
  <c r="T519"/>
  <c r="R519"/>
  <c r="P519"/>
  <c r="BI517"/>
  <c r="BH517"/>
  <c r="BG517"/>
  <c r="BF517"/>
  <c r="T517"/>
  <c r="R517"/>
  <c r="P517"/>
  <c r="BI515"/>
  <c r="BH515"/>
  <c r="BG515"/>
  <c r="BF515"/>
  <c r="T515"/>
  <c r="R515"/>
  <c r="P515"/>
  <c r="BI512"/>
  <c r="BH512"/>
  <c r="BG512"/>
  <c r="BF512"/>
  <c r="T512"/>
  <c r="R512"/>
  <c r="P512"/>
  <c r="BI510"/>
  <c r="BH510"/>
  <c r="BG510"/>
  <c r="BF510"/>
  <c r="T510"/>
  <c r="R510"/>
  <c r="P510"/>
  <c r="BI508"/>
  <c r="BH508"/>
  <c r="BG508"/>
  <c r="BF508"/>
  <c r="T508"/>
  <c r="R508"/>
  <c r="P508"/>
  <c r="BI505"/>
  <c r="BH505"/>
  <c r="BG505"/>
  <c r="BF505"/>
  <c r="T505"/>
  <c r="R505"/>
  <c r="P505"/>
  <c r="BI502"/>
  <c r="BH502"/>
  <c r="BG502"/>
  <c r="BF502"/>
  <c r="T502"/>
  <c r="R502"/>
  <c r="P502"/>
  <c r="BI500"/>
  <c r="BH500"/>
  <c r="BG500"/>
  <c r="BF500"/>
  <c r="T500"/>
  <c r="R500"/>
  <c r="P500"/>
  <c r="BI497"/>
  <c r="BH497"/>
  <c r="BG497"/>
  <c r="BF497"/>
  <c r="T497"/>
  <c r="R497"/>
  <c r="P497"/>
  <c r="BI495"/>
  <c r="BH495"/>
  <c r="BG495"/>
  <c r="BF495"/>
  <c r="T495"/>
  <c r="R495"/>
  <c r="P495"/>
  <c r="BI494"/>
  <c r="BH494"/>
  <c r="BG494"/>
  <c r="BF494"/>
  <c r="T494"/>
  <c r="R494"/>
  <c r="P494"/>
  <c r="BI492"/>
  <c r="BH492"/>
  <c r="BG492"/>
  <c r="BF492"/>
  <c r="T492"/>
  <c r="R492"/>
  <c r="P492"/>
  <c r="BI491"/>
  <c r="BH491"/>
  <c r="BG491"/>
  <c r="BF491"/>
  <c r="T491"/>
  <c r="R491"/>
  <c r="P491"/>
  <c r="BI490"/>
  <c r="BH490"/>
  <c r="BG490"/>
  <c r="BF490"/>
  <c r="T490"/>
  <c r="R490"/>
  <c r="P490"/>
  <c r="BI489"/>
  <c r="BH489"/>
  <c r="BG489"/>
  <c r="BF489"/>
  <c r="T489"/>
  <c r="R489"/>
  <c r="P489"/>
  <c r="BI484"/>
  <c r="BH484"/>
  <c r="BG484"/>
  <c r="BF484"/>
  <c r="T484"/>
  <c r="R484"/>
  <c r="P484"/>
  <c r="BI482"/>
  <c r="BH482"/>
  <c r="BG482"/>
  <c r="BF482"/>
  <c r="T482"/>
  <c r="R482"/>
  <c r="P482"/>
  <c r="BI479"/>
  <c r="BH479"/>
  <c r="BG479"/>
  <c r="BF479"/>
  <c r="T479"/>
  <c r="R479"/>
  <c r="P479"/>
  <c r="BI477"/>
  <c r="BH477"/>
  <c r="BG477"/>
  <c r="BF477"/>
  <c r="T477"/>
  <c r="R477"/>
  <c r="P477"/>
  <c r="BI474"/>
  <c r="BH474"/>
  <c r="BG474"/>
  <c r="BF474"/>
  <c r="T474"/>
  <c r="R474"/>
  <c r="P474"/>
  <c r="BI471"/>
  <c r="BH471"/>
  <c r="BG471"/>
  <c r="BF471"/>
  <c r="T471"/>
  <c r="R471"/>
  <c r="P471"/>
  <c r="BI468"/>
  <c r="BH468"/>
  <c r="BG468"/>
  <c r="BF468"/>
  <c r="T468"/>
  <c r="R468"/>
  <c r="P468"/>
  <c r="BI465"/>
  <c r="BH465"/>
  <c r="BG465"/>
  <c r="BF465"/>
  <c r="T465"/>
  <c r="R465"/>
  <c r="P465"/>
  <c r="BI462"/>
  <c r="BH462"/>
  <c r="BG462"/>
  <c r="BF462"/>
  <c r="T462"/>
  <c r="R462"/>
  <c r="P462"/>
  <c r="BI457"/>
  <c r="BH457"/>
  <c r="BG457"/>
  <c r="BF457"/>
  <c r="T457"/>
  <c r="R457"/>
  <c r="P457"/>
  <c r="BI455"/>
  <c r="BH455"/>
  <c r="BG455"/>
  <c r="BF455"/>
  <c r="T455"/>
  <c r="R455"/>
  <c r="P455"/>
  <c r="BI452"/>
  <c r="BH452"/>
  <c r="BG452"/>
  <c r="BF452"/>
  <c r="T452"/>
  <c r="R452"/>
  <c r="P452"/>
  <c r="BI451"/>
  <c r="BH451"/>
  <c r="BG451"/>
  <c r="BF451"/>
  <c r="T451"/>
  <c r="R451"/>
  <c r="P451"/>
  <c r="BI447"/>
  <c r="BH447"/>
  <c r="BG447"/>
  <c r="BF447"/>
  <c r="T447"/>
  <c r="R447"/>
  <c r="P447"/>
  <c r="BI445"/>
  <c r="BH445"/>
  <c r="BG445"/>
  <c r="BF445"/>
  <c r="T445"/>
  <c r="R445"/>
  <c r="P445"/>
  <c r="BI441"/>
  <c r="BH441"/>
  <c r="BG441"/>
  <c r="BF441"/>
  <c r="T441"/>
  <c r="R441"/>
  <c r="P441"/>
  <c r="BI439"/>
  <c r="BH439"/>
  <c r="BG439"/>
  <c r="BF439"/>
  <c r="T439"/>
  <c r="R439"/>
  <c r="P439"/>
  <c r="BI438"/>
  <c r="BH438"/>
  <c r="BG438"/>
  <c r="BF438"/>
  <c r="T438"/>
  <c r="R438"/>
  <c r="P438"/>
  <c r="BI437"/>
  <c r="BH437"/>
  <c r="BG437"/>
  <c r="BF437"/>
  <c r="T437"/>
  <c r="R437"/>
  <c r="P437"/>
  <c r="BI433"/>
  <c r="BH433"/>
  <c r="BG433"/>
  <c r="BF433"/>
  <c r="T433"/>
  <c r="R433"/>
  <c r="P433"/>
  <c r="BI431"/>
  <c r="BH431"/>
  <c r="BG431"/>
  <c r="BF431"/>
  <c r="T431"/>
  <c r="R431"/>
  <c r="P431"/>
  <c r="BI427"/>
  <c r="BH427"/>
  <c r="BG427"/>
  <c r="BF427"/>
  <c r="T427"/>
  <c r="R427"/>
  <c r="P427"/>
  <c r="BI425"/>
  <c r="BH425"/>
  <c r="BG425"/>
  <c r="BF425"/>
  <c r="T425"/>
  <c r="R425"/>
  <c r="P425"/>
  <c r="BI421"/>
  <c r="BH421"/>
  <c r="BG421"/>
  <c r="BF421"/>
  <c r="T421"/>
  <c r="R421"/>
  <c r="P421"/>
  <c r="BI420"/>
  <c r="BH420"/>
  <c r="BG420"/>
  <c r="BF420"/>
  <c r="T420"/>
  <c r="R420"/>
  <c r="P420"/>
  <c r="BI416"/>
  <c r="BH416"/>
  <c r="BG416"/>
  <c r="BF416"/>
  <c r="T416"/>
  <c r="R416"/>
  <c r="P416"/>
  <c r="BI414"/>
  <c r="BH414"/>
  <c r="BG414"/>
  <c r="BF414"/>
  <c r="T414"/>
  <c r="R414"/>
  <c r="P414"/>
  <c r="BI410"/>
  <c r="BH410"/>
  <c r="BG410"/>
  <c r="BF410"/>
  <c r="T410"/>
  <c r="R410"/>
  <c r="P410"/>
  <c r="BI406"/>
  <c r="BH406"/>
  <c r="BG406"/>
  <c r="BF406"/>
  <c r="T406"/>
  <c r="R406"/>
  <c r="P406"/>
  <c r="BI403"/>
  <c r="BH403"/>
  <c r="BG403"/>
  <c r="BF403"/>
  <c r="T403"/>
  <c r="R403"/>
  <c r="P403"/>
  <c r="BI400"/>
  <c r="BH400"/>
  <c r="BG400"/>
  <c r="BF400"/>
  <c r="T400"/>
  <c r="R400"/>
  <c r="P400"/>
  <c r="BI395"/>
  <c r="BH395"/>
  <c r="BG395"/>
  <c r="BF395"/>
  <c r="T395"/>
  <c r="R395"/>
  <c r="P395"/>
  <c r="BI393"/>
  <c r="BH393"/>
  <c r="BG393"/>
  <c r="BF393"/>
  <c r="T393"/>
  <c r="R393"/>
  <c r="P393"/>
  <c r="BI388"/>
  <c r="BH388"/>
  <c r="BG388"/>
  <c r="BF388"/>
  <c r="T388"/>
  <c r="R388"/>
  <c r="P388"/>
  <c r="BI386"/>
  <c r="BH386"/>
  <c r="BG386"/>
  <c r="BF386"/>
  <c r="T386"/>
  <c r="R386"/>
  <c r="P386"/>
  <c r="BI380"/>
  <c r="BH380"/>
  <c r="BG380"/>
  <c r="BF380"/>
  <c r="T380"/>
  <c r="R380"/>
  <c r="P380"/>
  <c r="BI379"/>
  <c r="BH379"/>
  <c r="BG379"/>
  <c r="BF379"/>
  <c r="T379"/>
  <c r="R379"/>
  <c r="P379"/>
  <c r="BI375"/>
  <c r="BH375"/>
  <c r="BG375"/>
  <c r="BF375"/>
  <c r="T375"/>
  <c r="R375"/>
  <c r="P375"/>
  <c r="BI374"/>
  <c r="BH374"/>
  <c r="BG374"/>
  <c r="BF374"/>
  <c r="T374"/>
  <c r="R374"/>
  <c r="P374"/>
  <c r="BI369"/>
  <c r="BH369"/>
  <c r="BG369"/>
  <c r="BF369"/>
  <c r="T369"/>
  <c r="R369"/>
  <c r="P369"/>
  <c r="BI367"/>
  <c r="BH367"/>
  <c r="BG367"/>
  <c r="BF367"/>
  <c r="T367"/>
  <c r="R367"/>
  <c r="P367"/>
  <c r="BI361"/>
  <c r="BH361"/>
  <c r="BG361"/>
  <c r="BF361"/>
  <c r="T361"/>
  <c r="R361"/>
  <c r="P361"/>
  <c r="BI360"/>
  <c r="BH360"/>
  <c r="BG360"/>
  <c r="BF360"/>
  <c r="T360"/>
  <c r="R360"/>
  <c r="P360"/>
  <c r="BI355"/>
  <c r="BH355"/>
  <c r="BG355"/>
  <c r="BF355"/>
  <c r="T355"/>
  <c r="R355"/>
  <c r="P355"/>
  <c r="BI353"/>
  <c r="BH353"/>
  <c r="BG353"/>
  <c r="BF353"/>
  <c r="T353"/>
  <c r="R353"/>
  <c r="P353"/>
  <c r="BI349"/>
  <c r="BH349"/>
  <c r="BG349"/>
  <c r="BF349"/>
  <c r="T349"/>
  <c r="R349"/>
  <c r="P349"/>
  <c r="BI343"/>
  <c r="BH343"/>
  <c r="BG343"/>
  <c r="BF343"/>
  <c r="T343"/>
  <c r="R343"/>
  <c r="P343"/>
  <c r="BI339"/>
  <c r="BH339"/>
  <c r="BG339"/>
  <c r="BF339"/>
  <c r="T339"/>
  <c r="R339"/>
  <c r="P339"/>
  <c r="BI333"/>
  <c r="BH333"/>
  <c r="BG333"/>
  <c r="BF333"/>
  <c r="T333"/>
  <c r="R333"/>
  <c r="P333"/>
  <c r="BI329"/>
  <c r="BH329"/>
  <c r="BG329"/>
  <c r="BF329"/>
  <c r="T329"/>
  <c r="R329"/>
  <c r="P329"/>
  <c r="BI327"/>
  <c r="BH327"/>
  <c r="BG327"/>
  <c r="BF327"/>
  <c r="T327"/>
  <c r="R327"/>
  <c r="P327"/>
  <c r="BI325"/>
  <c r="BH325"/>
  <c r="BG325"/>
  <c r="BF325"/>
  <c r="T325"/>
  <c r="R325"/>
  <c r="P325"/>
  <c r="BI320"/>
  <c r="BH320"/>
  <c r="BG320"/>
  <c r="BF320"/>
  <c r="T320"/>
  <c r="R320"/>
  <c r="P320"/>
  <c r="BI315"/>
  <c r="BH315"/>
  <c r="BG315"/>
  <c r="BF315"/>
  <c r="T315"/>
  <c r="R315"/>
  <c r="P315"/>
  <c r="BI313"/>
  <c r="BH313"/>
  <c r="BG313"/>
  <c r="BF313"/>
  <c r="T313"/>
  <c r="R313"/>
  <c r="P313"/>
  <c r="BI310"/>
  <c r="BH310"/>
  <c r="BG310"/>
  <c r="BF310"/>
  <c r="T310"/>
  <c r="R310"/>
  <c r="P310"/>
  <c r="BI307"/>
  <c r="BH307"/>
  <c r="BG307"/>
  <c r="BF307"/>
  <c r="T307"/>
  <c r="R307"/>
  <c r="P307"/>
  <c r="BI304"/>
  <c r="BH304"/>
  <c r="BG304"/>
  <c r="BF304"/>
  <c r="T304"/>
  <c r="R304"/>
  <c r="P304"/>
  <c r="BI301"/>
  <c r="BH301"/>
  <c r="BG301"/>
  <c r="BF301"/>
  <c r="T301"/>
  <c r="R301"/>
  <c r="P301"/>
  <c r="BI299"/>
  <c r="BH299"/>
  <c r="BG299"/>
  <c r="BF299"/>
  <c r="T299"/>
  <c r="R299"/>
  <c r="P299"/>
  <c r="BI294"/>
  <c r="BH294"/>
  <c r="BG294"/>
  <c r="BF294"/>
  <c r="T294"/>
  <c r="R294"/>
  <c r="P294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2"/>
  <c r="BH282"/>
  <c r="BG282"/>
  <c r="BF282"/>
  <c r="T282"/>
  <c r="R282"/>
  <c r="P282"/>
  <c r="BI276"/>
  <c r="BH276"/>
  <c r="BG276"/>
  <c r="BF276"/>
  <c r="T276"/>
  <c r="R276"/>
  <c r="P276"/>
  <c r="BI275"/>
  <c r="BH275"/>
  <c r="BG275"/>
  <c r="BF275"/>
  <c r="T275"/>
  <c r="R275"/>
  <c r="P275"/>
  <c r="BI271"/>
  <c r="BH271"/>
  <c r="BG271"/>
  <c r="BF271"/>
  <c r="T271"/>
  <c r="R271"/>
  <c r="P271"/>
  <c r="BI270"/>
  <c r="BH270"/>
  <c r="BG270"/>
  <c r="BF270"/>
  <c r="T270"/>
  <c r="R270"/>
  <c r="P270"/>
  <c r="BI268"/>
  <c r="BH268"/>
  <c r="BG268"/>
  <c r="BF268"/>
  <c r="T268"/>
  <c r="R268"/>
  <c r="P268"/>
  <c r="BI263"/>
  <c r="BH263"/>
  <c r="BG263"/>
  <c r="BF263"/>
  <c r="T263"/>
  <c r="R263"/>
  <c r="P263"/>
  <c r="BI259"/>
  <c r="BH259"/>
  <c r="BG259"/>
  <c r="BF259"/>
  <c r="T259"/>
  <c r="R259"/>
  <c r="P259"/>
  <c r="BI254"/>
  <c r="BH254"/>
  <c r="BG254"/>
  <c r="BF254"/>
  <c r="T254"/>
  <c r="R254"/>
  <c r="P254"/>
  <c r="BI250"/>
  <c r="BH250"/>
  <c r="BG250"/>
  <c r="BF250"/>
  <c r="T250"/>
  <c r="R250"/>
  <c r="P250"/>
  <c r="BI245"/>
  <c r="BH245"/>
  <c r="BG245"/>
  <c r="BF245"/>
  <c r="T245"/>
  <c r="R245"/>
  <c r="P245"/>
  <c r="BI239"/>
  <c r="BH239"/>
  <c r="BG239"/>
  <c r="BF239"/>
  <c r="T239"/>
  <c r="R239"/>
  <c r="P239"/>
  <c r="BI234"/>
  <c r="BH234"/>
  <c r="BG234"/>
  <c r="BF234"/>
  <c r="T234"/>
  <c r="R234"/>
  <c r="P234"/>
  <c r="BI228"/>
  <c r="BH228"/>
  <c r="BG228"/>
  <c r="BF228"/>
  <c r="T228"/>
  <c r="R228"/>
  <c r="P228"/>
  <c r="BI223"/>
  <c r="BH223"/>
  <c r="BG223"/>
  <c r="BF223"/>
  <c r="T223"/>
  <c r="R223"/>
  <c r="P223"/>
  <c r="BI220"/>
  <c r="BH220"/>
  <c r="BG220"/>
  <c r="BF220"/>
  <c r="T220"/>
  <c r="T219"/>
  <c r="R220"/>
  <c r="R219"/>
  <c r="P220"/>
  <c r="P219"/>
  <c r="BI217"/>
  <c r="BH217"/>
  <c r="BG217"/>
  <c r="BF217"/>
  <c r="T217"/>
  <c r="R217"/>
  <c r="P217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5"/>
  <c r="BH205"/>
  <c r="BG205"/>
  <c r="BF205"/>
  <c r="T205"/>
  <c r="R205"/>
  <c r="P205"/>
  <c r="BI203"/>
  <c r="BH203"/>
  <c r="BG203"/>
  <c r="BF203"/>
  <c r="T203"/>
  <c r="R203"/>
  <c r="P203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0"/>
  <c r="BH180"/>
  <c r="BG180"/>
  <c r="BF180"/>
  <c r="T180"/>
  <c r="R180"/>
  <c r="P180"/>
  <c r="BI179"/>
  <c r="BH179"/>
  <c r="BG179"/>
  <c r="BF179"/>
  <c r="T179"/>
  <c r="R179"/>
  <c r="P179"/>
  <c r="BI172"/>
  <c r="BH172"/>
  <c r="BG172"/>
  <c r="BF172"/>
  <c r="T172"/>
  <c r="R172"/>
  <c r="P172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48"/>
  <c r="BH148"/>
  <c r="BG148"/>
  <c r="BF148"/>
  <c r="T148"/>
  <c r="R148"/>
  <c r="P148"/>
  <c r="BI143"/>
  <c r="BH143"/>
  <c r="BG143"/>
  <c r="BF143"/>
  <c r="T143"/>
  <c r="R143"/>
  <c r="P143"/>
  <c r="BI140"/>
  <c r="BH140"/>
  <c r="BG140"/>
  <c r="BF140"/>
  <c r="T140"/>
  <c r="R140"/>
  <c r="P140"/>
  <c r="J134"/>
  <c r="J133"/>
  <c r="F133"/>
  <c r="F131"/>
  <c r="E129"/>
  <c r="J94"/>
  <c r="J93"/>
  <c r="F93"/>
  <c r="F91"/>
  <c r="E89"/>
  <c r="J20"/>
  <c r="E20"/>
  <c r="F94"/>
  <c r="J19"/>
  <c r="J14"/>
  <c r="J131"/>
  <c r="E7"/>
  <c r="E125"/>
  <c i="18" r="J39"/>
  <c r="J38"/>
  <c i="1" r="AY112"/>
  <c i="18" r="J37"/>
  <c i="1" r="AX112"/>
  <c i="18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118"/>
  <c r="J19"/>
  <c r="J14"/>
  <c r="J115"/>
  <c r="E7"/>
  <c r="E85"/>
  <c i="17" r="J130"/>
  <c r="J39"/>
  <c r="J38"/>
  <c i="1" r="AY111"/>
  <c i="17" r="J37"/>
  <c i="1" r="AX111"/>
  <c i="17"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00"/>
  <c r="J125"/>
  <c r="J124"/>
  <c r="F124"/>
  <c r="F122"/>
  <c r="E120"/>
  <c r="J94"/>
  <c r="J93"/>
  <c r="F93"/>
  <c r="F91"/>
  <c r="E89"/>
  <c r="J20"/>
  <c r="E20"/>
  <c r="F94"/>
  <c r="J19"/>
  <c r="J14"/>
  <c r="J122"/>
  <c r="E7"/>
  <c r="E85"/>
  <c i="16" r="J656"/>
  <c r="J587"/>
  <c r="J492"/>
  <c r="J480"/>
  <c r="J457"/>
  <c r="J157"/>
  <c r="J39"/>
  <c r="J38"/>
  <c i="1" r="AY110"/>
  <c i="16" r="J37"/>
  <c i="1" r="AX110"/>
  <c i="16" r="BI1022"/>
  <c r="BH1022"/>
  <c r="BG1022"/>
  <c r="BF1022"/>
  <c r="T1022"/>
  <c r="R1022"/>
  <c r="P1022"/>
  <c r="BI1019"/>
  <c r="BH1019"/>
  <c r="BG1019"/>
  <c r="BF1019"/>
  <c r="T1019"/>
  <c r="R1019"/>
  <c r="P1019"/>
  <c r="BI1016"/>
  <c r="BH1016"/>
  <c r="BG1016"/>
  <c r="BF1016"/>
  <c r="T1016"/>
  <c r="R1016"/>
  <c r="P1016"/>
  <c r="BI1010"/>
  <c r="BH1010"/>
  <c r="BG1010"/>
  <c r="BF1010"/>
  <c r="T1010"/>
  <c r="T1009"/>
  <c r="T1008"/>
  <c r="R1010"/>
  <c r="R1009"/>
  <c r="R1008"/>
  <c r="P1010"/>
  <c r="P1009"/>
  <c r="P1008"/>
  <c r="BI1007"/>
  <c r="BH1007"/>
  <c r="BG1007"/>
  <c r="BF1007"/>
  <c r="T1007"/>
  <c r="T1006"/>
  <c r="R1007"/>
  <c r="R1006"/>
  <c r="P1007"/>
  <c r="P1006"/>
  <c r="BI1003"/>
  <c r="BH1003"/>
  <c r="BG1003"/>
  <c r="BF1003"/>
  <c r="T1003"/>
  <c r="R1003"/>
  <c r="P1003"/>
  <c r="BI1000"/>
  <c r="BH1000"/>
  <c r="BG1000"/>
  <c r="BF1000"/>
  <c r="T1000"/>
  <c r="R1000"/>
  <c r="P1000"/>
  <c r="BI995"/>
  <c r="BH995"/>
  <c r="BG995"/>
  <c r="BF995"/>
  <c r="T995"/>
  <c r="R995"/>
  <c r="P995"/>
  <c r="BI991"/>
  <c r="BH991"/>
  <c r="BG991"/>
  <c r="BF991"/>
  <c r="T991"/>
  <c r="R991"/>
  <c r="P991"/>
  <c r="BI971"/>
  <c r="BH971"/>
  <c r="BG971"/>
  <c r="BF971"/>
  <c r="T971"/>
  <c r="R971"/>
  <c r="P971"/>
  <c r="BI953"/>
  <c r="BH953"/>
  <c r="BG953"/>
  <c r="BF953"/>
  <c r="T953"/>
  <c r="R953"/>
  <c r="P953"/>
  <c r="BI950"/>
  <c r="BH950"/>
  <c r="BG950"/>
  <c r="BF950"/>
  <c r="T950"/>
  <c r="R950"/>
  <c r="P950"/>
  <c r="BI945"/>
  <c r="BH945"/>
  <c r="BG945"/>
  <c r="BF945"/>
  <c r="T945"/>
  <c r="R945"/>
  <c r="P945"/>
  <c r="BI940"/>
  <c r="BH940"/>
  <c r="BG940"/>
  <c r="BF940"/>
  <c r="T940"/>
  <c r="R940"/>
  <c r="P940"/>
  <c r="BI931"/>
  <c r="BH931"/>
  <c r="BG931"/>
  <c r="BF931"/>
  <c r="T931"/>
  <c r="R931"/>
  <c r="P931"/>
  <c r="BI926"/>
  <c r="BH926"/>
  <c r="BG926"/>
  <c r="BF926"/>
  <c r="T926"/>
  <c r="R926"/>
  <c r="P926"/>
  <c r="BI923"/>
  <c r="BH923"/>
  <c r="BG923"/>
  <c r="BF923"/>
  <c r="T923"/>
  <c r="R923"/>
  <c r="P923"/>
  <c r="BI919"/>
  <c r="BH919"/>
  <c r="BG919"/>
  <c r="BF919"/>
  <c r="T919"/>
  <c r="T918"/>
  <c r="R919"/>
  <c r="R918"/>
  <c r="P919"/>
  <c r="P918"/>
  <c r="BI915"/>
  <c r="BH915"/>
  <c r="BG915"/>
  <c r="BF915"/>
  <c r="T915"/>
  <c r="T914"/>
  <c r="R915"/>
  <c r="R914"/>
  <c r="P915"/>
  <c r="P914"/>
  <c r="BI905"/>
  <c r="BH905"/>
  <c r="BG905"/>
  <c r="BF905"/>
  <c r="T905"/>
  <c r="R905"/>
  <c r="P905"/>
  <c r="BI898"/>
  <c r="BH898"/>
  <c r="BG898"/>
  <c r="BF898"/>
  <c r="T898"/>
  <c r="R898"/>
  <c r="P898"/>
  <c r="BI886"/>
  <c r="BH886"/>
  <c r="BG886"/>
  <c r="BF886"/>
  <c r="T886"/>
  <c r="R886"/>
  <c r="P886"/>
  <c r="BI874"/>
  <c r="BH874"/>
  <c r="BG874"/>
  <c r="BF874"/>
  <c r="T874"/>
  <c r="R874"/>
  <c r="P874"/>
  <c r="BI862"/>
  <c r="BH862"/>
  <c r="BG862"/>
  <c r="BF862"/>
  <c r="T862"/>
  <c r="R862"/>
  <c r="P862"/>
  <c r="BI850"/>
  <c r="BH850"/>
  <c r="BG850"/>
  <c r="BF850"/>
  <c r="T850"/>
  <c r="R850"/>
  <c r="P850"/>
  <c r="BI845"/>
  <c r="BH845"/>
  <c r="BG845"/>
  <c r="BF845"/>
  <c r="T845"/>
  <c r="R845"/>
  <c r="P845"/>
  <c r="BI842"/>
  <c r="BH842"/>
  <c r="BG842"/>
  <c r="BF842"/>
  <c r="T842"/>
  <c r="R842"/>
  <c r="P842"/>
  <c r="BI839"/>
  <c r="BH839"/>
  <c r="BG839"/>
  <c r="BF839"/>
  <c r="T839"/>
  <c r="R839"/>
  <c r="P839"/>
  <c r="BI836"/>
  <c r="BH836"/>
  <c r="BG836"/>
  <c r="BF836"/>
  <c r="T836"/>
  <c r="R836"/>
  <c r="P836"/>
  <c r="BI830"/>
  <c r="BH830"/>
  <c r="BG830"/>
  <c r="BF830"/>
  <c r="T830"/>
  <c r="R830"/>
  <c r="P830"/>
  <c r="BI826"/>
  <c r="BH826"/>
  <c r="BG826"/>
  <c r="BF826"/>
  <c r="T826"/>
  <c r="R826"/>
  <c r="P826"/>
  <c r="BI823"/>
  <c r="BH823"/>
  <c r="BG823"/>
  <c r="BF823"/>
  <c r="T823"/>
  <c r="R823"/>
  <c r="P823"/>
  <c r="BI819"/>
  <c r="BH819"/>
  <c r="BG819"/>
  <c r="BF819"/>
  <c r="T819"/>
  <c r="R819"/>
  <c r="P819"/>
  <c r="BI816"/>
  <c r="BH816"/>
  <c r="BG816"/>
  <c r="BF816"/>
  <c r="T816"/>
  <c r="R816"/>
  <c r="P816"/>
  <c r="BI813"/>
  <c r="BH813"/>
  <c r="BG813"/>
  <c r="BF813"/>
  <c r="T813"/>
  <c r="R813"/>
  <c r="P813"/>
  <c r="BI809"/>
  <c r="BH809"/>
  <c r="BG809"/>
  <c r="BF809"/>
  <c r="T809"/>
  <c r="R809"/>
  <c r="P809"/>
  <c r="BI799"/>
  <c r="BH799"/>
  <c r="BG799"/>
  <c r="BF799"/>
  <c r="T799"/>
  <c r="R799"/>
  <c r="P799"/>
  <c r="BI788"/>
  <c r="BH788"/>
  <c r="BG788"/>
  <c r="BF788"/>
  <c r="T788"/>
  <c r="R788"/>
  <c r="P788"/>
  <c r="BI778"/>
  <c r="BH778"/>
  <c r="BG778"/>
  <c r="BF778"/>
  <c r="T778"/>
  <c r="R778"/>
  <c r="P778"/>
  <c r="BI767"/>
  <c r="BH767"/>
  <c r="BG767"/>
  <c r="BF767"/>
  <c r="T767"/>
  <c r="R767"/>
  <c r="P767"/>
  <c r="BI751"/>
  <c r="BH751"/>
  <c r="BG751"/>
  <c r="BF751"/>
  <c r="T751"/>
  <c r="R751"/>
  <c r="P751"/>
  <c r="BI735"/>
  <c r="BH735"/>
  <c r="BG735"/>
  <c r="BF735"/>
  <c r="T735"/>
  <c r="R735"/>
  <c r="P735"/>
  <c r="BI730"/>
  <c r="BH730"/>
  <c r="BG730"/>
  <c r="BF730"/>
  <c r="T730"/>
  <c r="R730"/>
  <c r="P730"/>
  <c r="BI723"/>
  <c r="BH723"/>
  <c r="BG723"/>
  <c r="BF723"/>
  <c r="T723"/>
  <c r="R723"/>
  <c r="P723"/>
  <c r="BI718"/>
  <c r="BH718"/>
  <c r="BG718"/>
  <c r="BF718"/>
  <c r="T718"/>
  <c r="R718"/>
  <c r="P718"/>
  <c r="BI713"/>
  <c r="BH713"/>
  <c r="BG713"/>
  <c r="BF713"/>
  <c r="T713"/>
  <c r="R713"/>
  <c r="P713"/>
  <c r="BI708"/>
  <c r="BH708"/>
  <c r="BG708"/>
  <c r="BF708"/>
  <c r="T708"/>
  <c r="R708"/>
  <c r="P708"/>
  <c r="BI703"/>
  <c r="BH703"/>
  <c r="BG703"/>
  <c r="BF703"/>
  <c r="T703"/>
  <c r="R703"/>
  <c r="P703"/>
  <c r="BI698"/>
  <c r="BH698"/>
  <c r="BG698"/>
  <c r="BF698"/>
  <c r="T698"/>
  <c r="R698"/>
  <c r="P698"/>
  <c r="BI695"/>
  <c r="BH695"/>
  <c r="BG695"/>
  <c r="BF695"/>
  <c r="T695"/>
  <c r="R695"/>
  <c r="P695"/>
  <c r="BI692"/>
  <c r="BH692"/>
  <c r="BG692"/>
  <c r="BF692"/>
  <c r="T692"/>
  <c r="R692"/>
  <c r="P692"/>
  <c r="BI682"/>
  <c r="BH682"/>
  <c r="BG682"/>
  <c r="BF682"/>
  <c r="T682"/>
  <c r="R682"/>
  <c r="P682"/>
  <c r="BI674"/>
  <c r="BH674"/>
  <c r="BG674"/>
  <c r="BF674"/>
  <c r="T674"/>
  <c r="R674"/>
  <c r="P674"/>
  <c r="BI658"/>
  <c r="BH658"/>
  <c r="BG658"/>
  <c r="BF658"/>
  <c r="T658"/>
  <c r="R658"/>
  <c r="P658"/>
  <c r="J123"/>
  <c r="BI653"/>
  <c r="BH653"/>
  <c r="BG653"/>
  <c r="BF653"/>
  <c r="T653"/>
  <c r="R653"/>
  <c r="P653"/>
  <c r="BI650"/>
  <c r="BH650"/>
  <c r="BG650"/>
  <c r="BF650"/>
  <c r="T650"/>
  <c r="R650"/>
  <c r="P650"/>
  <c r="BI647"/>
  <c r="BH647"/>
  <c r="BG647"/>
  <c r="BF647"/>
  <c r="T647"/>
  <c r="R647"/>
  <c r="P647"/>
  <c r="BI644"/>
  <c r="BH644"/>
  <c r="BG644"/>
  <c r="BF644"/>
  <c r="T644"/>
  <c r="R644"/>
  <c r="P644"/>
  <c r="BI641"/>
  <c r="BH641"/>
  <c r="BG641"/>
  <c r="BF641"/>
  <c r="T641"/>
  <c r="R641"/>
  <c r="P641"/>
  <c r="BI638"/>
  <c r="BH638"/>
  <c r="BG638"/>
  <c r="BF638"/>
  <c r="T638"/>
  <c r="R638"/>
  <c r="P638"/>
  <c r="BI635"/>
  <c r="BH635"/>
  <c r="BG635"/>
  <c r="BF635"/>
  <c r="T635"/>
  <c r="R635"/>
  <c r="P635"/>
  <c r="BI632"/>
  <c r="BH632"/>
  <c r="BG632"/>
  <c r="BF632"/>
  <c r="T632"/>
  <c r="R632"/>
  <c r="P632"/>
  <c r="BI629"/>
  <c r="BH629"/>
  <c r="BG629"/>
  <c r="BF629"/>
  <c r="T629"/>
  <c r="R629"/>
  <c r="P629"/>
  <c r="BI626"/>
  <c r="BH626"/>
  <c r="BG626"/>
  <c r="BF626"/>
  <c r="T626"/>
  <c r="R626"/>
  <c r="P626"/>
  <c r="BI623"/>
  <c r="BH623"/>
  <c r="BG623"/>
  <c r="BF623"/>
  <c r="T623"/>
  <c r="R623"/>
  <c r="P623"/>
  <c r="BI620"/>
  <c r="BH620"/>
  <c r="BG620"/>
  <c r="BF620"/>
  <c r="T620"/>
  <c r="R620"/>
  <c r="P620"/>
  <c r="BI617"/>
  <c r="BH617"/>
  <c r="BG617"/>
  <c r="BF617"/>
  <c r="T617"/>
  <c r="R617"/>
  <c r="P617"/>
  <c r="BI614"/>
  <c r="BH614"/>
  <c r="BG614"/>
  <c r="BF614"/>
  <c r="T614"/>
  <c r="R614"/>
  <c r="P614"/>
  <c r="BI610"/>
  <c r="BH610"/>
  <c r="BG610"/>
  <c r="BF610"/>
  <c r="T610"/>
  <c r="R610"/>
  <c r="P610"/>
  <c r="BI607"/>
  <c r="BH607"/>
  <c r="BG607"/>
  <c r="BF607"/>
  <c r="T607"/>
  <c r="R607"/>
  <c r="P607"/>
  <c r="BI604"/>
  <c r="BH604"/>
  <c r="BG604"/>
  <c r="BF604"/>
  <c r="T604"/>
  <c r="R604"/>
  <c r="P604"/>
  <c r="BI601"/>
  <c r="BH601"/>
  <c r="BG601"/>
  <c r="BF601"/>
  <c r="T601"/>
  <c r="R601"/>
  <c r="P601"/>
  <c r="BI595"/>
  <c r="BH595"/>
  <c r="BG595"/>
  <c r="BF595"/>
  <c r="T595"/>
  <c r="R595"/>
  <c r="P595"/>
  <c r="BI592"/>
  <c r="BH592"/>
  <c r="BG592"/>
  <c r="BF592"/>
  <c r="T592"/>
  <c r="R592"/>
  <c r="P592"/>
  <c r="BI589"/>
  <c r="BH589"/>
  <c r="BG589"/>
  <c r="BF589"/>
  <c r="T589"/>
  <c r="R589"/>
  <c r="P589"/>
  <c r="J120"/>
  <c r="BI584"/>
  <c r="BH584"/>
  <c r="BG584"/>
  <c r="BF584"/>
  <c r="T584"/>
  <c r="R584"/>
  <c r="P584"/>
  <c r="BI578"/>
  <c r="BH578"/>
  <c r="BG578"/>
  <c r="BF578"/>
  <c r="T578"/>
  <c r="R578"/>
  <c r="P578"/>
  <c r="BI572"/>
  <c r="BH572"/>
  <c r="BG572"/>
  <c r="BF572"/>
  <c r="T572"/>
  <c r="R572"/>
  <c r="P572"/>
  <c r="BI568"/>
  <c r="BH568"/>
  <c r="BG568"/>
  <c r="BF568"/>
  <c r="T568"/>
  <c r="R568"/>
  <c r="P568"/>
  <c r="BI564"/>
  <c r="BH564"/>
  <c r="BG564"/>
  <c r="BF564"/>
  <c r="T564"/>
  <c r="R564"/>
  <c r="P564"/>
  <c r="BI559"/>
  <c r="BH559"/>
  <c r="BG559"/>
  <c r="BF559"/>
  <c r="T559"/>
  <c r="R559"/>
  <c r="P559"/>
  <c r="BI554"/>
  <c r="BH554"/>
  <c r="BG554"/>
  <c r="BF554"/>
  <c r="T554"/>
  <c r="R554"/>
  <c r="P554"/>
  <c r="BI550"/>
  <c r="BH550"/>
  <c r="BG550"/>
  <c r="BF550"/>
  <c r="T550"/>
  <c r="R550"/>
  <c r="P550"/>
  <c r="BI546"/>
  <c r="BH546"/>
  <c r="BG546"/>
  <c r="BF546"/>
  <c r="T546"/>
  <c r="R546"/>
  <c r="P546"/>
  <c r="BI541"/>
  <c r="BH541"/>
  <c r="BG541"/>
  <c r="BF541"/>
  <c r="T541"/>
  <c r="R541"/>
  <c r="P541"/>
  <c r="BI537"/>
  <c r="BH537"/>
  <c r="BG537"/>
  <c r="BF537"/>
  <c r="T537"/>
  <c r="R537"/>
  <c r="P537"/>
  <c r="BI532"/>
  <c r="BH532"/>
  <c r="BG532"/>
  <c r="BF532"/>
  <c r="T532"/>
  <c r="R532"/>
  <c r="P532"/>
  <c r="BI528"/>
  <c r="BH528"/>
  <c r="BG528"/>
  <c r="BF528"/>
  <c r="T528"/>
  <c r="R528"/>
  <c r="P528"/>
  <c r="BI521"/>
  <c r="BH521"/>
  <c r="BG521"/>
  <c r="BF521"/>
  <c r="T521"/>
  <c r="R521"/>
  <c r="P521"/>
  <c r="BI515"/>
  <c r="BH515"/>
  <c r="BG515"/>
  <c r="BF515"/>
  <c r="T515"/>
  <c r="R515"/>
  <c r="P515"/>
  <c r="BI510"/>
  <c r="BH510"/>
  <c r="BG510"/>
  <c r="BF510"/>
  <c r="T510"/>
  <c r="R510"/>
  <c r="P510"/>
  <c r="BI504"/>
  <c r="BH504"/>
  <c r="BG504"/>
  <c r="BF504"/>
  <c r="T504"/>
  <c r="R504"/>
  <c r="P504"/>
  <c r="BI498"/>
  <c r="BH498"/>
  <c r="BG498"/>
  <c r="BF498"/>
  <c r="T498"/>
  <c r="R498"/>
  <c r="P498"/>
  <c r="BI494"/>
  <c r="BH494"/>
  <c r="BG494"/>
  <c r="BF494"/>
  <c r="T494"/>
  <c r="R494"/>
  <c r="P494"/>
  <c r="J116"/>
  <c r="BI489"/>
  <c r="BH489"/>
  <c r="BG489"/>
  <c r="BF489"/>
  <c r="T489"/>
  <c r="R489"/>
  <c r="P489"/>
  <c r="BI486"/>
  <c r="BH486"/>
  <c r="BG486"/>
  <c r="BF486"/>
  <c r="T486"/>
  <c r="R486"/>
  <c r="P486"/>
  <c r="BI482"/>
  <c r="BH482"/>
  <c r="BG482"/>
  <c r="BF482"/>
  <c r="T482"/>
  <c r="R482"/>
  <c r="P482"/>
  <c r="J114"/>
  <c r="BI476"/>
  <c r="BH476"/>
  <c r="BG476"/>
  <c r="BF476"/>
  <c r="T476"/>
  <c r="R476"/>
  <c r="P476"/>
  <c r="BI472"/>
  <c r="BH472"/>
  <c r="BG472"/>
  <c r="BF472"/>
  <c r="T472"/>
  <c r="R472"/>
  <c r="P472"/>
  <c r="BI467"/>
  <c r="BH467"/>
  <c r="BG467"/>
  <c r="BF467"/>
  <c r="T467"/>
  <c r="R467"/>
  <c r="P467"/>
  <c r="BI463"/>
  <c r="BH463"/>
  <c r="BG463"/>
  <c r="BF463"/>
  <c r="T463"/>
  <c r="R463"/>
  <c r="P463"/>
  <c r="BI459"/>
  <c r="BH459"/>
  <c r="BG459"/>
  <c r="BF459"/>
  <c r="T459"/>
  <c r="R459"/>
  <c r="P459"/>
  <c r="J111"/>
  <c r="BI451"/>
  <c r="BH451"/>
  <c r="BG451"/>
  <c r="BF451"/>
  <c r="T451"/>
  <c r="R451"/>
  <c r="P451"/>
  <c r="BI447"/>
  <c r="BH447"/>
  <c r="BG447"/>
  <c r="BF447"/>
  <c r="T447"/>
  <c r="R447"/>
  <c r="P447"/>
  <c r="BI441"/>
  <c r="BH441"/>
  <c r="BG441"/>
  <c r="BF441"/>
  <c r="T441"/>
  <c r="R441"/>
  <c r="P441"/>
  <c r="BI436"/>
  <c r="BH436"/>
  <c r="BG436"/>
  <c r="BF436"/>
  <c r="T436"/>
  <c r="R436"/>
  <c r="P436"/>
  <c r="BI432"/>
  <c r="BH432"/>
  <c r="BG432"/>
  <c r="BF432"/>
  <c r="T432"/>
  <c r="R432"/>
  <c r="P432"/>
  <c r="BI429"/>
  <c r="BH429"/>
  <c r="BG429"/>
  <c r="BF429"/>
  <c r="T429"/>
  <c r="R429"/>
  <c r="P429"/>
  <c r="BI426"/>
  <c r="BH426"/>
  <c r="BG426"/>
  <c r="BF426"/>
  <c r="T426"/>
  <c r="R426"/>
  <c r="P426"/>
  <c r="BI422"/>
  <c r="BH422"/>
  <c r="BG422"/>
  <c r="BF422"/>
  <c r="T422"/>
  <c r="R422"/>
  <c r="P422"/>
  <c r="BI418"/>
  <c r="BH418"/>
  <c r="BG418"/>
  <c r="BF418"/>
  <c r="T418"/>
  <c r="R418"/>
  <c r="P418"/>
  <c r="BI415"/>
  <c r="BH415"/>
  <c r="BG415"/>
  <c r="BF415"/>
  <c r="T415"/>
  <c r="R415"/>
  <c r="P415"/>
  <c r="BI410"/>
  <c r="BH410"/>
  <c r="BG410"/>
  <c r="BF410"/>
  <c r="T410"/>
  <c r="R410"/>
  <c r="P410"/>
  <c r="BI407"/>
  <c r="BH407"/>
  <c r="BG407"/>
  <c r="BF407"/>
  <c r="T407"/>
  <c r="R407"/>
  <c r="P407"/>
  <c r="BI404"/>
  <c r="BH404"/>
  <c r="BG404"/>
  <c r="BF404"/>
  <c r="T404"/>
  <c r="R404"/>
  <c r="P404"/>
  <c r="BI401"/>
  <c r="BH401"/>
  <c r="BG401"/>
  <c r="BF401"/>
  <c r="T401"/>
  <c r="R401"/>
  <c r="P401"/>
  <c r="BI394"/>
  <c r="BH394"/>
  <c r="BG394"/>
  <c r="BF394"/>
  <c r="T394"/>
  <c r="R394"/>
  <c r="P394"/>
  <c r="BI381"/>
  <c r="BH381"/>
  <c r="BG381"/>
  <c r="BF381"/>
  <c r="T381"/>
  <c r="R381"/>
  <c r="P381"/>
  <c r="BI377"/>
  <c r="BH377"/>
  <c r="BG377"/>
  <c r="BF377"/>
  <c r="T377"/>
  <c r="R377"/>
  <c r="P377"/>
  <c r="BI372"/>
  <c r="BH372"/>
  <c r="BG372"/>
  <c r="BF372"/>
  <c r="T372"/>
  <c r="R372"/>
  <c r="P372"/>
  <c r="BI360"/>
  <c r="BH360"/>
  <c r="BG360"/>
  <c r="BF360"/>
  <c r="T360"/>
  <c r="R360"/>
  <c r="P360"/>
  <c r="BI354"/>
  <c r="BH354"/>
  <c r="BG354"/>
  <c r="BF354"/>
  <c r="T354"/>
  <c r="R354"/>
  <c r="P354"/>
  <c r="BI349"/>
  <c r="BH349"/>
  <c r="BG349"/>
  <c r="BF349"/>
  <c r="T349"/>
  <c r="R349"/>
  <c r="P349"/>
  <c r="BI343"/>
  <c r="BH343"/>
  <c r="BG343"/>
  <c r="BF343"/>
  <c r="T343"/>
  <c r="R343"/>
  <c r="P343"/>
  <c r="BI338"/>
  <c r="BH338"/>
  <c r="BG338"/>
  <c r="BF338"/>
  <c r="T338"/>
  <c r="R338"/>
  <c r="P338"/>
  <c r="BI335"/>
  <c r="BH335"/>
  <c r="BG335"/>
  <c r="BF335"/>
  <c r="T335"/>
  <c r="R335"/>
  <c r="P335"/>
  <c r="BI330"/>
  <c r="BH330"/>
  <c r="BG330"/>
  <c r="BF330"/>
  <c r="T330"/>
  <c r="R330"/>
  <c r="P330"/>
  <c r="BI324"/>
  <c r="BH324"/>
  <c r="BG324"/>
  <c r="BF324"/>
  <c r="T324"/>
  <c r="R324"/>
  <c r="P324"/>
  <c r="BI319"/>
  <c r="BH319"/>
  <c r="BG319"/>
  <c r="BF319"/>
  <c r="T319"/>
  <c r="R319"/>
  <c r="P319"/>
  <c r="BI312"/>
  <c r="BH312"/>
  <c r="BG312"/>
  <c r="BF312"/>
  <c r="T312"/>
  <c r="R312"/>
  <c r="P312"/>
  <c r="BI302"/>
  <c r="BH302"/>
  <c r="BG302"/>
  <c r="BF302"/>
  <c r="T302"/>
  <c r="R302"/>
  <c r="P302"/>
  <c r="BI296"/>
  <c r="BH296"/>
  <c r="BG296"/>
  <c r="BF296"/>
  <c r="T296"/>
  <c r="R296"/>
  <c r="P296"/>
  <c r="BI291"/>
  <c r="BH291"/>
  <c r="BG291"/>
  <c r="BF291"/>
  <c r="T291"/>
  <c r="R291"/>
  <c r="P291"/>
  <c r="BI284"/>
  <c r="BH284"/>
  <c r="BG284"/>
  <c r="BF284"/>
  <c r="T284"/>
  <c r="R284"/>
  <c r="P284"/>
  <c r="BI274"/>
  <c r="BH274"/>
  <c r="BG274"/>
  <c r="BF274"/>
  <c r="T274"/>
  <c r="R274"/>
  <c r="P274"/>
  <c r="BI270"/>
  <c r="BH270"/>
  <c r="BG270"/>
  <c r="BF270"/>
  <c r="T270"/>
  <c r="R270"/>
  <c r="P270"/>
  <c r="BI266"/>
  <c r="BH266"/>
  <c r="BG266"/>
  <c r="BF266"/>
  <c r="T266"/>
  <c r="R266"/>
  <c r="P266"/>
  <c r="BI259"/>
  <c r="BH259"/>
  <c r="BG259"/>
  <c r="BF259"/>
  <c r="T259"/>
  <c r="R259"/>
  <c r="P259"/>
  <c r="BI254"/>
  <c r="BH254"/>
  <c r="BG254"/>
  <c r="BF254"/>
  <c r="T254"/>
  <c r="R254"/>
  <c r="P254"/>
  <c r="BI250"/>
  <c r="BH250"/>
  <c r="BG250"/>
  <c r="BF250"/>
  <c r="T250"/>
  <c r="R250"/>
  <c r="P250"/>
  <c r="BI245"/>
  <c r="BH245"/>
  <c r="BG245"/>
  <c r="BF245"/>
  <c r="T245"/>
  <c r="R245"/>
  <c r="P245"/>
  <c r="BI237"/>
  <c r="BH237"/>
  <c r="BG237"/>
  <c r="BF237"/>
  <c r="T237"/>
  <c r="R237"/>
  <c r="P237"/>
  <c r="BI233"/>
  <c r="BH233"/>
  <c r="BG233"/>
  <c r="BF233"/>
  <c r="T233"/>
  <c r="R233"/>
  <c r="P233"/>
  <c r="BI225"/>
  <c r="BH225"/>
  <c r="BG225"/>
  <c r="BF225"/>
  <c r="T225"/>
  <c r="R225"/>
  <c r="P225"/>
  <c r="BI220"/>
  <c r="BH220"/>
  <c r="BG220"/>
  <c r="BF220"/>
  <c r="T220"/>
  <c r="R220"/>
  <c r="P220"/>
  <c r="BI213"/>
  <c r="BH213"/>
  <c r="BG213"/>
  <c r="BF213"/>
  <c r="T213"/>
  <c r="R213"/>
  <c r="P213"/>
  <c r="BI209"/>
  <c r="BH209"/>
  <c r="BG209"/>
  <c r="BF209"/>
  <c r="T209"/>
  <c r="R209"/>
  <c r="P209"/>
  <c r="BI202"/>
  <c r="BH202"/>
  <c r="BG202"/>
  <c r="BF202"/>
  <c r="T202"/>
  <c r="R202"/>
  <c r="P202"/>
  <c r="BI198"/>
  <c r="BH198"/>
  <c r="BG198"/>
  <c r="BF198"/>
  <c r="T198"/>
  <c r="R198"/>
  <c r="P198"/>
  <c r="BI194"/>
  <c r="BH194"/>
  <c r="BG194"/>
  <c r="BF194"/>
  <c r="T194"/>
  <c r="R194"/>
  <c r="P194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8"/>
  <c r="BH178"/>
  <c r="BG178"/>
  <c r="BF178"/>
  <c r="T178"/>
  <c r="R178"/>
  <c r="P178"/>
  <c r="BI175"/>
  <c r="BH175"/>
  <c r="BG175"/>
  <c r="BF175"/>
  <c r="T175"/>
  <c r="R175"/>
  <c r="P175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59"/>
  <c r="BH159"/>
  <c r="BG159"/>
  <c r="BF159"/>
  <c r="T159"/>
  <c r="R159"/>
  <c r="P159"/>
  <c r="J100"/>
  <c r="J152"/>
  <c r="J151"/>
  <c r="F151"/>
  <c r="F149"/>
  <c r="E147"/>
  <c r="J94"/>
  <c r="J93"/>
  <c r="F93"/>
  <c r="F91"/>
  <c r="E89"/>
  <c r="J20"/>
  <c r="E20"/>
  <c r="F94"/>
  <c r="J19"/>
  <c r="J14"/>
  <c r="J91"/>
  <c r="E7"/>
  <c r="E85"/>
  <c i="15" r="J39"/>
  <c r="J38"/>
  <c i="1" r="AY109"/>
  <c i="15" r="J37"/>
  <c i="1" r="AX109"/>
  <c i="15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120"/>
  <c r="J19"/>
  <c r="J14"/>
  <c r="J91"/>
  <c r="E7"/>
  <c r="E111"/>
  <c i="14" r="J39"/>
  <c r="J38"/>
  <c i="1" r="AY108"/>
  <c i="14" r="J37"/>
  <c i="1" r="AX108"/>
  <c i="14"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J124"/>
  <c r="J123"/>
  <c r="F123"/>
  <c r="F121"/>
  <c r="E119"/>
  <c r="J94"/>
  <c r="J93"/>
  <c r="F93"/>
  <c r="F91"/>
  <c r="E89"/>
  <c r="J20"/>
  <c r="E20"/>
  <c r="F124"/>
  <c r="J19"/>
  <c r="J14"/>
  <c r="J91"/>
  <c r="E7"/>
  <c r="E115"/>
  <c i="13" r="J39"/>
  <c r="J38"/>
  <c i="1" r="AY107"/>
  <c i="13" r="J37"/>
  <c i="1" r="AX107"/>
  <c i="13"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7"/>
  <c r="J126"/>
  <c r="F126"/>
  <c r="F124"/>
  <c r="E122"/>
  <c r="J94"/>
  <c r="J93"/>
  <c r="F93"/>
  <c r="F91"/>
  <c r="E89"/>
  <c r="J20"/>
  <c r="E20"/>
  <c r="F94"/>
  <c r="J19"/>
  <c r="J14"/>
  <c r="J124"/>
  <c r="E7"/>
  <c r="E118"/>
  <c i="12" r="J39"/>
  <c r="J38"/>
  <c i="1" r="AY106"/>
  <c i="12" r="J37"/>
  <c i="1" r="AX106"/>
  <c i="12"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119"/>
  <c r="J19"/>
  <c r="J14"/>
  <c r="J91"/>
  <c r="E7"/>
  <c r="E110"/>
  <c i="11" r="J39"/>
  <c r="J38"/>
  <c i="1" r="AY105"/>
  <c i="11" r="J37"/>
  <c i="1" r="AX105"/>
  <c i="11"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60"/>
  <c r="BH260"/>
  <c r="BG260"/>
  <c r="BF260"/>
  <c r="T260"/>
  <c r="R260"/>
  <c r="P260"/>
  <c r="BI258"/>
  <c r="BH258"/>
  <c r="BG258"/>
  <c r="BF258"/>
  <c r="T258"/>
  <c r="T257"/>
  <c r="R258"/>
  <c r="R257"/>
  <c r="P258"/>
  <c r="P257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T249"/>
  <c r="R250"/>
  <c r="R249"/>
  <c r="P250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4"/>
  <c r="BH244"/>
  <c r="BG244"/>
  <c r="BF244"/>
  <c r="T244"/>
  <c r="T243"/>
  <c r="R244"/>
  <c r="R243"/>
  <c r="P244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T230"/>
  <c r="R231"/>
  <c r="R230"/>
  <c r="P231"/>
  <c r="P230"/>
  <c r="BI229"/>
  <c r="BH229"/>
  <c r="BG229"/>
  <c r="BF229"/>
  <c r="T229"/>
  <c r="T228"/>
  <c r="R229"/>
  <c r="R228"/>
  <c r="P229"/>
  <c r="P228"/>
  <c r="BI227"/>
  <c r="BH227"/>
  <c r="BG227"/>
  <c r="BF227"/>
  <c r="T227"/>
  <c r="T226"/>
  <c r="R227"/>
  <c r="R226"/>
  <c r="P227"/>
  <c r="P226"/>
  <c r="BI225"/>
  <c r="BH225"/>
  <c r="BG225"/>
  <c r="BF225"/>
  <c r="T225"/>
  <c r="T224"/>
  <c r="R225"/>
  <c r="R224"/>
  <c r="P225"/>
  <c r="P224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T216"/>
  <c r="R217"/>
  <c r="R216"/>
  <c r="P217"/>
  <c r="P216"/>
  <c r="BI215"/>
  <c r="BH215"/>
  <c r="BG215"/>
  <c r="BF215"/>
  <c r="T215"/>
  <c r="T214"/>
  <c r="R215"/>
  <c r="R214"/>
  <c r="P215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T204"/>
  <c r="R205"/>
  <c r="R204"/>
  <c r="P205"/>
  <c r="P204"/>
  <c r="BI203"/>
  <c r="BH203"/>
  <c r="BG203"/>
  <c r="BF203"/>
  <c r="T203"/>
  <c r="T202"/>
  <c r="R203"/>
  <c r="R202"/>
  <c r="P203"/>
  <c r="P202"/>
  <c r="BI201"/>
  <c r="BH201"/>
  <c r="BG201"/>
  <c r="BF201"/>
  <c r="T201"/>
  <c r="T200"/>
  <c r="R201"/>
  <c r="R200"/>
  <c r="P201"/>
  <c r="P200"/>
  <c r="BI199"/>
  <c r="BH199"/>
  <c r="BG199"/>
  <c r="BF199"/>
  <c r="T199"/>
  <c r="T198"/>
  <c r="R199"/>
  <c r="R198"/>
  <c r="P199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T188"/>
  <c r="R189"/>
  <c r="R188"/>
  <c r="P189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T179"/>
  <c r="R180"/>
  <c r="R179"/>
  <c r="P180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T167"/>
  <c r="R168"/>
  <c r="R167"/>
  <c r="P168"/>
  <c r="P167"/>
  <c r="BI166"/>
  <c r="BH166"/>
  <c r="BG166"/>
  <c r="BF166"/>
  <c r="T166"/>
  <c r="T165"/>
  <c r="R166"/>
  <c r="R165"/>
  <c r="P166"/>
  <c r="P165"/>
  <c r="BI164"/>
  <c r="BH164"/>
  <c r="BG164"/>
  <c r="BF164"/>
  <c r="T164"/>
  <c r="T163"/>
  <c r="R164"/>
  <c r="R163"/>
  <c r="P164"/>
  <c r="P163"/>
  <c r="BI162"/>
  <c r="BH162"/>
  <c r="BG162"/>
  <c r="BF162"/>
  <c r="T162"/>
  <c r="T161"/>
  <c r="R162"/>
  <c r="R161"/>
  <c r="P162"/>
  <c r="P161"/>
  <c r="J155"/>
  <c r="J154"/>
  <c r="F154"/>
  <c r="F152"/>
  <c r="E150"/>
  <c r="J94"/>
  <c r="J93"/>
  <c r="F93"/>
  <c r="F91"/>
  <c r="E89"/>
  <c r="J20"/>
  <c r="E20"/>
  <c r="F155"/>
  <c r="J19"/>
  <c r="J14"/>
  <c r="J152"/>
  <c r="E7"/>
  <c r="E146"/>
  <c i="10" r="J39"/>
  <c r="J38"/>
  <c i="1" r="AY104"/>
  <c i="10" r="J37"/>
  <c i="1" r="AX104"/>
  <c i="10"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J124"/>
  <c r="J123"/>
  <c r="F123"/>
  <c r="F121"/>
  <c r="E119"/>
  <c r="J94"/>
  <c r="J93"/>
  <c r="F93"/>
  <c r="F91"/>
  <c r="E89"/>
  <c r="J20"/>
  <c r="E20"/>
  <c r="F94"/>
  <c r="J19"/>
  <c r="J14"/>
  <c r="J121"/>
  <c r="E7"/>
  <c r="E85"/>
  <c i="9" r="J39"/>
  <c r="J38"/>
  <c i="1" r="AY103"/>
  <c i="9" r="J37"/>
  <c i="1" r="AX103"/>
  <c i="9"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J130"/>
  <c r="J129"/>
  <c r="F129"/>
  <c r="F127"/>
  <c r="E125"/>
  <c r="J94"/>
  <c r="J93"/>
  <c r="F93"/>
  <c r="F91"/>
  <c r="E89"/>
  <c r="J20"/>
  <c r="E20"/>
  <c r="F130"/>
  <c r="J19"/>
  <c r="J14"/>
  <c r="J127"/>
  <c r="E7"/>
  <c r="E121"/>
  <c i="8" r="J129"/>
  <c r="J39"/>
  <c r="J38"/>
  <c i="1" r="AY102"/>
  <c i="8" r="J37"/>
  <c i="1" r="AX102"/>
  <c i="8"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J100"/>
  <c r="J124"/>
  <c r="J123"/>
  <c r="F123"/>
  <c r="F121"/>
  <c r="E119"/>
  <c r="J94"/>
  <c r="J93"/>
  <c r="F93"/>
  <c r="F91"/>
  <c r="E89"/>
  <c r="J20"/>
  <c r="E20"/>
  <c r="F124"/>
  <c r="J19"/>
  <c r="J14"/>
  <c r="J121"/>
  <c r="E7"/>
  <c r="E85"/>
  <c i="7" r="J39"/>
  <c r="J38"/>
  <c i="1" r="AY101"/>
  <c i="7" r="J37"/>
  <c i="1" r="AX101"/>
  <c i="7"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89"/>
  <c r="BH289"/>
  <c r="BG289"/>
  <c r="BF289"/>
  <c r="T289"/>
  <c r="T288"/>
  <c r="R289"/>
  <c r="R288"/>
  <c r="P289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8"/>
  <c r="J127"/>
  <c r="F127"/>
  <c r="F125"/>
  <c r="E123"/>
  <c r="J94"/>
  <c r="J93"/>
  <c r="F93"/>
  <c r="F91"/>
  <c r="E89"/>
  <c r="J20"/>
  <c r="E20"/>
  <c r="F128"/>
  <c r="J19"/>
  <c r="J14"/>
  <c r="J125"/>
  <c r="E7"/>
  <c r="E85"/>
  <c i="6" r="J39"/>
  <c r="J38"/>
  <c i="1" r="AY100"/>
  <c i="6" r="J37"/>
  <c i="1" r="AX100"/>
  <c i="6"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94"/>
  <c r="J19"/>
  <c r="J14"/>
  <c r="J91"/>
  <c r="E7"/>
  <c r="E85"/>
  <c i="5" r="J39"/>
  <c r="J38"/>
  <c i="1" r="AY99"/>
  <c i="5" r="J37"/>
  <c i="1" r="AX99"/>
  <c i="5"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118"/>
  <c r="J19"/>
  <c r="J14"/>
  <c r="J91"/>
  <c r="E7"/>
  <c r="E109"/>
  <c i="4" r="J39"/>
  <c r="J38"/>
  <c i="1" r="AY98"/>
  <c i="4" r="J37"/>
  <c i="1" r="AX98"/>
  <c i="4" r="BI990"/>
  <c r="BH990"/>
  <c r="BG990"/>
  <c r="BF990"/>
  <c r="T990"/>
  <c r="R990"/>
  <c r="P990"/>
  <c r="BI986"/>
  <c r="BH986"/>
  <c r="BG986"/>
  <c r="BF986"/>
  <c r="T986"/>
  <c r="R986"/>
  <c r="P986"/>
  <c r="BI985"/>
  <c r="BH985"/>
  <c r="BG985"/>
  <c r="BF985"/>
  <c r="T985"/>
  <c r="R985"/>
  <c r="P985"/>
  <c r="BI984"/>
  <c r="BH984"/>
  <c r="BG984"/>
  <c r="BF984"/>
  <c r="T984"/>
  <c r="R984"/>
  <c r="P984"/>
  <c r="BI983"/>
  <c r="BH983"/>
  <c r="BG983"/>
  <c r="BF983"/>
  <c r="T983"/>
  <c r="R983"/>
  <c r="P983"/>
  <c r="BI979"/>
  <c r="BH979"/>
  <c r="BG979"/>
  <c r="BF979"/>
  <c r="T979"/>
  <c r="R979"/>
  <c r="P979"/>
  <c r="BI977"/>
  <c r="BH977"/>
  <c r="BG977"/>
  <c r="BF977"/>
  <c r="T977"/>
  <c r="R977"/>
  <c r="P977"/>
  <c r="BI976"/>
  <c r="BH976"/>
  <c r="BG976"/>
  <c r="BF976"/>
  <c r="T976"/>
  <c r="R976"/>
  <c r="P976"/>
  <c r="BI974"/>
  <c r="BH974"/>
  <c r="BG974"/>
  <c r="BF974"/>
  <c r="T974"/>
  <c r="R974"/>
  <c r="P974"/>
  <c r="BI973"/>
  <c r="BH973"/>
  <c r="BG973"/>
  <c r="BF973"/>
  <c r="T973"/>
  <c r="R973"/>
  <c r="P973"/>
  <c r="BI971"/>
  <c r="BH971"/>
  <c r="BG971"/>
  <c r="BF971"/>
  <c r="T971"/>
  <c r="R971"/>
  <c r="P971"/>
  <c r="BI968"/>
  <c r="BH968"/>
  <c r="BG968"/>
  <c r="BF968"/>
  <c r="T968"/>
  <c r="T967"/>
  <c r="R968"/>
  <c r="R967"/>
  <c r="P968"/>
  <c r="P967"/>
  <c r="BI966"/>
  <c r="BH966"/>
  <c r="BG966"/>
  <c r="BF966"/>
  <c r="T966"/>
  <c r="R966"/>
  <c r="P966"/>
  <c r="BI965"/>
  <c r="BH965"/>
  <c r="BG965"/>
  <c r="BF965"/>
  <c r="T965"/>
  <c r="R965"/>
  <c r="P965"/>
  <c r="BI963"/>
  <c r="BH963"/>
  <c r="BG963"/>
  <c r="BF963"/>
  <c r="T963"/>
  <c r="R963"/>
  <c r="P963"/>
  <c r="BI962"/>
  <c r="BH962"/>
  <c r="BG962"/>
  <c r="BF962"/>
  <c r="T962"/>
  <c r="R962"/>
  <c r="P962"/>
  <c r="BI959"/>
  <c r="BH959"/>
  <c r="BG959"/>
  <c r="BF959"/>
  <c r="T959"/>
  <c r="R959"/>
  <c r="P959"/>
  <c r="BI955"/>
  <c r="BH955"/>
  <c r="BG955"/>
  <c r="BF955"/>
  <c r="T955"/>
  <c r="R955"/>
  <c r="P955"/>
  <c r="BI943"/>
  <c r="BH943"/>
  <c r="BG943"/>
  <c r="BF943"/>
  <c r="T943"/>
  <c r="R943"/>
  <c r="P943"/>
  <c r="BI934"/>
  <c r="BH934"/>
  <c r="BG934"/>
  <c r="BF934"/>
  <c r="T934"/>
  <c r="R934"/>
  <c r="P934"/>
  <c r="BI932"/>
  <c r="BH932"/>
  <c r="BG932"/>
  <c r="BF932"/>
  <c r="T932"/>
  <c r="R932"/>
  <c r="P932"/>
  <c r="BI931"/>
  <c r="BH931"/>
  <c r="BG931"/>
  <c r="BF931"/>
  <c r="T931"/>
  <c r="R931"/>
  <c r="P931"/>
  <c r="BI927"/>
  <c r="BH927"/>
  <c r="BG927"/>
  <c r="BF927"/>
  <c r="T927"/>
  <c r="R927"/>
  <c r="P927"/>
  <c r="BI925"/>
  <c r="BH925"/>
  <c r="BG925"/>
  <c r="BF925"/>
  <c r="T925"/>
  <c r="R925"/>
  <c r="P925"/>
  <c r="BI923"/>
  <c r="BH923"/>
  <c r="BG923"/>
  <c r="BF923"/>
  <c r="T923"/>
  <c r="R923"/>
  <c r="P923"/>
  <c r="BI913"/>
  <c r="BH913"/>
  <c r="BG913"/>
  <c r="BF913"/>
  <c r="T913"/>
  <c r="R913"/>
  <c r="P913"/>
  <c r="BI907"/>
  <c r="BH907"/>
  <c r="BG907"/>
  <c r="BF907"/>
  <c r="T907"/>
  <c r="R907"/>
  <c r="P907"/>
  <c r="BI904"/>
  <c r="BH904"/>
  <c r="BG904"/>
  <c r="BF904"/>
  <c r="T904"/>
  <c r="R904"/>
  <c r="P904"/>
  <c r="BI902"/>
  <c r="BH902"/>
  <c r="BG902"/>
  <c r="BF902"/>
  <c r="T902"/>
  <c r="R902"/>
  <c r="P902"/>
  <c r="BI890"/>
  <c r="BH890"/>
  <c r="BG890"/>
  <c r="BF890"/>
  <c r="T890"/>
  <c r="R890"/>
  <c r="P890"/>
  <c r="BI879"/>
  <c r="BH879"/>
  <c r="BG879"/>
  <c r="BF879"/>
  <c r="T879"/>
  <c r="R879"/>
  <c r="P879"/>
  <c r="BI868"/>
  <c r="BH868"/>
  <c r="BG868"/>
  <c r="BF868"/>
  <c r="T868"/>
  <c r="R868"/>
  <c r="P868"/>
  <c r="BI859"/>
  <c r="BH859"/>
  <c r="BG859"/>
  <c r="BF859"/>
  <c r="T859"/>
  <c r="R859"/>
  <c r="P859"/>
  <c r="BI852"/>
  <c r="BH852"/>
  <c r="BG852"/>
  <c r="BF852"/>
  <c r="T852"/>
  <c r="R852"/>
  <c r="P852"/>
  <c r="BI846"/>
  <c r="BH846"/>
  <c r="BG846"/>
  <c r="BF846"/>
  <c r="T846"/>
  <c r="R846"/>
  <c r="P846"/>
  <c r="BI825"/>
  <c r="BH825"/>
  <c r="BG825"/>
  <c r="BF825"/>
  <c r="T825"/>
  <c r="R825"/>
  <c r="P825"/>
  <c r="BI805"/>
  <c r="BH805"/>
  <c r="BG805"/>
  <c r="BF805"/>
  <c r="T805"/>
  <c r="R805"/>
  <c r="P805"/>
  <c r="BI803"/>
  <c r="BH803"/>
  <c r="BG803"/>
  <c r="BF803"/>
  <c r="T803"/>
  <c r="R803"/>
  <c r="P803"/>
  <c r="BI801"/>
  <c r="BH801"/>
  <c r="BG801"/>
  <c r="BF801"/>
  <c r="T801"/>
  <c r="R801"/>
  <c r="P801"/>
  <c r="BI800"/>
  <c r="BH800"/>
  <c r="BG800"/>
  <c r="BF800"/>
  <c r="T800"/>
  <c r="R800"/>
  <c r="P800"/>
  <c r="BI786"/>
  <c r="BH786"/>
  <c r="BG786"/>
  <c r="BF786"/>
  <c r="T786"/>
  <c r="R786"/>
  <c r="P786"/>
  <c r="BI782"/>
  <c r="BH782"/>
  <c r="BG782"/>
  <c r="BF782"/>
  <c r="T782"/>
  <c r="R782"/>
  <c r="P782"/>
  <c r="BI778"/>
  <c r="BH778"/>
  <c r="BG778"/>
  <c r="BF778"/>
  <c r="T778"/>
  <c r="R778"/>
  <c r="P778"/>
  <c r="BI774"/>
  <c r="BH774"/>
  <c r="BG774"/>
  <c r="BF774"/>
  <c r="T774"/>
  <c r="R774"/>
  <c r="P774"/>
  <c r="BI770"/>
  <c r="BH770"/>
  <c r="BG770"/>
  <c r="BF770"/>
  <c r="T770"/>
  <c r="R770"/>
  <c r="P770"/>
  <c r="BI765"/>
  <c r="BH765"/>
  <c r="BG765"/>
  <c r="BF765"/>
  <c r="T765"/>
  <c r="R765"/>
  <c r="P765"/>
  <c r="BI759"/>
  <c r="BH759"/>
  <c r="BG759"/>
  <c r="BF759"/>
  <c r="T759"/>
  <c r="R759"/>
  <c r="P759"/>
  <c r="BI694"/>
  <c r="BH694"/>
  <c r="BG694"/>
  <c r="BF694"/>
  <c r="T694"/>
  <c r="R694"/>
  <c r="P694"/>
  <c r="BI585"/>
  <c r="BH585"/>
  <c r="BG585"/>
  <c r="BF585"/>
  <c r="T585"/>
  <c r="R585"/>
  <c r="P585"/>
  <c r="BI436"/>
  <c r="BH436"/>
  <c r="BG436"/>
  <c r="BF436"/>
  <c r="T436"/>
  <c r="R436"/>
  <c r="P436"/>
  <c r="BI408"/>
  <c r="BH408"/>
  <c r="BG408"/>
  <c r="BF408"/>
  <c r="T408"/>
  <c r="R408"/>
  <c r="P408"/>
  <c r="BI393"/>
  <c r="BH393"/>
  <c r="BG393"/>
  <c r="BF393"/>
  <c r="T393"/>
  <c r="R393"/>
  <c r="P393"/>
  <c r="BI382"/>
  <c r="BH382"/>
  <c r="BG382"/>
  <c r="BF382"/>
  <c r="T382"/>
  <c r="R382"/>
  <c r="P382"/>
  <c r="BI351"/>
  <c r="BH351"/>
  <c r="BG351"/>
  <c r="BF351"/>
  <c r="T351"/>
  <c r="R351"/>
  <c r="P351"/>
  <c r="BI320"/>
  <c r="BH320"/>
  <c r="BG320"/>
  <c r="BF320"/>
  <c r="T320"/>
  <c r="R320"/>
  <c r="P320"/>
  <c r="BI306"/>
  <c r="BH306"/>
  <c r="BG306"/>
  <c r="BF306"/>
  <c r="T306"/>
  <c r="R306"/>
  <c r="P306"/>
  <c r="BI283"/>
  <c r="BH283"/>
  <c r="BG283"/>
  <c r="BF283"/>
  <c r="T283"/>
  <c r="R283"/>
  <c r="P283"/>
  <c r="BI258"/>
  <c r="BH258"/>
  <c r="BG258"/>
  <c r="BF258"/>
  <c r="T258"/>
  <c r="R258"/>
  <c r="P258"/>
  <c r="BI244"/>
  <c r="BH244"/>
  <c r="BG244"/>
  <c r="BF244"/>
  <c r="T244"/>
  <c r="R244"/>
  <c r="P244"/>
  <c r="BI234"/>
  <c r="BH234"/>
  <c r="BG234"/>
  <c r="BF234"/>
  <c r="T234"/>
  <c r="R234"/>
  <c r="P234"/>
  <c r="BI224"/>
  <c r="BH224"/>
  <c r="BG224"/>
  <c r="BF224"/>
  <c r="T224"/>
  <c r="R224"/>
  <c r="P224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0"/>
  <c r="BH210"/>
  <c r="BG210"/>
  <c r="BF210"/>
  <c r="T210"/>
  <c r="R210"/>
  <c r="P210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3"/>
  <c r="BH183"/>
  <c r="BG183"/>
  <c r="BF183"/>
  <c r="T183"/>
  <c r="R183"/>
  <c r="P183"/>
  <c r="BI177"/>
  <c r="BH177"/>
  <c r="BG177"/>
  <c r="BF177"/>
  <c r="T177"/>
  <c r="R177"/>
  <c r="P177"/>
  <c r="BI171"/>
  <c r="BH171"/>
  <c r="BG171"/>
  <c r="BF171"/>
  <c r="T171"/>
  <c r="R171"/>
  <c r="P171"/>
  <c r="BI165"/>
  <c r="BH165"/>
  <c r="BG165"/>
  <c r="BF165"/>
  <c r="T165"/>
  <c r="R165"/>
  <c r="P165"/>
  <c r="BI163"/>
  <c r="BH163"/>
  <c r="BG163"/>
  <c r="BF163"/>
  <c r="T163"/>
  <c r="R163"/>
  <c r="P163"/>
  <c r="BI160"/>
  <c r="BH160"/>
  <c r="BG160"/>
  <c r="BF160"/>
  <c r="T160"/>
  <c r="R160"/>
  <c r="P160"/>
  <c r="BI154"/>
  <c r="BH154"/>
  <c r="BG154"/>
  <c r="BF154"/>
  <c r="T154"/>
  <c r="R154"/>
  <c r="P154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9"/>
  <c r="J128"/>
  <c r="F128"/>
  <c r="F126"/>
  <c r="E124"/>
  <c r="J94"/>
  <c r="J93"/>
  <c r="F93"/>
  <c r="F91"/>
  <c r="E89"/>
  <c r="J20"/>
  <c r="E20"/>
  <c r="F94"/>
  <c r="J19"/>
  <c r="J14"/>
  <c r="J126"/>
  <c r="E7"/>
  <c r="E120"/>
  <c i="3" r="J39"/>
  <c r="J38"/>
  <c i="1" r="AY97"/>
  <c i="3" r="J37"/>
  <c i="1" r="AX97"/>
  <c i="3" r="BI294"/>
  <c r="BH294"/>
  <c r="BG294"/>
  <c r="BF294"/>
  <c r="T294"/>
  <c r="R294"/>
  <c r="P294"/>
  <c r="BI291"/>
  <c r="BH291"/>
  <c r="BG291"/>
  <c r="BF291"/>
  <c r="T291"/>
  <c r="R291"/>
  <c r="P291"/>
  <c r="BI287"/>
  <c r="BH287"/>
  <c r="BG287"/>
  <c r="BF287"/>
  <c r="T287"/>
  <c r="R287"/>
  <c r="P287"/>
  <c r="BI283"/>
  <c r="BH283"/>
  <c r="BG283"/>
  <c r="BF283"/>
  <c r="T283"/>
  <c r="R283"/>
  <c r="P283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5"/>
  <c r="BH265"/>
  <c r="BG265"/>
  <c r="BF265"/>
  <c r="T265"/>
  <c r="R265"/>
  <c r="P265"/>
  <c r="BI263"/>
  <c r="BH263"/>
  <c r="BG263"/>
  <c r="BF263"/>
  <c r="T263"/>
  <c r="R263"/>
  <c r="P263"/>
  <c r="BI260"/>
  <c r="BH260"/>
  <c r="BG260"/>
  <c r="BF260"/>
  <c r="T260"/>
  <c r="R260"/>
  <c r="P260"/>
  <c r="BI259"/>
  <c r="BH259"/>
  <c r="BG259"/>
  <c r="BF259"/>
  <c r="T259"/>
  <c r="R259"/>
  <c r="P259"/>
  <c r="BI256"/>
  <c r="BH256"/>
  <c r="BG256"/>
  <c r="BF256"/>
  <c r="T256"/>
  <c r="R256"/>
  <c r="P256"/>
  <c r="BI255"/>
  <c r="BH255"/>
  <c r="BG255"/>
  <c r="BF255"/>
  <c r="T255"/>
  <c r="R255"/>
  <c r="P255"/>
  <c r="BI251"/>
  <c r="BH251"/>
  <c r="BG251"/>
  <c r="BF251"/>
  <c r="T251"/>
  <c r="R251"/>
  <c r="P251"/>
  <c r="BI250"/>
  <c r="BH250"/>
  <c r="BG250"/>
  <c r="BF250"/>
  <c r="T250"/>
  <c r="R250"/>
  <c r="P250"/>
  <c r="BI247"/>
  <c r="BH247"/>
  <c r="BG247"/>
  <c r="BF247"/>
  <c r="T247"/>
  <c r="R247"/>
  <c r="P247"/>
  <c r="BI246"/>
  <c r="BH246"/>
  <c r="BG246"/>
  <c r="BF246"/>
  <c r="T246"/>
  <c r="R246"/>
  <c r="P246"/>
  <c r="BI243"/>
  <c r="BH243"/>
  <c r="BG243"/>
  <c r="BF243"/>
  <c r="T243"/>
  <c r="R243"/>
  <c r="P243"/>
  <c r="BI242"/>
  <c r="BH242"/>
  <c r="BG242"/>
  <c r="BF242"/>
  <c r="T242"/>
  <c r="R242"/>
  <c r="P242"/>
  <c r="BI240"/>
  <c r="BH240"/>
  <c r="BG240"/>
  <c r="BF240"/>
  <c r="T240"/>
  <c r="R240"/>
  <c r="P240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29"/>
  <c r="BH229"/>
  <c r="BG229"/>
  <c r="BF229"/>
  <c r="T229"/>
  <c r="R229"/>
  <c r="P229"/>
  <c r="BI224"/>
  <c r="BH224"/>
  <c r="BG224"/>
  <c r="BF224"/>
  <c r="T224"/>
  <c r="R224"/>
  <c r="P224"/>
  <c r="BI222"/>
  <c r="BH222"/>
  <c r="BG222"/>
  <c r="BF222"/>
  <c r="T222"/>
  <c r="R222"/>
  <c r="P222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5"/>
  <c r="BH205"/>
  <c r="BG205"/>
  <c r="BF205"/>
  <c r="T205"/>
  <c r="R205"/>
  <c r="P205"/>
  <c r="BI203"/>
  <c r="BH203"/>
  <c r="BG203"/>
  <c r="BF203"/>
  <c r="T203"/>
  <c r="R203"/>
  <c r="P203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4"/>
  <c r="BH184"/>
  <c r="BG184"/>
  <c r="BF184"/>
  <c r="T184"/>
  <c r="R184"/>
  <c r="P184"/>
  <c r="BI182"/>
  <c r="BH182"/>
  <c r="BG182"/>
  <c r="BF182"/>
  <c r="T182"/>
  <c r="R182"/>
  <c r="P182"/>
  <c r="BI177"/>
  <c r="BH177"/>
  <c r="BG177"/>
  <c r="BF177"/>
  <c r="T177"/>
  <c r="R177"/>
  <c r="P177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5"/>
  <c r="BH165"/>
  <c r="BG165"/>
  <c r="BF165"/>
  <c r="T165"/>
  <c r="R165"/>
  <c r="P165"/>
  <c r="BI161"/>
  <c r="BH161"/>
  <c r="BG161"/>
  <c r="BF161"/>
  <c r="T161"/>
  <c r="R161"/>
  <c r="P161"/>
  <c r="BI157"/>
  <c r="BH157"/>
  <c r="BG157"/>
  <c r="BF157"/>
  <c r="T157"/>
  <c r="T156"/>
  <c r="R157"/>
  <c r="R156"/>
  <c r="P157"/>
  <c r="P156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9"/>
  <c r="J128"/>
  <c r="F128"/>
  <c r="F126"/>
  <c r="E124"/>
  <c r="J94"/>
  <c r="J93"/>
  <c r="F93"/>
  <c r="F91"/>
  <c r="E89"/>
  <c r="J20"/>
  <c r="E20"/>
  <c r="F129"/>
  <c r="J19"/>
  <c r="J14"/>
  <c r="J126"/>
  <c r="E7"/>
  <c r="E120"/>
  <c i="2" r="J39"/>
  <c r="J38"/>
  <c i="1" r="AY96"/>
  <c i="2" r="J37"/>
  <c i="1" r="AX96"/>
  <c i="2" r="BI1523"/>
  <c r="BH1523"/>
  <c r="BG1523"/>
  <c r="BF1523"/>
  <c r="T1523"/>
  <c r="T1505"/>
  <c r="R1523"/>
  <c r="R1505"/>
  <c r="P1523"/>
  <c r="P1505"/>
  <c r="BI1506"/>
  <c r="BH1506"/>
  <c r="BG1506"/>
  <c r="BF1506"/>
  <c r="T1506"/>
  <c r="R1506"/>
  <c r="P1506"/>
  <c r="BI1493"/>
  <c r="BH1493"/>
  <c r="BG1493"/>
  <c r="BF1493"/>
  <c r="T1493"/>
  <c r="R1493"/>
  <c r="P1493"/>
  <c r="BI1491"/>
  <c r="BH1491"/>
  <c r="BG1491"/>
  <c r="BF1491"/>
  <c r="T1491"/>
  <c r="R1491"/>
  <c r="P1491"/>
  <c r="BI1489"/>
  <c r="BH1489"/>
  <c r="BG1489"/>
  <c r="BF1489"/>
  <c r="T1489"/>
  <c r="R1489"/>
  <c r="P1489"/>
  <c r="BI1487"/>
  <c r="BH1487"/>
  <c r="BG1487"/>
  <c r="BF1487"/>
  <c r="T1487"/>
  <c r="R1487"/>
  <c r="P1487"/>
  <c r="BI1485"/>
  <c r="BH1485"/>
  <c r="BG1485"/>
  <c r="BF1485"/>
  <c r="T1485"/>
  <c r="R1485"/>
  <c r="P1485"/>
  <c r="BI1483"/>
  <c r="BH1483"/>
  <c r="BG1483"/>
  <c r="BF1483"/>
  <c r="T1483"/>
  <c r="R1483"/>
  <c r="P1483"/>
  <c r="BI1474"/>
  <c r="BH1474"/>
  <c r="BG1474"/>
  <c r="BF1474"/>
  <c r="T1474"/>
  <c r="R1474"/>
  <c r="P1474"/>
  <c r="BI1473"/>
  <c r="BH1473"/>
  <c r="BG1473"/>
  <c r="BF1473"/>
  <c r="T1473"/>
  <c r="R1473"/>
  <c r="P1473"/>
  <c r="BI1467"/>
  <c r="BH1467"/>
  <c r="BG1467"/>
  <c r="BF1467"/>
  <c r="T1467"/>
  <c r="R1467"/>
  <c r="P1467"/>
  <c r="BI1466"/>
  <c r="BH1466"/>
  <c r="BG1466"/>
  <c r="BF1466"/>
  <c r="T1466"/>
  <c r="R1466"/>
  <c r="P1466"/>
  <c r="BI1453"/>
  <c r="BH1453"/>
  <c r="BG1453"/>
  <c r="BF1453"/>
  <c r="T1453"/>
  <c r="R1453"/>
  <c r="P1453"/>
  <c r="BI1451"/>
  <c r="BH1451"/>
  <c r="BG1451"/>
  <c r="BF1451"/>
  <c r="T1451"/>
  <c r="R1451"/>
  <c r="P1451"/>
  <c r="BI1442"/>
  <c r="BH1442"/>
  <c r="BG1442"/>
  <c r="BF1442"/>
  <c r="T1442"/>
  <c r="R1442"/>
  <c r="P1442"/>
  <c r="BI1433"/>
  <c r="BH1433"/>
  <c r="BG1433"/>
  <c r="BF1433"/>
  <c r="T1433"/>
  <c r="R1433"/>
  <c r="P1433"/>
  <c r="BI1431"/>
  <c r="BH1431"/>
  <c r="BG1431"/>
  <c r="BF1431"/>
  <c r="T1431"/>
  <c r="R1431"/>
  <c r="P1431"/>
  <c r="BI1429"/>
  <c r="BH1429"/>
  <c r="BG1429"/>
  <c r="BF1429"/>
  <c r="T1429"/>
  <c r="R1429"/>
  <c r="P1429"/>
  <c r="BI1424"/>
  <c r="BH1424"/>
  <c r="BG1424"/>
  <c r="BF1424"/>
  <c r="T1424"/>
  <c r="R1424"/>
  <c r="P1424"/>
  <c r="BI1422"/>
  <c r="BH1422"/>
  <c r="BG1422"/>
  <c r="BF1422"/>
  <c r="T1422"/>
  <c r="R1422"/>
  <c r="P1422"/>
  <c r="BI1417"/>
  <c r="BH1417"/>
  <c r="BG1417"/>
  <c r="BF1417"/>
  <c r="T1417"/>
  <c r="R1417"/>
  <c r="P1417"/>
  <c r="BI1415"/>
  <c r="BH1415"/>
  <c r="BG1415"/>
  <c r="BF1415"/>
  <c r="T1415"/>
  <c r="R1415"/>
  <c r="P1415"/>
  <c r="BI1410"/>
  <c r="BH1410"/>
  <c r="BG1410"/>
  <c r="BF1410"/>
  <c r="T1410"/>
  <c r="R1410"/>
  <c r="P1410"/>
  <c r="BI1408"/>
  <c r="BH1408"/>
  <c r="BG1408"/>
  <c r="BF1408"/>
  <c r="T1408"/>
  <c r="R1408"/>
  <c r="P1408"/>
  <c r="BI1403"/>
  <c r="BH1403"/>
  <c r="BG1403"/>
  <c r="BF1403"/>
  <c r="T1403"/>
  <c r="R1403"/>
  <c r="P1403"/>
  <c r="BI1401"/>
  <c r="BH1401"/>
  <c r="BG1401"/>
  <c r="BF1401"/>
  <c r="T1401"/>
  <c r="R1401"/>
  <c r="P1401"/>
  <c r="BI1396"/>
  <c r="BH1396"/>
  <c r="BG1396"/>
  <c r="BF1396"/>
  <c r="T1396"/>
  <c r="R1396"/>
  <c r="P1396"/>
  <c r="BI1394"/>
  <c r="BH1394"/>
  <c r="BG1394"/>
  <c r="BF1394"/>
  <c r="T1394"/>
  <c r="R1394"/>
  <c r="P1394"/>
  <c r="BI1390"/>
  <c r="BH1390"/>
  <c r="BG1390"/>
  <c r="BF1390"/>
  <c r="T1390"/>
  <c r="R1390"/>
  <c r="P1390"/>
  <c r="BI1385"/>
  <c r="BH1385"/>
  <c r="BG1385"/>
  <c r="BF1385"/>
  <c r="T1385"/>
  <c r="R1385"/>
  <c r="P1385"/>
  <c r="BI1380"/>
  <c r="BH1380"/>
  <c r="BG1380"/>
  <c r="BF1380"/>
  <c r="T1380"/>
  <c r="R1380"/>
  <c r="P1380"/>
  <c r="BI1375"/>
  <c r="BH1375"/>
  <c r="BG1375"/>
  <c r="BF1375"/>
  <c r="T1375"/>
  <c r="R1375"/>
  <c r="P1375"/>
  <c r="BI1370"/>
  <c r="BH1370"/>
  <c r="BG1370"/>
  <c r="BF1370"/>
  <c r="T1370"/>
  <c r="R1370"/>
  <c r="P1370"/>
  <c r="BI1368"/>
  <c r="BH1368"/>
  <c r="BG1368"/>
  <c r="BF1368"/>
  <c r="T1368"/>
  <c r="R1368"/>
  <c r="P1368"/>
  <c r="BI1361"/>
  <c r="BH1361"/>
  <c r="BG1361"/>
  <c r="BF1361"/>
  <c r="T1361"/>
  <c r="R1361"/>
  <c r="P1361"/>
  <c r="BI1354"/>
  <c r="BH1354"/>
  <c r="BG1354"/>
  <c r="BF1354"/>
  <c r="T1354"/>
  <c r="R1354"/>
  <c r="P1354"/>
  <c r="BI1349"/>
  <c r="BH1349"/>
  <c r="BG1349"/>
  <c r="BF1349"/>
  <c r="T1349"/>
  <c r="R1349"/>
  <c r="P1349"/>
  <c r="BI1329"/>
  <c r="BH1329"/>
  <c r="BG1329"/>
  <c r="BF1329"/>
  <c r="T1329"/>
  <c r="R1329"/>
  <c r="P1329"/>
  <c r="BI1311"/>
  <c r="BH1311"/>
  <c r="BG1311"/>
  <c r="BF1311"/>
  <c r="T1311"/>
  <c r="R1311"/>
  <c r="P1311"/>
  <c r="BI1296"/>
  <c r="BH1296"/>
  <c r="BG1296"/>
  <c r="BF1296"/>
  <c r="T1296"/>
  <c r="R1296"/>
  <c r="P1296"/>
  <c r="BI1283"/>
  <c r="BH1283"/>
  <c r="BG1283"/>
  <c r="BF1283"/>
  <c r="T1283"/>
  <c r="R1283"/>
  <c r="P1283"/>
  <c r="BI1260"/>
  <c r="BH1260"/>
  <c r="BG1260"/>
  <c r="BF1260"/>
  <c r="T1260"/>
  <c r="R1260"/>
  <c r="P1260"/>
  <c r="BI1240"/>
  <c r="BH1240"/>
  <c r="BG1240"/>
  <c r="BF1240"/>
  <c r="T1240"/>
  <c r="R1240"/>
  <c r="P1240"/>
  <c r="BI1235"/>
  <c r="BH1235"/>
  <c r="BG1235"/>
  <c r="BF1235"/>
  <c r="T1235"/>
  <c r="R1235"/>
  <c r="P1235"/>
  <c r="BI1231"/>
  <c r="BH1231"/>
  <c r="BG1231"/>
  <c r="BF1231"/>
  <c r="T1231"/>
  <c r="R1231"/>
  <c r="P1231"/>
  <c r="BI1181"/>
  <c r="BH1181"/>
  <c r="BG1181"/>
  <c r="BF1181"/>
  <c r="T1181"/>
  <c r="R1181"/>
  <c r="P1181"/>
  <c r="BI1176"/>
  <c r="BH1176"/>
  <c r="BG1176"/>
  <c r="BF1176"/>
  <c r="T1176"/>
  <c r="R1176"/>
  <c r="P1176"/>
  <c r="BI1172"/>
  <c r="BH1172"/>
  <c r="BG1172"/>
  <c r="BF1172"/>
  <c r="T1172"/>
  <c r="R1172"/>
  <c r="P1172"/>
  <c r="BI1167"/>
  <c r="BH1167"/>
  <c r="BG1167"/>
  <c r="BF1167"/>
  <c r="T1167"/>
  <c r="R1167"/>
  <c r="P1167"/>
  <c r="BI1163"/>
  <c r="BH1163"/>
  <c r="BG1163"/>
  <c r="BF1163"/>
  <c r="T1163"/>
  <c r="R1163"/>
  <c r="P1163"/>
  <c r="BI1156"/>
  <c r="BH1156"/>
  <c r="BG1156"/>
  <c r="BF1156"/>
  <c r="T1156"/>
  <c r="R1156"/>
  <c r="P1156"/>
  <c r="BI1149"/>
  <c r="BH1149"/>
  <c r="BG1149"/>
  <c r="BF1149"/>
  <c r="T1149"/>
  <c r="R1149"/>
  <c r="P1149"/>
  <c r="BI1147"/>
  <c r="BH1147"/>
  <c r="BG1147"/>
  <c r="BF1147"/>
  <c r="T1147"/>
  <c r="R1147"/>
  <c r="P1147"/>
  <c r="BI1145"/>
  <c r="BH1145"/>
  <c r="BG1145"/>
  <c r="BF1145"/>
  <c r="T1145"/>
  <c r="R1145"/>
  <c r="P1145"/>
  <c r="BI1143"/>
  <c r="BH1143"/>
  <c r="BG1143"/>
  <c r="BF1143"/>
  <c r="T1143"/>
  <c r="R1143"/>
  <c r="P1143"/>
  <c r="BI1141"/>
  <c r="BH1141"/>
  <c r="BG1141"/>
  <c r="BF1141"/>
  <c r="T1141"/>
  <c r="R1141"/>
  <c r="P1141"/>
  <c r="BI1140"/>
  <c r="BH1140"/>
  <c r="BG1140"/>
  <c r="BF1140"/>
  <c r="T1140"/>
  <c r="R1140"/>
  <c r="P1140"/>
  <c r="BI1138"/>
  <c r="BH1138"/>
  <c r="BG1138"/>
  <c r="BF1138"/>
  <c r="T1138"/>
  <c r="R1138"/>
  <c r="P1138"/>
  <c r="BI1136"/>
  <c r="BH1136"/>
  <c r="BG1136"/>
  <c r="BF1136"/>
  <c r="T1136"/>
  <c r="R1136"/>
  <c r="P1136"/>
  <c r="BI1126"/>
  <c r="BH1126"/>
  <c r="BG1126"/>
  <c r="BF1126"/>
  <c r="T1126"/>
  <c r="R1126"/>
  <c r="P1126"/>
  <c r="BI1124"/>
  <c r="BH1124"/>
  <c r="BG1124"/>
  <c r="BF1124"/>
  <c r="T1124"/>
  <c r="R1124"/>
  <c r="P1124"/>
  <c r="BI1120"/>
  <c r="BH1120"/>
  <c r="BG1120"/>
  <c r="BF1120"/>
  <c r="T1120"/>
  <c r="R1120"/>
  <c r="P1120"/>
  <c r="BI1115"/>
  <c r="BH1115"/>
  <c r="BG1115"/>
  <c r="BF1115"/>
  <c r="T1115"/>
  <c r="R1115"/>
  <c r="P1115"/>
  <c r="BI1111"/>
  <c r="BH1111"/>
  <c r="BG1111"/>
  <c r="BF1111"/>
  <c r="T1111"/>
  <c r="R1111"/>
  <c r="P1111"/>
  <c r="BI1109"/>
  <c r="BH1109"/>
  <c r="BG1109"/>
  <c r="BF1109"/>
  <c r="T1109"/>
  <c r="R1109"/>
  <c r="P1109"/>
  <c r="BI1106"/>
  <c r="BH1106"/>
  <c r="BG1106"/>
  <c r="BF1106"/>
  <c r="T1106"/>
  <c r="R1106"/>
  <c r="P1106"/>
  <c r="BI1104"/>
  <c r="BH1104"/>
  <c r="BG1104"/>
  <c r="BF1104"/>
  <c r="T1104"/>
  <c r="R1104"/>
  <c r="P1104"/>
  <c r="BI1102"/>
  <c r="BH1102"/>
  <c r="BG1102"/>
  <c r="BF1102"/>
  <c r="T1102"/>
  <c r="R1102"/>
  <c r="P1102"/>
  <c r="BI1099"/>
  <c r="BH1099"/>
  <c r="BG1099"/>
  <c r="BF1099"/>
  <c r="T1099"/>
  <c r="R1099"/>
  <c r="P1099"/>
  <c r="BI1097"/>
  <c r="BH1097"/>
  <c r="BG1097"/>
  <c r="BF1097"/>
  <c r="T1097"/>
  <c r="R1097"/>
  <c r="P1097"/>
  <c r="BI1094"/>
  <c r="BH1094"/>
  <c r="BG1094"/>
  <c r="BF1094"/>
  <c r="T1094"/>
  <c r="R1094"/>
  <c r="P1094"/>
  <c r="BI1089"/>
  <c r="BH1089"/>
  <c r="BG1089"/>
  <c r="BF1089"/>
  <c r="T1089"/>
  <c r="R1089"/>
  <c r="P1089"/>
  <c r="BI1088"/>
  <c r="BH1088"/>
  <c r="BG1088"/>
  <c r="BF1088"/>
  <c r="T1088"/>
  <c r="R1088"/>
  <c r="P1088"/>
  <c r="BI1085"/>
  <c r="BH1085"/>
  <c r="BG1085"/>
  <c r="BF1085"/>
  <c r="T1085"/>
  <c r="R1085"/>
  <c r="P1085"/>
  <c r="BI1082"/>
  <c r="BH1082"/>
  <c r="BG1082"/>
  <c r="BF1082"/>
  <c r="T1082"/>
  <c r="R1082"/>
  <c r="P1082"/>
  <c r="BI1078"/>
  <c r="BH1078"/>
  <c r="BG1078"/>
  <c r="BF1078"/>
  <c r="T1078"/>
  <c r="R1078"/>
  <c r="P1078"/>
  <c r="BI1075"/>
  <c r="BH1075"/>
  <c r="BG1075"/>
  <c r="BF1075"/>
  <c r="T1075"/>
  <c r="R1075"/>
  <c r="P1075"/>
  <c r="BI1073"/>
  <c r="BH1073"/>
  <c r="BG1073"/>
  <c r="BF1073"/>
  <c r="T1073"/>
  <c r="R1073"/>
  <c r="P1073"/>
  <c r="BI1071"/>
  <c r="BH1071"/>
  <c r="BG1071"/>
  <c r="BF1071"/>
  <c r="T1071"/>
  <c r="R1071"/>
  <c r="P1071"/>
  <c r="BI1069"/>
  <c r="BH1069"/>
  <c r="BG1069"/>
  <c r="BF1069"/>
  <c r="T1069"/>
  <c r="R1069"/>
  <c r="P1069"/>
  <c r="BI1067"/>
  <c r="BH1067"/>
  <c r="BG1067"/>
  <c r="BF1067"/>
  <c r="T1067"/>
  <c r="R1067"/>
  <c r="P1067"/>
  <c r="BI1064"/>
  <c r="BH1064"/>
  <c r="BG1064"/>
  <c r="BF1064"/>
  <c r="T1064"/>
  <c r="R1064"/>
  <c r="P1064"/>
  <c r="BI1061"/>
  <c r="BH1061"/>
  <c r="BG1061"/>
  <c r="BF1061"/>
  <c r="T1061"/>
  <c r="R1061"/>
  <c r="P1061"/>
  <c r="BI1060"/>
  <c r="BH1060"/>
  <c r="BG1060"/>
  <c r="BF1060"/>
  <c r="T1060"/>
  <c r="R1060"/>
  <c r="P1060"/>
  <c r="BI1058"/>
  <c r="BH1058"/>
  <c r="BG1058"/>
  <c r="BF1058"/>
  <c r="T1058"/>
  <c r="R1058"/>
  <c r="P1058"/>
  <c r="BI1057"/>
  <c r="BH1057"/>
  <c r="BG1057"/>
  <c r="BF1057"/>
  <c r="T1057"/>
  <c r="R1057"/>
  <c r="P1057"/>
  <c r="BI1056"/>
  <c r="BH1056"/>
  <c r="BG1056"/>
  <c r="BF1056"/>
  <c r="T1056"/>
  <c r="R1056"/>
  <c r="P1056"/>
  <c r="BI1032"/>
  <c r="BH1032"/>
  <c r="BG1032"/>
  <c r="BF1032"/>
  <c r="T1032"/>
  <c r="R1032"/>
  <c r="P1032"/>
  <c r="BI1031"/>
  <c r="BH1031"/>
  <c r="BG1031"/>
  <c r="BF1031"/>
  <c r="T1031"/>
  <c r="R1031"/>
  <c r="P1031"/>
  <c r="BI1030"/>
  <c r="BH1030"/>
  <c r="BG1030"/>
  <c r="BF1030"/>
  <c r="T1030"/>
  <c r="R1030"/>
  <c r="P1030"/>
  <c r="BI1029"/>
  <c r="BH1029"/>
  <c r="BG1029"/>
  <c r="BF1029"/>
  <c r="T1029"/>
  <c r="R1029"/>
  <c r="P1029"/>
  <c r="BI1028"/>
  <c r="BH1028"/>
  <c r="BG1028"/>
  <c r="BF1028"/>
  <c r="T1028"/>
  <c r="R1028"/>
  <c r="P1028"/>
  <c r="BI1027"/>
  <c r="BH1027"/>
  <c r="BG1027"/>
  <c r="BF1027"/>
  <c r="T1027"/>
  <c r="R1027"/>
  <c r="P1027"/>
  <c r="BI1026"/>
  <c r="BH1026"/>
  <c r="BG1026"/>
  <c r="BF1026"/>
  <c r="T1026"/>
  <c r="R1026"/>
  <c r="P1026"/>
  <c r="BI1025"/>
  <c r="BH1025"/>
  <c r="BG1025"/>
  <c r="BF1025"/>
  <c r="T1025"/>
  <c r="R1025"/>
  <c r="P1025"/>
  <c r="BI1024"/>
  <c r="BH1024"/>
  <c r="BG1024"/>
  <c r="BF1024"/>
  <c r="T1024"/>
  <c r="R1024"/>
  <c r="P1024"/>
  <c r="BI1023"/>
  <c r="BH1023"/>
  <c r="BG1023"/>
  <c r="BF1023"/>
  <c r="T1023"/>
  <c r="R1023"/>
  <c r="P1023"/>
  <c r="BI1022"/>
  <c r="BH1022"/>
  <c r="BG1022"/>
  <c r="BF1022"/>
  <c r="T1022"/>
  <c r="R1022"/>
  <c r="P1022"/>
  <c r="BI1021"/>
  <c r="BH1021"/>
  <c r="BG1021"/>
  <c r="BF1021"/>
  <c r="T1021"/>
  <c r="R1021"/>
  <c r="P1021"/>
  <c r="BI1020"/>
  <c r="BH1020"/>
  <c r="BG1020"/>
  <c r="BF1020"/>
  <c r="T1020"/>
  <c r="R1020"/>
  <c r="P1020"/>
  <c r="BI1019"/>
  <c r="BH1019"/>
  <c r="BG1019"/>
  <c r="BF1019"/>
  <c r="T1019"/>
  <c r="R1019"/>
  <c r="P1019"/>
  <c r="BI1017"/>
  <c r="BH1017"/>
  <c r="BG1017"/>
  <c r="BF1017"/>
  <c r="T1017"/>
  <c r="R1017"/>
  <c r="P1017"/>
  <c r="BI1015"/>
  <c r="BH1015"/>
  <c r="BG1015"/>
  <c r="BF1015"/>
  <c r="T1015"/>
  <c r="R1015"/>
  <c r="P1015"/>
  <c r="BI993"/>
  <c r="BH993"/>
  <c r="BG993"/>
  <c r="BF993"/>
  <c r="T993"/>
  <c r="R993"/>
  <c r="P993"/>
  <c r="BI992"/>
  <c r="BH992"/>
  <c r="BG992"/>
  <c r="BF992"/>
  <c r="T992"/>
  <c r="R992"/>
  <c r="P992"/>
  <c r="BI991"/>
  <c r="BH991"/>
  <c r="BG991"/>
  <c r="BF991"/>
  <c r="T991"/>
  <c r="R991"/>
  <c r="P991"/>
  <c r="BI990"/>
  <c r="BH990"/>
  <c r="BG990"/>
  <c r="BF990"/>
  <c r="T990"/>
  <c r="R990"/>
  <c r="P990"/>
  <c r="BI980"/>
  <c r="BH980"/>
  <c r="BG980"/>
  <c r="BF980"/>
  <c r="T980"/>
  <c r="R980"/>
  <c r="P980"/>
  <c r="BI979"/>
  <c r="BH979"/>
  <c r="BG979"/>
  <c r="BF979"/>
  <c r="T979"/>
  <c r="R979"/>
  <c r="P979"/>
  <c r="BI978"/>
  <c r="BH978"/>
  <c r="BG978"/>
  <c r="BF978"/>
  <c r="T978"/>
  <c r="R978"/>
  <c r="P978"/>
  <c r="BI950"/>
  <c r="BH950"/>
  <c r="BG950"/>
  <c r="BF950"/>
  <c r="T950"/>
  <c r="R950"/>
  <c r="P950"/>
  <c r="BI948"/>
  <c r="BH948"/>
  <c r="BG948"/>
  <c r="BF948"/>
  <c r="T948"/>
  <c r="R948"/>
  <c r="P948"/>
  <c r="BI924"/>
  <c r="BH924"/>
  <c r="BG924"/>
  <c r="BF924"/>
  <c r="T924"/>
  <c r="R924"/>
  <c r="P924"/>
  <c r="BI922"/>
  <c r="BH922"/>
  <c r="BG922"/>
  <c r="BF922"/>
  <c r="T922"/>
  <c r="R922"/>
  <c r="P922"/>
  <c r="BI896"/>
  <c r="BH896"/>
  <c r="BG896"/>
  <c r="BF896"/>
  <c r="T896"/>
  <c r="R896"/>
  <c r="P896"/>
  <c r="BI895"/>
  <c r="BH895"/>
  <c r="BG895"/>
  <c r="BF895"/>
  <c r="T895"/>
  <c r="R895"/>
  <c r="P895"/>
  <c r="BI889"/>
  <c r="BH889"/>
  <c r="BG889"/>
  <c r="BF889"/>
  <c r="T889"/>
  <c r="R889"/>
  <c r="P889"/>
  <c r="BI888"/>
  <c r="BH888"/>
  <c r="BG888"/>
  <c r="BF888"/>
  <c r="T888"/>
  <c r="R888"/>
  <c r="P888"/>
  <c r="BI885"/>
  <c r="BH885"/>
  <c r="BG885"/>
  <c r="BF885"/>
  <c r="T885"/>
  <c r="R885"/>
  <c r="P885"/>
  <c r="BI884"/>
  <c r="BH884"/>
  <c r="BG884"/>
  <c r="BF884"/>
  <c r="T884"/>
  <c r="R884"/>
  <c r="P884"/>
  <c r="BI866"/>
  <c r="BH866"/>
  <c r="BG866"/>
  <c r="BF866"/>
  <c r="T866"/>
  <c r="R866"/>
  <c r="P866"/>
  <c r="BI864"/>
  <c r="BH864"/>
  <c r="BG864"/>
  <c r="BF864"/>
  <c r="T864"/>
  <c r="R864"/>
  <c r="P864"/>
  <c r="BI862"/>
  <c r="BH862"/>
  <c r="BG862"/>
  <c r="BF862"/>
  <c r="T862"/>
  <c r="R862"/>
  <c r="P862"/>
  <c r="BI860"/>
  <c r="BH860"/>
  <c r="BG860"/>
  <c r="BF860"/>
  <c r="T860"/>
  <c r="R860"/>
  <c r="P860"/>
  <c r="BI859"/>
  <c r="BH859"/>
  <c r="BG859"/>
  <c r="BF859"/>
  <c r="T859"/>
  <c r="R859"/>
  <c r="P859"/>
  <c r="BI855"/>
  <c r="BH855"/>
  <c r="BG855"/>
  <c r="BF855"/>
  <c r="T855"/>
  <c r="R855"/>
  <c r="P855"/>
  <c r="BI851"/>
  <c r="BH851"/>
  <c r="BG851"/>
  <c r="BF851"/>
  <c r="T851"/>
  <c r="R851"/>
  <c r="P851"/>
  <c r="BI847"/>
  <c r="BH847"/>
  <c r="BG847"/>
  <c r="BF847"/>
  <c r="T847"/>
  <c r="R847"/>
  <c r="P847"/>
  <c r="BI843"/>
  <c r="BH843"/>
  <c r="BG843"/>
  <c r="BF843"/>
  <c r="T843"/>
  <c r="R843"/>
  <c r="P843"/>
  <c r="BI839"/>
  <c r="BH839"/>
  <c r="BG839"/>
  <c r="BF839"/>
  <c r="T839"/>
  <c r="R839"/>
  <c r="P839"/>
  <c r="BI835"/>
  <c r="BH835"/>
  <c r="BG835"/>
  <c r="BF835"/>
  <c r="T835"/>
  <c r="R835"/>
  <c r="P835"/>
  <c r="BI833"/>
  <c r="BH833"/>
  <c r="BG833"/>
  <c r="BF833"/>
  <c r="T833"/>
  <c r="R833"/>
  <c r="P833"/>
  <c r="BI831"/>
  <c r="BH831"/>
  <c r="BG831"/>
  <c r="BF831"/>
  <c r="T831"/>
  <c r="R831"/>
  <c r="P831"/>
  <c r="BI829"/>
  <c r="BH829"/>
  <c r="BG829"/>
  <c r="BF829"/>
  <c r="T829"/>
  <c r="R829"/>
  <c r="P829"/>
  <c r="BI826"/>
  <c r="BH826"/>
  <c r="BG826"/>
  <c r="BF826"/>
  <c r="T826"/>
  <c r="R826"/>
  <c r="P826"/>
  <c r="BI823"/>
  <c r="BH823"/>
  <c r="BG823"/>
  <c r="BF823"/>
  <c r="T823"/>
  <c r="R823"/>
  <c r="P823"/>
  <c r="BI820"/>
  <c r="BH820"/>
  <c r="BG820"/>
  <c r="BF820"/>
  <c r="T820"/>
  <c r="R820"/>
  <c r="P820"/>
  <c r="BI795"/>
  <c r="BH795"/>
  <c r="BG795"/>
  <c r="BF795"/>
  <c r="T795"/>
  <c r="R795"/>
  <c r="P795"/>
  <c r="BI793"/>
  <c r="BH793"/>
  <c r="BG793"/>
  <c r="BF793"/>
  <c r="T793"/>
  <c r="R793"/>
  <c r="P793"/>
  <c r="BI790"/>
  <c r="BH790"/>
  <c r="BG790"/>
  <c r="BF790"/>
  <c r="T790"/>
  <c r="R790"/>
  <c r="P790"/>
  <c r="BI789"/>
  <c r="BH789"/>
  <c r="BG789"/>
  <c r="BF789"/>
  <c r="T789"/>
  <c r="R789"/>
  <c r="P789"/>
  <c r="BI786"/>
  <c r="BH786"/>
  <c r="BG786"/>
  <c r="BF786"/>
  <c r="T786"/>
  <c r="R786"/>
  <c r="P786"/>
  <c r="BI785"/>
  <c r="BH785"/>
  <c r="BG785"/>
  <c r="BF785"/>
  <c r="T785"/>
  <c r="R785"/>
  <c r="P785"/>
  <c r="BI777"/>
  <c r="BH777"/>
  <c r="BG777"/>
  <c r="BF777"/>
  <c r="T777"/>
  <c r="R777"/>
  <c r="P777"/>
  <c r="BI764"/>
  <c r="BH764"/>
  <c r="BG764"/>
  <c r="BF764"/>
  <c r="T764"/>
  <c r="R764"/>
  <c r="P764"/>
  <c r="BI763"/>
  <c r="BH763"/>
  <c r="BG763"/>
  <c r="BF763"/>
  <c r="T763"/>
  <c r="R763"/>
  <c r="P763"/>
  <c r="BI761"/>
  <c r="BH761"/>
  <c r="BG761"/>
  <c r="BF761"/>
  <c r="T761"/>
  <c r="R761"/>
  <c r="P761"/>
  <c r="BI759"/>
  <c r="BH759"/>
  <c r="BG759"/>
  <c r="BF759"/>
  <c r="T759"/>
  <c r="R759"/>
  <c r="P759"/>
  <c r="BI757"/>
  <c r="BH757"/>
  <c r="BG757"/>
  <c r="BF757"/>
  <c r="T757"/>
  <c r="R757"/>
  <c r="P757"/>
  <c r="BI755"/>
  <c r="BH755"/>
  <c r="BG755"/>
  <c r="BF755"/>
  <c r="T755"/>
  <c r="R755"/>
  <c r="P755"/>
  <c r="BI753"/>
  <c r="BH753"/>
  <c r="BG753"/>
  <c r="BF753"/>
  <c r="T753"/>
  <c r="R753"/>
  <c r="P753"/>
  <c r="BI751"/>
  <c r="BH751"/>
  <c r="BG751"/>
  <c r="BF751"/>
  <c r="T751"/>
  <c r="R751"/>
  <c r="P751"/>
  <c r="BI750"/>
  <c r="BH750"/>
  <c r="BG750"/>
  <c r="BF750"/>
  <c r="T750"/>
  <c r="R750"/>
  <c r="P750"/>
  <c r="BI749"/>
  <c r="BH749"/>
  <c r="BG749"/>
  <c r="BF749"/>
  <c r="T749"/>
  <c r="R749"/>
  <c r="P749"/>
  <c r="BI747"/>
  <c r="BH747"/>
  <c r="BG747"/>
  <c r="BF747"/>
  <c r="T747"/>
  <c r="R747"/>
  <c r="P747"/>
  <c r="BI744"/>
  <c r="BH744"/>
  <c r="BG744"/>
  <c r="BF744"/>
  <c r="T744"/>
  <c r="R744"/>
  <c r="P744"/>
  <c r="BI741"/>
  <c r="BH741"/>
  <c r="BG741"/>
  <c r="BF741"/>
  <c r="T741"/>
  <c r="R741"/>
  <c r="P741"/>
  <c r="BI738"/>
  <c r="BH738"/>
  <c r="BG738"/>
  <c r="BF738"/>
  <c r="T738"/>
  <c r="R738"/>
  <c r="P738"/>
  <c r="BI735"/>
  <c r="BH735"/>
  <c r="BG735"/>
  <c r="BF735"/>
  <c r="T735"/>
  <c r="R735"/>
  <c r="P735"/>
  <c r="BI733"/>
  <c r="BH733"/>
  <c r="BG733"/>
  <c r="BF733"/>
  <c r="T733"/>
  <c r="R733"/>
  <c r="P733"/>
  <c r="BI728"/>
  <c r="BH728"/>
  <c r="BG728"/>
  <c r="BF728"/>
  <c r="T728"/>
  <c r="R728"/>
  <c r="P728"/>
  <c r="BI723"/>
  <c r="BH723"/>
  <c r="BG723"/>
  <c r="BF723"/>
  <c r="T723"/>
  <c r="R723"/>
  <c r="P723"/>
  <c r="BI722"/>
  <c r="BH722"/>
  <c r="BG722"/>
  <c r="BF722"/>
  <c r="T722"/>
  <c r="R722"/>
  <c r="P722"/>
  <c r="BI720"/>
  <c r="BH720"/>
  <c r="BG720"/>
  <c r="BF720"/>
  <c r="T720"/>
  <c r="R720"/>
  <c r="P720"/>
  <c r="BI718"/>
  <c r="BH718"/>
  <c r="BG718"/>
  <c r="BF718"/>
  <c r="T718"/>
  <c r="R718"/>
  <c r="P718"/>
  <c r="BI716"/>
  <c r="BH716"/>
  <c r="BG716"/>
  <c r="BF716"/>
  <c r="T716"/>
  <c r="R716"/>
  <c r="P716"/>
  <c r="BI714"/>
  <c r="BH714"/>
  <c r="BG714"/>
  <c r="BF714"/>
  <c r="T714"/>
  <c r="R714"/>
  <c r="P714"/>
  <c r="BI712"/>
  <c r="BH712"/>
  <c r="BG712"/>
  <c r="BF712"/>
  <c r="T712"/>
  <c r="R712"/>
  <c r="P712"/>
  <c r="BI711"/>
  <c r="BH711"/>
  <c r="BG711"/>
  <c r="BF711"/>
  <c r="T711"/>
  <c r="R711"/>
  <c r="P711"/>
  <c r="BI710"/>
  <c r="BH710"/>
  <c r="BG710"/>
  <c r="BF710"/>
  <c r="T710"/>
  <c r="R710"/>
  <c r="P710"/>
  <c r="BI705"/>
  <c r="BH705"/>
  <c r="BG705"/>
  <c r="BF705"/>
  <c r="T705"/>
  <c r="R705"/>
  <c r="P705"/>
  <c r="BI704"/>
  <c r="BH704"/>
  <c r="BG704"/>
  <c r="BF704"/>
  <c r="T704"/>
  <c r="R704"/>
  <c r="P704"/>
  <c r="BI699"/>
  <c r="BH699"/>
  <c r="BG699"/>
  <c r="BF699"/>
  <c r="T699"/>
  <c r="R699"/>
  <c r="P699"/>
  <c r="BI698"/>
  <c r="BH698"/>
  <c r="BG698"/>
  <c r="BF698"/>
  <c r="T698"/>
  <c r="R698"/>
  <c r="P698"/>
  <c r="BI694"/>
  <c r="BH694"/>
  <c r="BG694"/>
  <c r="BF694"/>
  <c r="T694"/>
  <c r="R694"/>
  <c r="P694"/>
  <c r="BI693"/>
  <c r="BH693"/>
  <c r="BG693"/>
  <c r="BF693"/>
  <c r="T693"/>
  <c r="R693"/>
  <c r="P693"/>
  <c r="BI688"/>
  <c r="BH688"/>
  <c r="BG688"/>
  <c r="BF688"/>
  <c r="T688"/>
  <c r="R688"/>
  <c r="P688"/>
  <c r="BI682"/>
  <c r="BH682"/>
  <c r="BG682"/>
  <c r="BF682"/>
  <c r="T682"/>
  <c r="R682"/>
  <c r="P682"/>
  <c r="BI681"/>
  <c r="BH681"/>
  <c r="BG681"/>
  <c r="BF681"/>
  <c r="T681"/>
  <c r="R681"/>
  <c r="P681"/>
  <c r="BI675"/>
  <c r="BH675"/>
  <c r="BG675"/>
  <c r="BF675"/>
  <c r="T675"/>
  <c r="R675"/>
  <c r="P675"/>
  <c r="BI674"/>
  <c r="BH674"/>
  <c r="BG674"/>
  <c r="BF674"/>
  <c r="T674"/>
  <c r="R674"/>
  <c r="P674"/>
  <c r="BI672"/>
  <c r="BH672"/>
  <c r="BG672"/>
  <c r="BF672"/>
  <c r="T672"/>
  <c r="R672"/>
  <c r="P672"/>
  <c r="BI670"/>
  <c r="BH670"/>
  <c r="BG670"/>
  <c r="BF670"/>
  <c r="T670"/>
  <c r="R670"/>
  <c r="P670"/>
  <c r="BI666"/>
  <c r="BH666"/>
  <c r="BG666"/>
  <c r="BF666"/>
  <c r="T666"/>
  <c r="R666"/>
  <c r="P666"/>
  <c r="BI664"/>
  <c r="BH664"/>
  <c r="BG664"/>
  <c r="BF664"/>
  <c r="T664"/>
  <c r="R664"/>
  <c r="P664"/>
  <c r="BI662"/>
  <c r="BH662"/>
  <c r="BG662"/>
  <c r="BF662"/>
  <c r="T662"/>
  <c r="R662"/>
  <c r="P662"/>
  <c r="BI659"/>
  <c r="BH659"/>
  <c r="BG659"/>
  <c r="BF659"/>
  <c r="T659"/>
  <c r="R659"/>
  <c r="P659"/>
  <c r="BI654"/>
  <c r="BH654"/>
  <c r="BG654"/>
  <c r="BF654"/>
  <c r="T654"/>
  <c r="R654"/>
  <c r="P654"/>
  <c r="BI651"/>
  <c r="BH651"/>
  <c r="BG651"/>
  <c r="BF651"/>
  <c r="T651"/>
  <c r="R651"/>
  <c r="P651"/>
  <c r="BI649"/>
  <c r="BH649"/>
  <c r="BG649"/>
  <c r="BF649"/>
  <c r="T649"/>
  <c r="R649"/>
  <c r="P649"/>
  <c r="BI646"/>
  <c r="BH646"/>
  <c r="BG646"/>
  <c r="BF646"/>
  <c r="T646"/>
  <c r="T645"/>
  <c r="R646"/>
  <c r="R645"/>
  <c r="P646"/>
  <c r="P645"/>
  <c r="BI643"/>
  <c r="BH643"/>
  <c r="BG643"/>
  <c r="BF643"/>
  <c r="T643"/>
  <c r="R643"/>
  <c r="P643"/>
  <c r="BI641"/>
  <c r="BH641"/>
  <c r="BG641"/>
  <c r="BF641"/>
  <c r="T641"/>
  <c r="R641"/>
  <c r="P641"/>
  <c r="BI639"/>
  <c r="BH639"/>
  <c r="BG639"/>
  <c r="BF639"/>
  <c r="T639"/>
  <c r="R639"/>
  <c r="P639"/>
  <c r="BI637"/>
  <c r="BH637"/>
  <c r="BG637"/>
  <c r="BF637"/>
  <c r="T637"/>
  <c r="R637"/>
  <c r="P637"/>
  <c r="BI636"/>
  <c r="BH636"/>
  <c r="BG636"/>
  <c r="BF636"/>
  <c r="T636"/>
  <c r="R636"/>
  <c r="P636"/>
  <c r="BI635"/>
  <c r="BH635"/>
  <c r="BG635"/>
  <c r="BF635"/>
  <c r="T635"/>
  <c r="R635"/>
  <c r="P635"/>
  <c r="BI632"/>
  <c r="BH632"/>
  <c r="BG632"/>
  <c r="BF632"/>
  <c r="T632"/>
  <c r="R632"/>
  <c r="P632"/>
  <c r="BI629"/>
  <c r="BH629"/>
  <c r="BG629"/>
  <c r="BF629"/>
  <c r="T629"/>
  <c r="R629"/>
  <c r="P629"/>
  <c r="BI627"/>
  <c r="BH627"/>
  <c r="BG627"/>
  <c r="BF627"/>
  <c r="T627"/>
  <c r="R627"/>
  <c r="P627"/>
  <c r="BI625"/>
  <c r="BH625"/>
  <c r="BG625"/>
  <c r="BF625"/>
  <c r="T625"/>
  <c r="R625"/>
  <c r="P625"/>
  <c r="BI623"/>
  <c r="BH623"/>
  <c r="BG623"/>
  <c r="BF623"/>
  <c r="T623"/>
  <c r="R623"/>
  <c r="P623"/>
  <c r="BI609"/>
  <c r="BH609"/>
  <c r="BG609"/>
  <c r="BF609"/>
  <c r="T609"/>
  <c r="R609"/>
  <c r="P609"/>
  <c r="BI601"/>
  <c r="BH601"/>
  <c r="BG601"/>
  <c r="BF601"/>
  <c r="T601"/>
  <c r="R601"/>
  <c r="P601"/>
  <c r="BI600"/>
  <c r="BH600"/>
  <c r="BG600"/>
  <c r="BF600"/>
  <c r="T600"/>
  <c r="R600"/>
  <c r="P600"/>
  <c r="BI598"/>
  <c r="BH598"/>
  <c r="BG598"/>
  <c r="BF598"/>
  <c r="T598"/>
  <c r="R598"/>
  <c r="P598"/>
  <c r="BI596"/>
  <c r="BH596"/>
  <c r="BG596"/>
  <c r="BF596"/>
  <c r="T596"/>
  <c r="R596"/>
  <c r="P596"/>
  <c r="BI590"/>
  <c r="BH590"/>
  <c r="BG590"/>
  <c r="BF590"/>
  <c r="T590"/>
  <c r="R590"/>
  <c r="P590"/>
  <c r="BI584"/>
  <c r="BH584"/>
  <c r="BG584"/>
  <c r="BF584"/>
  <c r="T584"/>
  <c r="R584"/>
  <c r="P584"/>
  <c r="BI577"/>
  <c r="BH577"/>
  <c r="BG577"/>
  <c r="BF577"/>
  <c r="T577"/>
  <c r="R577"/>
  <c r="P577"/>
  <c r="BI559"/>
  <c r="BH559"/>
  <c r="BG559"/>
  <c r="BF559"/>
  <c r="T559"/>
  <c r="R559"/>
  <c r="P559"/>
  <c r="BI557"/>
  <c r="BH557"/>
  <c r="BG557"/>
  <c r="BF557"/>
  <c r="T557"/>
  <c r="R557"/>
  <c r="P557"/>
  <c r="BI555"/>
  <c r="BH555"/>
  <c r="BG555"/>
  <c r="BF555"/>
  <c r="T555"/>
  <c r="R555"/>
  <c r="P555"/>
  <c r="BI553"/>
  <c r="BH553"/>
  <c r="BG553"/>
  <c r="BF553"/>
  <c r="T553"/>
  <c r="R553"/>
  <c r="P553"/>
  <c r="BI550"/>
  <c r="BH550"/>
  <c r="BG550"/>
  <c r="BF550"/>
  <c r="T550"/>
  <c r="R550"/>
  <c r="P550"/>
  <c r="BI548"/>
  <c r="BH548"/>
  <c r="BG548"/>
  <c r="BF548"/>
  <c r="T548"/>
  <c r="R548"/>
  <c r="P548"/>
  <c r="BI546"/>
  <c r="BH546"/>
  <c r="BG546"/>
  <c r="BF546"/>
  <c r="T546"/>
  <c r="R546"/>
  <c r="P546"/>
  <c r="BI539"/>
  <c r="BH539"/>
  <c r="BG539"/>
  <c r="BF539"/>
  <c r="T539"/>
  <c r="R539"/>
  <c r="P539"/>
  <c r="BI537"/>
  <c r="BH537"/>
  <c r="BG537"/>
  <c r="BF537"/>
  <c r="T537"/>
  <c r="R537"/>
  <c r="P537"/>
  <c r="BI530"/>
  <c r="BH530"/>
  <c r="BG530"/>
  <c r="BF530"/>
  <c r="T530"/>
  <c r="R530"/>
  <c r="P530"/>
  <c r="BI526"/>
  <c r="BH526"/>
  <c r="BG526"/>
  <c r="BF526"/>
  <c r="T526"/>
  <c r="R526"/>
  <c r="P526"/>
  <c r="BI523"/>
  <c r="BH523"/>
  <c r="BG523"/>
  <c r="BF523"/>
  <c r="T523"/>
  <c r="R523"/>
  <c r="P523"/>
  <c r="BI521"/>
  <c r="BH521"/>
  <c r="BG521"/>
  <c r="BF521"/>
  <c r="T521"/>
  <c r="R521"/>
  <c r="P521"/>
  <c r="BI499"/>
  <c r="BH499"/>
  <c r="BG499"/>
  <c r="BF499"/>
  <c r="T499"/>
  <c r="R499"/>
  <c r="P499"/>
  <c r="BI497"/>
  <c r="BH497"/>
  <c r="BG497"/>
  <c r="BF497"/>
  <c r="T497"/>
  <c r="R497"/>
  <c r="P497"/>
  <c r="BI495"/>
  <c r="BH495"/>
  <c r="BG495"/>
  <c r="BF495"/>
  <c r="T495"/>
  <c r="R495"/>
  <c r="P495"/>
  <c r="BI493"/>
  <c r="BH493"/>
  <c r="BG493"/>
  <c r="BF493"/>
  <c r="T493"/>
  <c r="R493"/>
  <c r="P493"/>
  <c r="BI491"/>
  <c r="BH491"/>
  <c r="BG491"/>
  <c r="BF491"/>
  <c r="T491"/>
  <c r="R491"/>
  <c r="P491"/>
  <c r="BI489"/>
  <c r="BH489"/>
  <c r="BG489"/>
  <c r="BF489"/>
  <c r="T489"/>
  <c r="R489"/>
  <c r="P489"/>
  <c r="BI487"/>
  <c r="BH487"/>
  <c r="BG487"/>
  <c r="BF487"/>
  <c r="T487"/>
  <c r="R487"/>
  <c r="P487"/>
  <c r="BI451"/>
  <c r="BH451"/>
  <c r="BG451"/>
  <c r="BF451"/>
  <c r="T451"/>
  <c r="R451"/>
  <c r="P451"/>
  <c r="BI447"/>
  <c r="BH447"/>
  <c r="BG447"/>
  <c r="BF447"/>
  <c r="T447"/>
  <c r="R447"/>
  <c r="P447"/>
  <c r="BI443"/>
  <c r="BH443"/>
  <c r="BG443"/>
  <c r="BF443"/>
  <c r="T443"/>
  <c r="R443"/>
  <c r="P443"/>
  <c r="BI440"/>
  <c r="BH440"/>
  <c r="BG440"/>
  <c r="BF440"/>
  <c r="T440"/>
  <c r="R440"/>
  <c r="P440"/>
  <c r="BI434"/>
  <c r="BH434"/>
  <c r="BG434"/>
  <c r="BF434"/>
  <c r="T434"/>
  <c r="R434"/>
  <c r="P434"/>
  <c r="BI432"/>
  <c r="BH432"/>
  <c r="BG432"/>
  <c r="BF432"/>
  <c r="T432"/>
  <c r="R432"/>
  <c r="P432"/>
  <c r="BI429"/>
  <c r="BH429"/>
  <c r="BG429"/>
  <c r="BF429"/>
  <c r="T429"/>
  <c r="R429"/>
  <c r="P429"/>
  <c r="BI427"/>
  <c r="BH427"/>
  <c r="BG427"/>
  <c r="BF427"/>
  <c r="T427"/>
  <c r="R427"/>
  <c r="P427"/>
  <c r="BI422"/>
  <c r="BH422"/>
  <c r="BG422"/>
  <c r="BF422"/>
  <c r="T422"/>
  <c r="R422"/>
  <c r="P422"/>
  <c r="BI420"/>
  <c r="BH420"/>
  <c r="BG420"/>
  <c r="BF420"/>
  <c r="T420"/>
  <c r="R420"/>
  <c r="P420"/>
  <c r="BI417"/>
  <c r="BH417"/>
  <c r="BG417"/>
  <c r="BF417"/>
  <c r="T417"/>
  <c r="R417"/>
  <c r="P417"/>
  <c r="BI414"/>
  <c r="BH414"/>
  <c r="BG414"/>
  <c r="BF414"/>
  <c r="T414"/>
  <c r="R414"/>
  <c r="P414"/>
  <c r="BI412"/>
  <c r="BH412"/>
  <c r="BG412"/>
  <c r="BF412"/>
  <c r="T412"/>
  <c r="R412"/>
  <c r="P412"/>
  <c r="BI411"/>
  <c r="BH411"/>
  <c r="BG411"/>
  <c r="BF411"/>
  <c r="T411"/>
  <c r="R411"/>
  <c r="P411"/>
  <c r="BI409"/>
  <c r="BH409"/>
  <c r="BG409"/>
  <c r="BF409"/>
  <c r="T409"/>
  <c r="R409"/>
  <c r="P409"/>
  <c r="BI397"/>
  <c r="BH397"/>
  <c r="BG397"/>
  <c r="BF397"/>
  <c r="T397"/>
  <c r="R397"/>
  <c r="P397"/>
  <c r="BI393"/>
  <c r="BH393"/>
  <c r="BG393"/>
  <c r="BF393"/>
  <c r="T393"/>
  <c r="R393"/>
  <c r="P393"/>
  <c r="BI392"/>
  <c r="BH392"/>
  <c r="BG392"/>
  <c r="BF392"/>
  <c r="T392"/>
  <c r="R392"/>
  <c r="P392"/>
  <c r="BI389"/>
  <c r="BH389"/>
  <c r="BG389"/>
  <c r="BF389"/>
  <c r="T389"/>
  <c r="R389"/>
  <c r="P389"/>
  <c r="BI386"/>
  <c r="BH386"/>
  <c r="BG386"/>
  <c r="BF386"/>
  <c r="T386"/>
  <c r="R386"/>
  <c r="P386"/>
  <c r="BI373"/>
  <c r="BH373"/>
  <c r="BG373"/>
  <c r="BF373"/>
  <c r="T373"/>
  <c r="R373"/>
  <c r="P373"/>
  <c r="BI368"/>
  <c r="BH368"/>
  <c r="BG368"/>
  <c r="BF368"/>
  <c r="T368"/>
  <c r="R368"/>
  <c r="P368"/>
  <c r="BI355"/>
  <c r="BH355"/>
  <c r="BG355"/>
  <c r="BF355"/>
  <c r="T355"/>
  <c r="R355"/>
  <c r="P355"/>
  <c r="BI348"/>
  <c r="BH348"/>
  <c r="BG348"/>
  <c r="BF348"/>
  <c r="T348"/>
  <c r="T347"/>
  <c r="R348"/>
  <c r="R347"/>
  <c r="P348"/>
  <c r="P347"/>
  <c r="BI344"/>
  <c r="BH344"/>
  <c r="BG344"/>
  <c r="BF344"/>
  <c r="T344"/>
  <c r="R344"/>
  <c r="P344"/>
  <c r="BI342"/>
  <c r="BH342"/>
  <c r="BG342"/>
  <c r="BF342"/>
  <c r="T342"/>
  <c r="R342"/>
  <c r="P342"/>
  <c r="BI340"/>
  <c r="BH340"/>
  <c r="BG340"/>
  <c r="BF340"/>
  <c r="T340"/>
  <c r="R340"/>
  <c r="P340"/>
  <c r="BI338"/>
  <c r="BH338"/>
  <c r="BG338"/>
  <c r="BF338"/>
  <c r="T338"/>
  <c r="R338"/>
  <c r="P338"/>
  <c r="BI333"/>
  <c r="BH333"/>
  <c r="BG333"/>
  <c r="BF333"/>
  <c r="T333"/>
  <c r="R333"/>
  <c r="P333"/>
  <c r="BI326"/>
  <c r="BH326"/>
  <c r="BG326"/>
  <c r="BF326"/>
  <c r="T326"/>
  <c r="R326"/>
  <c r="P326"/>
  <c r="BI321"/>
  <c r="BH321"/>
  <c r="BG321"/>
  <c r="BF321"/>
  <c r="T321"/>
  <c r="R321"/>
  <c r="P321"/>
  <c r="BI313"/>
  <c r="BH313"/>
  <c r="BG313"/>
  <c r="BF313"/>
  <c r="T313"/>
  <c r="R313"/>
  <c r="P313"/>
  <c r="BI310"/>
  <c r="BH310"/>
  <c r="BG310"/>
  <c r="BF310"/>
  <c r="T310"/>
  <c r="R310"/>
  <c r="P310"/>
  <c r="BI304"/>
  <c r="BH304"/>
  <c r="BG304"/>
  <c r="BF304"/>
  <c r="T304"/>
  <c r="R304"/>
  <c r="P304"/>
  <c r="BI301"/>
  <c r="BH301"/>
  <c r="BG301"/>
  <c r="BF301"/>
  <c r="T301"/>
  <c r="R301"/>
  <c r="P301"/>
  <c r="BI295"/>
  <c r="BH295"/>
  <c r="BG295"/>
  <c r="BF295"/>
  <c r="T295"/>
  <c r="R295"/>
  <c r="P295"/>
  <c r="BI263"/>
  <c r="BH263"/>
  <c r="BG263"/>
  <c r="BF263"/>
  <c r="T263"/>
  <c r="R263"/>
  <c r="P26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28"/>
  <c r="BH228"/>
  <c r="BG228"/>
  <c r="BF228"/>
  <c r="T228"/>
  <c r="R228"/>
  <c r="P228"/>
  <c r="BI225"/>
  <c r="BH225"/>
  <c r="BG225"/>
  <c r="BF225"/>
  <c r="T225"/>
  <c r="R225"/>
  <c r="P225"/>
  <c r="BI217"/>
  <c r="BH217"/>
  <c r="BG217"/>
  <c r="BF217"/>
  <c r="T217"/>
  <c r="R217"/>
  <c r="P217"/>
  <c r="BI213"/>
  <c r="BH213"/>
  <c r="BG213"/>
  <c r="BF213"/>
  <c r="T213"/>
  <c r="R213"/>
  <c r="P213"/>
  <c r="BI210"/>
  <c r="BH210"/>
  <c r="BG210"/>
  <c r="BF210"/>
  <c r="T210"/>
  <c r="R210"/>
  <c r="P210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89"/>
  <c r="BH189"/>
  <c r="BG189"/>
  <c r="BF189"/>
  <c r="T189"/>
  <c r="R189"/>
  <c r="P189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3"/>
  <c r="BH173"/>
  <c r="BG173"/>
  <c r="BF173"/>
  <c r="T173"/>
  <c r="R173"/>
  <c r="P173"/>
  <c r="BI167"/>
  <c r="BH167"/>
  <c r="BG167"/>
  <c r="BF167"/>
  <c r="T167"/>
  <c r="R167"/>
  <c r="P167"/>
  <c r="BI163"/>
  <c r="BH163"/>
  <c r="BG163"/>
  <c r="BF163"/>
  <c r="T163"/>
  <c r="R163"/>
  <c r="P163"/>
  <c r="BI157"/>
  <c r="BH157"/>
  <c r="BG157"/>
  <c r="BF157"/>
  <c r="T157"/>
  <c r="R157"/>
  <c r="P157"/>
  <c r="BI153"/>
  <c r="BH153"/>
  <c r="BG153"/>
  <c r="BF153"/>
  <c r="T153"/>
  <c r="R153"/>
  <c r="P153"/>
  <c r="BI151"/>
  <c r="BH151"/>
  <c r="BG151"/>
  <c r="BF151"/>
  <c r="T151"/>
  <c r="R151"/>
  <c r="P151"/>
  <c r="BI148"/>
  <c r="BH148"/>
  <c r="BG148"/>
  <c r="BF148"/>
  <c r="T148"/>
  <c r="R148"/>
  <c r="P148"/>
  <c r="J142"/>
  <c r="J141"/>
  <c r="F141"/>
  <c r="F139"/>
  <c r="E137"/>
  <c r="J94"/>
  <c r="J93"/>
  <c r="F93"/>
  <c r="F91"/>
  <c r="E89"/>
  <c r="J20"/>
  <c r="E20"/>
  <c r="F142"/>
  <c r="J19"/>
  <c r="J14"/>
  <c r="J139"/>
  <c r="E7"/>
  <c r="E133"/>
  <c i="1" r="L90"/>
  <c r="AM90"/>
  <c r="AM89"/>
  <c r="L89"/>
  <c r="AM87"/>
  <c r="L87"/>
  <c r="L85"/>
  <c r="L84"/>
  <c i="2" r="J1240"/>
  <c r="BK1235"/>
  <c r="J1067"/>
  <c r="BK1020"/>
  <c r="J859"/>
  <c r="J777"/>
  <c r="BK705"/>
  <c r="J632"/>
  <c r="BK548"/>
  <c r="BK409"/>
  <c r="J241"/>
  <c r="BK1329"/>
  <c r="J1094"/>
  <c r="BK1064"/>
  <c r="BK1019"/>
  <c r="BK851"/>
  <c r="BK753"/>
  <c r="J716"/>
  <c r="J662"/>
  <c r="BK537"/>
  <c r="J393"/>
  <c r="J181"/>
  <c r="BK1138"/>
  <c r="BK1031"/>
  <c r="BK922"/>
  <c r="BK785"/>
  <c r="BK699"/>
  <c r="J601"/>
  <c r="J550"/>
  <c r="BK373"/>
  <c r="BK1390"/>
  <c r="J1136"/>
  <c r="J948"/>
  <c r="J823"/>
  <c r="BK711"/>
  <c r="BK629"/>
  <c r="J489"/>
  <c r="J373"/>
  <c r="J228"/>
  <c r="J1408"/>
  <c r="BK1163"/>
  <c r="J1078"/>
  <c r="BK1017"/>
  <c r="BK757"/>
  <c r="BK720"/>
  <c r="J659"/>
  <c r="BK625"/>
  <c r="BK523"/>
  <c r="J417"/>
  <c r="J235"/>
  <c r="J1410"/>
  <c r="BK1149"/>
  <c r="BK1106"/>
  <c r="J1023"/>
  <c r="J862"/>
  <c r="J790"/>
  <c r="BK681"/>
  <c r="J497"/>
  <c r="J321"/>
  <c r="J183"/>
  <c r="BK1380"/>
  <c r="BK1296"/>
  <c r="BK1060"/>
  <c r="J978"/>
  <c r="J793"/>
  <c r="BK712"/>
  <c r="BK641"/>
  <c r="J584"/>
  <c r="J411"/>
  <c r="J198"/>
  <c r="BK1493"/>
  <c r="BK1487"/>
  <c r="BK1474"/>
  <c r="J1466"/>
  <c r="BK1431"/>
  <c r="BK1422"/>
  <c r="BK1176"/>
  <c r="J1060"/>
  <c r="J924"/>
  <c r="J820"/>
  <c r="J694"/>
  <c r="J627"/>
  <c r="J537"/>
  <c r="J237"/>
  <c i="3" r="J265"/>
  <c r="J210"/>
  <c r="BK291"/>
  <c r="BK260"/>
  <c r="BK237"/>
  <c r="BK173"/>
  <c r="J274"/>
  <c r="J229"/>
  <c r="BK203"/>
  <c r="J149"/>
  <c r="J283"/>
  <c r="BK265"/>
  <c r="BK250"/>
  <c r="BK205"/>
  <c r="BK184"/>
  <c r="J280"/>
  <c r="J242"/>
  <c r="J184"/>
  <c r="J151"/>
  <c r="J270"/>
  <c r="J218"/>
  <c r="BK157"/>
  <c r="BK256"/>
  <c r="J212"/>
  <c r="BK151"/>
  <c i="4" r="BK979"/>
  <c r="J904"/>
  <c r="J382"/>
  <c r="J759"/>
  <c r="J210"/>
  <c r="BK140"/>
  <c r="BK890"/>
  <c r="BK800"/>
  <c r="BK306"/>
  <c r="BK165"/>
  <c r="J977"/>
  <c r="J859"/>
  <c r="J770"/>
  <c r="BK186"/>
  <c r="J976"/>
  <c r="J931"/>
  <c r="BK585"/>
  <c r="J186"/>
  <c r="J139"/>
  <c r="BK846"/>
  <c r="BK283"/>
  <c r="J986"/>
  <c r="BK904"/>
  <c r="BK436"/>
  <c r="BK171"/>
  <c i="5" r="BK131"/>
  <c r="J125"/>
  <c i="6" r="J125"/>
  <c r="J124"/>
  <c i="7" r="BK275"/>
  <c r="BK250"/>
  <c r="J219"/>
  <c r="BK190"/>
  <c r="J163"/>
  <c r="BK284"/>
  <c r="BK272"/>
  <c r="BK233"/>
  <c r="BK215"/>
  <c r="J195"/>
  <c r="BK180"/>
  <c r="BK295"/>
  <c r="J278"/>
  <c r="BK260"/>
  <c r="J236"/>
  <c r="BK214"/>
  <c r="BK163"/>
  <c r="BK138"/>
  <c r="BK289"/>
  <c r="BK273"/>
  <c r="BK244"/>
  <c r="BK222"/>
  <c r="BK194"/>
  <c r="BK162"/>
  <c r="J287"/>
  <c r="J262"/>
  <c r="BK240"/>
  <c r="BK207"/>
  <c r="BK172"/>
  <c r="J148"/>
  <c r="J244"/>
  <c r="J212"/>
  <c r="BK183"/>
  <c r="J149"/>
  <c r="J254"/>
  <c r="BK235"/>
  <c r="BK206"/>
  <c r="BK187"/>
  <c r="BK149"/>
  <c r="BK257"/>
  <c r="J217"/>
  <c r="J187"/>
  <c r="J159"/>
  <c r="J140"/>
  <c i="8" r="BK148"/>
  <c r="BK159"/>
  <c r="BK162"/>
  <c r="BK143"/>
  <c r="BK160"/>
  <c r="J165"/>
  <c r="BK131"/>
  <c r="BK139"/>
  <c r="J150"/>
  <c i="9" r="J189"/>
  <c r="J161"/>
  <c r="J210"/>
  <c r="BK148"/>
  <c r="J208"/>
  <c r="J192"/>
  <c r="BK178"/>
  <c r="J183"/>
  <c r="BK196"/>
  <c r="J174"/>
  <c r="J151"/>
  <c r="J144"/>
  <c r="J142"/>
  <c r="BK139"/>
  <c r="BK212"/>
  <c r="BK179"/>
  <c r="BK170"/>
  <c r="J163"/>
  <c r="J140"/>
  <c r="BK207"/>
  <c r="BK202"/>
  <c r="J185"/>
  <c r="BK143"/>
  <c r="J215"/>
  <c r="BK204"/>
  <c r="J199"/>
  <c r="J188"/>
  <c r="BK172"/>
  <c r="BK153"/>
  <c r="J143"/>
  <c r="J136"/>
  <c i="10" r="BK160"/>
  <c r="BK147"/>
  <c r="BK145"/>
  <c r="BK142"/>
  <c r="BK130"/>
  <c r="BK178"/>
  <c r="J171"/>
  <c r="BK154"/>
  <c r="J179"/>
  <c r="J178"/>
  <c r="BK177"/>
  <c r="J175"/>
  <c r="BK174"/>
  <c r="J170"/>
  <c r="BK169"/>
  <c r="BK161"/>
  <c r="BK157"/>
  <c r="J156"/>
  <c r="BK150"/>
  <c r="J144"/>
  <c r="J143"/>
  <c r="BK141"/>
  <c r="J140"/>
  <c r="J139"/>
  <c r="J138"/>
  <c r="J136"/>
  <c r="J131"/>
  <c r="J177"/>
  <c r="BK170"/>
  <c r="J165"/>
  <c r="J155"/>
  <c r="J150"/>
  <c r="BK136"/>
  <c r="J152"/>
  <c i="11" r="BK241"/>
  <c r="J162"/>
  <c r="BK246"/>
  <c r="BK219"/>
  <c r="J180"/>
  <c r="J248"/>
  <c r="BK213"/>
  <c r="BK192"/>
  <c r="BK162"/>
  <c r="J210"/>
  <c i="12" r="BK133"/>
  <c r="BK128"/>
  <c r="J127"/>
  <c r="J125"/>
  <c i="13" r="J249"/>
  <c r="J221"/>
  <c r="J213"/>
  <c r="BK189"/>
  <c r="J146"/>
  <c r="BK257"/>
  <c r="BK244"/>
  <c r="J218"/>
  <c r="BK199"/>
  <c r="BK177"/>
  <c r="BK153"/>
  <c r="BK139"/>
  <c r="BK274"/>
  <c r="J250"/>
  <c r="J230"/>
  <c r="J209"/>
  <c r="J184"/>
  <c r="BK157"/>
  <c r="BK141"/>
  <c r="J269"/>
  <c r="BK238"/>
  <c r="BK193"/>
  <c r="BK171"/>
  <c r="J138"/>
  <c r="BK271"/>
  <c r="J229"/>
  <c r="J194"/>
  <c r="BK169"/>
  <c r="J280"/>
  <c r="J248"/>
  <c r="BK222"/>
  <c r="BK205"/>
  <c r="BK175"/>
  <c r="J147"/>
  <c r="BK137"/>
  <c r="BK261"/>
  <c r="J227"/>
  <c r="J208"/>
  <c r="BK178"/>
  <c r="J153"/>
  <c r="J135"/>
  <c r="BK267"/>
  <c r="BK250"/>
  <c r="BK230"/>
  <c r="J195"/>
  <c r="BK180"/>
  <c r="BK134"/>
  <c i="14" r="J212"/>
  <c r="J174"/>
  <c r="J132"/>
  <c r="BK206"/>
  <c r="J161"/>
  <c r="BK234"/>
  <c r="BK218"/>
  <c r="J176"/>
  <c r="J152"/>
  <c r="J134"/>
  <c r="J215"/>
  <c r="J206"/>
  <c r="J191"/>
  <c r="BK130"/>
  <c r="BK216"/>
  <c r="J189"/>
  <c r="J173"/>
  <c r="J154"/>
  <c r="BK235"/>
  <c r="BK203"/>
  <c r="J185"/>
  <c r="BK146"/>
  <c r="BK229"/>
  <c r="J207"/>
  <c r="J188"/>
  <c r="BK145"/>
  <c r="J224"/>
  <c r="BK207"/>
  <c r="BK178"/>
  <c r="J149"/>
  <c i="15" r="J171"/>
  <c r="BK160"/>
  <c r="BK138"/>
  <c r="J176"/>
  <c r="BK161"/>
  <c r="J135"/>
  <c r="J173"/>
  <c r="BK147"/>
  <c r="BK156"/>
  <c r="J128"/>
  <c r="J160"/>
  <c r="J151"/>
  <c r="BK140"/>
  <c r="BK136"/>
  <c r="J167"/>
  <c r="J143"/>
  <c r="J127"/>
  <c r="BK137"/>
  <c r="BK126"/>
  <c i="16" r="BK819"/>
  <c r="BK653"/>
  <c r="J589"/>
  <c r="J381"/>
  <c r="J182"/>
  <c r="BK842"/>
  <c r="BK799"/>
  <c r="BK528"/>
  <c r="BK394"/>
  <c r="J245"/>
  <c r="BK923"/>
  <c r="BK751"/>
  <c r="J610"/>
  <c r="J504"/>
  <c r="BK429"/>
  <c r="J349"/>
  <c r="BK259"/>
  <c r="BK931"/>
  <c r="J788"/>
  <c r="BK610"/>
  <c r="J554"/>
  <c r="J404"/>
  <c r="BK319"/>
  <c r="BK209"/>
  <c r="BK874"/>
  <c r="J692"/>
  <c r="BK620"/>
  <c r="BK550"/>
  <c r="J451"/>
  <c r="J291"/>
  <c r="J940"/>
  <c r="J823"/>
  <c r="J607"/>
  <c r="BK504"/>
  <c r="J296"/>
  <c r="J874"/>
  <c r="J809"/>
  <c r="J695"/>
  <c r="BK554"/>
  <c r="J447"/>
  <c r="J335"/>
  <c r="J198"/>
  <c r="J1019"/>
  <c r="J1007"/>
  <c r="BK995"/>
  <c r="BK953"/>
  <c r="J845"/>
  <c r="J647"/>
  <c r="J584"/>
  <c r="J467"/>
  <c r="J354"/>
  <c r="BK254"/>
  <c r="BK213"/>
  <c i="17" r="J161"/>
  <c r="J135"/>
  <c r="BK153"/>
  <c r="J168"/>
  <c r="J153"/>
  <c r="BK151"/>
  <c r="BK137"/>
  <c r="J136"/>
  <c r="J154"/>
  <c r="J139"/>
  <c r="BK154"/>
  <c i="18" r="J131"/>
  <c r="J130"/>
  <c r="BK127"/>
  <c i="19" r="J491"/>
  <c r="BK393"/>
  <c r="J339"/>
  <c r="BK282"/>
  <c r="BK180"/>
  <c r="BK515"/>
  <c r="J479"/>
  <c r="J327"/>
  <c r="BK271"/>
  <c r="BK217"/>
  <c r="BK512"/>
  <c r="BK421"/>
  <c r="J375"/>
  <c r="BK205"/>
  <c r="BK521"/>
  <c r="BK497"/>
  <c r="J421"/>
  <c r="BK343"/>
  <c r="J259"/>
  <c r="J497"/>
  <c r="BK438"/>
  <c r="J369"/>
  <c r="BK287"/>
  <c r="BK192"/>
  <c r="J502"/>
  <c r="BK457"/>
  <c r="J367"/>
  <c r="BK304"/>
  <c r="J217"/>
  <c r="J184"/>
  <c r="J500"/>
  <c r="J447"/>
  <c r="BK420"/>
  <c r="J310"/>
  <c r="BK211"/>
  <c r="BK179"/>
  <c r="J555"/>
  <c r="J541"/>
  <c r="J523"/>
  <c r="J438"/>
  <c r="BK353"/>
  <c r="J294"/>
  <c r="J250"/>
  <c i="20" r="J128"/>
  <c r="J301"/>
  <c r="BK159"/>
  <c i="21" r="J236"/>
  <c r="BK213"/>
  <c r="BK182"/>
  <c r="BK162"/>
  <c r="BK134"/>
  <c r="BK202"/>
  <c r="BK177"/>
  <c r="BK150"/>
  <c r="BK247"/>
  <c r="BK232"/>
  <c r="J211"/>
  <c r="J177"/>
  <c r="J145"/>
  <c r="J248"/>
  <c r="J225"/>
  <c r="J207"/>
  <c r="BK169"/>
  <c r="BK158"/>
  <c r="BK143"/>
  <c r="J227"/>
  <c r="J197"/>
  <c r="J182"/>
  <c r="BK155"/>
  <c r="J242"/>
  <c r="BK220"/>
  <c r="J209"/>
  <c r="J193"/>
  <c r="BK171"/>
  <c r="J143"/>
  <c r="J222"/>
  <c r="BK189"/>
  <c r="BK172"/>
  <c r="BK138"/>
  <c r="BK235"/>
  <c r="J214"/>
  <c r="J185"/>
  <c r="J169"/>
  <c r="BK144"/>
  <c i="22" r="BK180"/>
  <c r="J150"/>
  <c r="J187"/>
  <c r="J192"/>
  <c r="BK166"/>
  <c r="BK146"/>
  <c r="J157"/>
  <c r="BK191"/>
  <c r="BK154"/>
  <c r="J188"/>
  <c r="J173"/>
  <c r="BK186"/>
  <c r="BK174"/>
  <c r="J161"/>
  <c r="BK141"/>
  <c i="23" r="J139"/>
  <c r="BK158"/>
  <c r="J163"/>
  <c r="BK139"/>
  <c r="BK145"/>
  <c r="BK157"/>
  <c r="J154"/>
  <c r="J133"/>
  <c r="BK154"/>
  <c i="24" r="BK129"/>
  <c r="J129"/>
  <c r="J135"/>
  <c r="BK138"/>
  <c r="BK131"/>
  <c i="25" r="BK237"/>
  <c r="BK206"/>
  <c r="J175"/>
  <c r="J160"/>
  <c r="J275"/>
  <c r="J251"/>
  <c r="BK224"/>
  <c r="BK195"/>
  <c r="J157"/>
  <c r="BK144"/>
  <c r="BK272"/>
  <c r="BK239"/>
  <c r="BK217"/>
  <c r="BK193"/>
  <c r="BK159"/>
  <c r="BK270"/>
  <c r="J245"/>
  <c r="J222"/>
  <c r="J190"/>
  <c r="J174"/>
  <c r="BK147"/>
  <c r="BK249"/>
  <c r="J214"/>
  <c r="J180"/>
  <c r="J155"/>
  <c r="J265"/>
  <c r="BK231"/>
  <c r="BK203"/>
  <c r="BK173"/>
  <c r="BK150"/>
  <c r="J271"/>
  <c r="J257"/>
  <c r="J235"/>
  <c r="BK197"/>
  <c r="J170"/>
  <c r="BK143"/>
  <c r="J272"/>
  <c r="J250"/>
  <c r="J234"/>
  <c r="BK209"/>
  <c r="BK185"/>
  <c r="J135"/>
  <c i="26" r="BK147"/>
  <c r="J154"/>
  <c r="BK152"/>
  <c r="BK128"/>
  <c r="J138"/>
  <c r="J160"/>
  <c r="J159"/>
  <c r="BK161"/>
  <c r="J145"/>
  <c r="BK154"/>
  <c r="J142"/>
  <c r="J131"/>
  <c i="27" r="J152"/>
  <c r="J149"/>
  <c r="J127"/>
  <c r="BK142"/>
  <c r="BK149"/>
  <c r="BK159"/>
  <c r="J141"/>
  <c r="J145"/>
  <c r="J130"/>
  <c r="BK140"/>
  <c r="BK132"/>
  <c i="28" r="J190"/>
  <c r="BK164"/>
  <c r="J138"/>
  <c r="J182"/>
  <c r="BK156"/>
  <c r="BK189"/>
  <c r="J167"/>
  <c r="J146"/>
  <c r="J160"/>
  <c r="BK134"/>
  <c r="BK196"/>
  <c r="J177"/>
  <c r="J144"/>
  <c r="J185"/>
  <c r="J169"/>
  <c r="J156"/>
  <c r="J189"/>
  <c r="J172"/>
  <c i="29" r="BK227"/>
  <c r="J198"/>
  <c r="BK164"/>
  <c r="BK225"/>
  <c r="BK192"/>
  <c r="J146"/>
  <c r="BK215"/>
  <c r="J190"/>
  <c r="BK142"/>
  <c r="J178"/>
  <c r="J194"/>
  <c r="J223"/>
  <c r="BK198"/>
  <c r="BK152"/>
  <c r="BK188"/>
  <c r="BK168"/>
  <c r="BK130"/>
  <c i="30" r="BK141"/>
  <c r="J161"/>
  <c r="J141"/>
  <c r="J166"/>
  <c r="BK143"/>
  <c r="BK145"/>
  <c r="BK156"/>
  <c r="BK137"/>
  <c r="BK162"/>
  <c r="J145"/>
  <c r="J159"/>
  <c r="J147"/>
  <c i="31" r="J131"/>
  <c r="BK131"/>
  <c r="BK126"/>
  <c i="2" r="BK1396"/>
  <c r="J1141"/>
  <c r="BK1032"/>
  <c r="BK992"/>
  <c r="BK847"/>
  <c r="J712"/>
  <c r="J641"/>
  <c r="J553"/>
  <c r="J451"/>
  <c r="BK301"/>
  <c r="J1368"/>
  <c r="BK1115"/>
  <c r="J1069"/>
  <c r="BK1022"/>
  <c r="J980"/>
  <c r="J786"/>
  <c r="BK735"/>
  <c r="J693"/>
  <c r="BK636"/>
  <c r="BK447"/>
  <c r="BK210"/>
  <c r="BK151"/>
  <c r="J1147"/>
  <c r="J1082"/>
  <c r="BK990"/>
  <c r="BK884"/>
  <c r="BK761"/>
  <c r="J629"/>
  <c r="J493"/>
  <c r="J397"/>
  <c r="J204"/>
  <c r="BK1181"/>
  <c r="J1109"/>
  <c r="J1073"/>
  <c r="J829"/>
  <c r="J735"/>
  <c r="J649"/>
  <c r="BK521"/>
  <c r="BK389"/>
  <c r="BK333"/>
  <c r="J225"/>
  <c r="BK163"/>
  <c r="J1390"/>
  <c r="BK1240"/>
  <c r="BK1102"/>
  <c r="J1030"/>
  <c r="J826"/>
  <c r="BK744"/>
  <c r="BK664"/>
  <c r="BK632"/>
  <c r="BK493"/>
  <c r="BK392"/>
  <c r="J153"/>
  <c r="BK1283"/>
  <c r="BK1143"/>
  <c r="BK1109"/>
  <c r="J1025"/>
  <c r="BK826"/>
  <c r="J751"/>
  <c r="J720"/>
  <c r="J609"/>
  <c r="BK397"/>
  <c r="BK204"/>
  <c r="BK1408"/>
  <c r="J1231"/>
  <c r="J1071"/>
  <c r="J1031"/>
  <c r="BK833"/>
  <c r="BK723"/>
  <c r="J666"/>
  <c r="J546"/>
  <c r="BK417"/>
  <c r="J210"/>
  <c r="BK179"/>
  <c r="BK1491"/>
  <c r="J1487"/>
  <c r="BK1473"/>
  <c r="J1453"/>
  <c r="BK1433"/>
  <c r="J1424"/>
  <c r="J1385"/>
  <c r="BK1111"/>
  <c r="BK1023"/>
  <c r="J835"/>
  <c r="BK728"/>
  <c r="J674"/>
  <c r="BK600"/>
  <c r="BK550"/>
  <c r="J443"/>
  <c r="BK321"/>
  <c r="J173"/>
  <c i="3" r="BK246"/>
  <c r="BK187"/>
  <c r="BK278"/>
  <c r="BK236"/>
  <c r="BK182"/>
  <c r="BK143"/>
  <c r="BK270"/>
  <c r="BK222"/>
  <c r="J173"/>
  <c r="BK139"/>
  <c r="J271"/>
  <c r="BK224"/>
  <c r="BK192"/>
  <c r="J272"/>
  <c r="J203"/>
  <c r="J165"/>
  <c r="J263"/>
  <c r="BK210"/>
  <c r="J139"/>
  <c r="BK247"/>
  <c r="BK191"/>
  <c r="J135"/>
  <c i="4" r="BK913"/>
  <c r="BK258"/>
  <c r="BK959"/>
  <c r="BK694"/>
  <c r="J146"/>
  <c r="BK968"/>
  <c r="J879"/>
  <c r="BK774"/>
  <c r="J258"/>
  <c r="J177"/>
  <c r="J985"/>
  <c r="BK927"/>
  <c r="J778"/>
  <c r="J190"/>
  <c r="J137"/>
  <c r="BK934"/>
  <c r="J890"/>
  <c r="J224"/>
  <c r="BK154"/>
  <c r="J963"/>
  <c r="BK803"/>
  <c r="J408"/>
  <c r="BK986"/>
  <c r="J966"/>
  <c r="BK825"/>
  <c r="BK141"/>
  <c i="5" r="J128"/>
  <c r="BK130"/>
  <c i="6" r="J126"/>
  <c i="7" r="BK287"/>
  <c r="BK271"/>
  <c r="J249"/>
  <c r="BK227"/>
  <c r="J192"/>
  <c r="J177"/>
  <c r="J147"/>
  <c r="J283"/>
  <c r="J261"/>
  <c r="BK246"/>
  <c r="J204"/>
  <c r="BK192"/>
  <c r="BK156"/>
  <c r="BK283"/>
  <c r="J271"/>
  <c r="BK254"/>
  <c r="BK209"/>
  <c r="BK161"/>
  <c r="BK145"/>
  <c r="BK292"/>
  <c r="J279"/>
  <c r="J258"/>
  <c r="BK229"/>
  <c r="BK208"/>
  <c r="BK170"/>
  <c r="J158"/>
  <c r="J282"/>
  <c r="J255"/>
  <c r="BK237"/>
  <c r="BK202"/>
  <c r="BK164"/>
  <c r="BK264"/>
  <c r="J231"/>
  <c r="BK195"/>
  <c r="BK155"/>
  <c r="BK262"/>
  <c r="J248"/>
  <c r="BK226"/>
  <c r="J190"/>
  <c r="BK168"/>
  <c r="BK142"/>
  <c r="BK241"/>
  <c r="J214"/>
  <c r="J186"/>
  <c r="J169"/>
  <c r="BK150"/>
  <c i="8" r="BK161"/>
  <c r="BK170"/>
  <c r="J171"/>
  <c r="BK157"/>
  <c r="BK169"/>
  <c r="J155"/>
  <c r="J134"/>
  <c r="J141"/>
  <c r="BK156"/>
  <c i="9" r="BK184"/>
  <c r="J187"/>
  <c r="BK198"/>
  <c r="J193"/>
  <c r="J191"/>
  <c r="J152"/>
  <c r="BK194"/>
  <c r="J170"/>
  <c r="J218"/>
  <c r="J159"/>
  <c r="BK149"/>
  <c r="J137"/>
  <c r="BK209"/>
  <c r="J194"/>
  <c r="BK177"/>
  <c r="J167"/>
  <c r="BK162"/>
  <c r="BK137"/>
  <c r="BK175"/>
  <c r="BK160"/>
  <c r="J139"/>
  <c r="BK200"/>
  <c r="BK191"/>
  <c r="J184"/>
  <c r="J162"/>
  <c r="BK144"/>
  <c i="10" r="BK173"/>
  <c r="BK152"/>
  <c r="J174"/>
  <c r="J164"/>
  <c r="J159"/>
  <c r="J162"/>
  <c r="BK151"/>
  <c r="J141"/>
  <c r="BK139"/>
  <c i="27" r="J157"/>
  <c r="BK134"/>
  <c r="BK155"/>
  <c r="J132"/>
  <c r="J142"/>
  <c r="BK129"/>
  <c r="J150"/>
  <c i="28" r="BK192"/>
  <c r="BK173"/>
  <c r="J140"/>
  <c r="J187"/>
  <c r="J165"/>
  <c r="BK133"/>
  <c r="BK181"/>
  <c r="J170"/>
  <c r="J152"/>
  <c r="BK167"/>
  <c r="BK162"/>
  <c r="J195"/>
  <c r="J168"/>
  <c r="J139"/>
  <c r="J188"/>
  <c r="J163"/>
  <c r="BK155"/>
  <c r="BK187"/>
  <c r="BK169"/>
  <c r="BK140"/>
  <c i="29" r="J211"/>
  <c r="J180"/>
  <c r="BK146"/>
  <c r="BK223"/>
  <c r="J186"/>
  <c r="BK126"/>
  <c r="BK196"/>
  <c r="J156"/>
  <c r="J203"/>
  <c r="BK144"/>
  <c r="BK132"/>
  <c r="BK203"/>
  <c r="J168"/>
  <c r="J217"/>
  <c r="BK180"/>
  <c r="BK160"/>
  <c i="30" r="J167"/>
  <c r="J136"/>
  <c r="BK159"/>
  <c r="BK135"/>
  <c r="BK163"/>
  <c r="BK142"/>
  <c r="J142"/>
  <c r="J149"/>
  <c r="BK136"/>
  <c r="BK161"/>
  <c r="J137"/>
  <c r="J156"/>
  <c r="BK139"/>
  <c i="31" r="J125"/>
  <c r="J133"/>
  <c r="BK125"/>
  <c r="BK129"/>
  <c i="2" r="J1415"/>
  <c r="BK1126"/>
  <c r="J1027"/>
  <c r="BK885"/>
  <c r="BK738"/>
  <c r="BK675"/>
  <c r="J577"/>
  <c r="J422"/>
  <c r="J151"/>
  <c r="J1296"/>
  <c r="BK1075"/>
  <c r="J1024"/>
  <c r="J991"/>
  <c r="J831"/>
  <c r="J738"/>
  <c r="BK694"/>
  <c r="J643"/>
  <c r="BK451"/>
  <c r="BK342"/>
  <c r="BK1401"/>
  <c r="J1120"/>
  <c r="BK1029"/>
  <c r="J895"/>
  <c r="BK790"/>
  <c r="J711"/>
  <c r="J598"/>
  <c r="BK487"/>
  <c r="J342"/>
  <c r="BK183"/>
  <c r="BK1120"/>
  <c r="BK860"/>
  <c r="BK759"/>
  <c r="J664"/>
  <c r="BK546"/>
  <c r="BK429"/>
  <c r="J344"/>
  <c r="BK237"/>
  <c r="BK153"/>
  <c r="BK1349"/>
  <c r="BK1156"/>
  <c r="J1061"/>
  <c r="BK864"/>
  <c r="J722"/>
  <c r="J681"/>
  <c r="BK646"/>
  <c r="BK539"/>
  <c r="J434"/>
  <c r="BK313"/>
  <c r="BK148"/>
  <c r="J1181"/>
  <c r="BK1136"/>
  <c r="J1028"/>
  <c r="BK888"/>
  <c r="BK820"/>
  <c r="J747"/>
  <c r="J670"/>
  <c r="J414"/>
  <c r="BK217"/>
  <c r="J1396"/>
  <c r="J1149"/>
  <c r="BK1058"/>
  <c r="J847"/>
  <c r="J757"/>
  <c r="J675"/>
  <c r="J623"/>
  <c r="BK559"/>
  <c r="BK491"/>
  <c r="BK368"/>
  <c r="J189"/>
  <c r="BK1506"/>
  <c r="BK1489"/>
  <c r="J1483"/>
  <c r="BK1467"/>
  <c r="J1451"/>
  <c r="BK1429"/>
  <c r="BK1417"/>
  <c r="BK1370"/>
  <c r="J1106"/>
  <c r="J1029"/>
  <c r="J843"/>
  <c r="BK555"/>
  <c r="BK422"/>
  <c r="BK326"/>
  <c r="J200"/>
  <c i="3" r="J256"/>
  <c r="J208"/>
  <c r="J287"/>
  <c r="BK255"/>
  <c r="J214"/>
  <c r="BK153"/>
  <c i="4" r="BK879"/>
  <c r="J154"/>
  <c r="J805"/>
  <c r="BK177"/>
  <c r="J959"/>
  <c r="BK859"/>
  <c r="BK770"/>
  <c r="J244"/>
  <c r="BK143"/>
  <c r="BK976"/>
  <c r="J803"/>
  <c r="BK320"/>
  <c r="BK148"/>
  <c r="BK966"/>
  <c r="J925"/>
  <c r="BK765"/>
  <c r="J183"/>
  <c r="BK932"/>
  <c r="BK786"/>
  <c r="BK244"/>
  <c r="BK990"/>
  <c r="BK977"/>
  <c r="BK852"/>
  <c r="BK382"/>
  <c r="BK187"/>
  <c i="5" r="BK125"/>
  <c r="J131"/>
  <c i="6" r="BK123"/>
  <c i="7" r="BK291"/>
  <c r="BK270"/>
  <c r="J239"/>
  <c r="BK218"/>
  <c r="J203"/>
  <c r="J165"/>
  <c r="BK144"/>
  <c r="BK279"/>
  <c r="J250"/>
  <c r="BK221"/>
  <c r="BK197"/>
  <c r="J183"/>
  <c r="BK135"/>
  <c r="J281"/>
  <c r="J251"/>
  <c r="BK228"/>
  <c r="J172"/>
  <c r="J143"/>
  <c r="J291"/>
  <c r="BK277"/>
  <c r="J265"/>
  <c r="BK234"/>
  <c r="J221"/>
  <c r="BK200"/>
  <c r="BK169"/>
  <c r="J295"/>
  <c r="BK263"/>
  <c r="BK242"/>
  <c r="BK211"/>
  <c r="BK178"/>
  <c r="J152"/>
  <c r="BK245"/>
  <c r="J222"/>
  <c r="BK186"/>
  <c r="J162"/>
  <c r="BK252"/>
  <c r="BK231"/>
  <c r="BK205"/>
  <c r="J182"/>
  <c r="BK147"/>
  <c r="J246"/>
  <c r="J220"/>
  <c r="J202"/>
  <c r="BK171"/>
  <c i="8" r="J166"/>
  <c r="J140"/>
  <c r="J154"/>
  <c r="BK167"/>
  <c r="J152"/>
  <c r="BK166"/>
  <c r="J143"/>
  <c r="BK144"/>
  <c r="BK142"/>
  <c r="BK141"/>
  <c r="J148"/>
  <c r="BK133"/>
  <c i="9" r="BK203"/>
  <c r="J175"/>
  <c r="J153"/>
  <c r="J203"/>
  <c r="J173"/>
  <c r="J145"/>
  <c r="BK199"/>
  <c r="J160"/>
  <c r="BK216"/>
  <c r="J180"/>
  <c r="BK156"/>
  <c r="J212"/>
  <c r="J198"/>
  <c i="10" r="J135"/>
  <c r="J153"/>
  <c r="BK138"/>
  <c r="BK171"/>
  <c r="J151"/>
  <c r="BK134"/>
  <c r="BK131"/>
  <c i="11" r="J205"/>
  <c r="BK178"/>
  <c r="J265"/>
  <c r="BK248"/>
  <c r="BK235"/>
  <c r="J201"/>
  <c r="BK254"/>
  <c r="J236"/>
  <c r="BK201"/>
  <c r="BK183"/>
  <c r="BK168"/>
  <c r="J242"/>
  <c r="J207"/>
  <c r="BK186"/>
  <c r="BK177"/>
  <c r="J255"/>
  <c r="J221"/>
  <c r="BK182"/>
  <c r="BK263"/>
  <c r="BK227"/>
  <c r="J208"/>
  <c r="BK176"/>
  <c r="BK265"/>
  <c r="BK240"/>
  <c r="BK220"/>
  <c r="BK205"/>
  <c r="BK170"/>
  <c r="J215"/>
  <c i="12" r="BK134"/>
  <c r="J133"/>
  <c r="BK125"/>
  <c r="BK127"/>
  <c i="13" r="BK268"/>
  <c r="J242"/>
  <c r="BK217"/>
  <c r="BK192"/>
  <c r="J163"/>
  <c r="BK263"/>
  <c r="BK254"/>
  <c r="BK241"/>
  <c r="BK213"/>
  <c r="J190"/>
  <c r="BK176"/>
  <c r="BK152"/>
  <c r="J133"/>
  <c r="J262"/>
  <c r="J226"/>
  <c r="BK208"/>
  <c r="BK182"/>
  <c r="BK273"/>
  <c r="BK239"/>
  <c r="J191"/>
  <c r="BK165"/>
  <c r="BK276"/>
  <c r="BK231"/>
  <c r="BK197"/>
  <c r="J175"/>
  <c r="BK146"/>
  <c r="J272"/>
  <c r="BK264"/>
  <c r="BK237"/>
  <c r="BK195"/>
  <c r="BK170"/>
  <c r="BK149"/>
  <c r="BK279"/>
  <c r="J260"/>
  <c r="BK226"/>
  <c r="J210"/>
  <c r="J168"/>
  <c r="J139"/>
  <c r="J275"/>
  <c r="J257"/>
  <c r="J244"/>
  <c r="BK225"/>
  <c r="BK194"/>
  <c r="J165"/>
  <c r="J152"/>
  <c i="14" r="BK220"/>
  <c r="BK193"/>
  <c r="J144"/>
  <c r="BK213"/>
  <c r="J183"/>
  <c r="J156"/>
  <c r="J229"/>
  <c r="J208"/>
  <c r="J172"/>
  <c r="BK153"/>
  <c r="J233"/>
  <c r="BK212"/>
  <c r="J199"/>
  <c r="BK185"/>
  <c r="J167"/>
  <c r="J145"/>
  <c r="J232"/>
  <c r="BK217"/>
  <c r="J194"/>
  <c r="BK179"/>
  <c r="BK163"/>
  <c r="BK138"/>
  <c r="J227"/>
  <c r="J204"/>
  <c r="BK187"/>
  <c r="J164"/>
  <c r="BK133"/>
  <c r="J221"/>
  <c r="J193"/>
  <c r="BK169"/>
  <c r="J151"/>
  <c r="J141"/>
  <c r="J218"/>
  <c r="BK191"/>
  <c r="BK175"/>
  <c r="BK162"/>
  <c r="J140"/>
  <c i="15" r="J174"/>
  <c r="J161"/>
  <c r="J148"/>
  <c r="BK128"/>
  <c r="BK164"/>
  <c r="J141"/>
  <c r="BK176"/>
  <c r="J150"/>
  <c r="BK166"/>
  <c r="J134"/>
  <c r="BK171"/>
  <c r="BK150"/>
  <c r="BK141"/>
  <c r="J137"/>
  <c r="J154"/>
  <c r="BK142"/>
  <c r="J170"/>
  <c r="BK145"/>
  <c i="16" r="BK940"/>
  <c r="J735"/>
  <c r="BK635"/>
  <c r="BK532"/>
  <c r="BK372"/>
  <c r="J175"/>
  <c r="J836"/>
  <c r="J778"/>
  <c r="BK467"/>
  <c r="BK330"/>
  <c r="J186"/>
  <c r="BK778"/>
  <c r="BK703"/>
  <c r="BK541"/>
  <c r="BK476"/>
  <c r="BK426"/>
  <c r="BK335"/>
  <c r="J270"/>
  <c r="BK168"/>
  <c r="J813"/>
  <c r="BK632"/>
  <c r="BK584"/>
  <c r="BK486"/>
  <c r="BK360"/>
  <c r="J266"/>
  <c r="BK178"/>
  <c r="J723"/>
  <c r="BK674"/>
  <c r="BK604"/>
  <c r="J486"/>
  <c r="BK410"/>
  <c r="BK182"/>
  <c r="J730"/>
  <c r="J592"/>
  <c r="J482"/>
  <c r="BK274"/>
  <c r="J919"/>
  <c r="BK730"/>
  <c r="J632"/>
  <c r="J494"/>
  <c r="J432"/>
  <c r="BK291"/>
  <c r="BK1022"/>
  <c r="BK1010"/>
  <c r="BK1000"/>
  <c r="BK971"/>
  <c r="J923"/>
  <c r="J708"/>
  <c r="J623"/>
  <c r="J521"/>
  <c r="J324"/>
  <c r="J225"/>
  <c i="17" r="J169"/>
  <c r="J145"/>
  <c r="BK165"/>
  <c r="J142"/>
  <c r="BK147"/>
  <c r="BK143"/>
  <c r="J137"/>
  <c r="J156"/>
  <c r="J140"/>
  <c r="J157"/>
  <c r="BK142"/>
  <c i="18" r="J124"/>
  <c r="BK130"/>
  <c r="J123"/>
  <c r="BK126"/>
  <c i="19" r="J471"/>
  <c r="BK379"/>
  <c r="BK250"/>
  <c r="J179"/>
  <c r="BK494"/>
  <c r="J416"/>
  <c r="J276"/>
  <c r="BK228"/>
  <c r="J196"/>
  <c r="BK447"/>
  <c r="BK410"/>
  <c r="BK307"/>
  <c r="BK186"/>
  <c r="BK508"/>
  <c r="BK427"/>
  <c r="J349"/>
  <c r="BK289"/>
  <c r="J190"/>
  <c r="J477"/>
  <c r="BK400"/>
  <c r="J343"/>
  <c r="BK270"/>
  <c r="J189"/>
  <c r="BK154"/>
  <c r="BK479"/>
  <c r="J379"/>
  <c r="J329"/>
  <c r="BK259"/>
  <c r="BK194"/>
  <c r="BK502"/>
  <c r="BK471"/>
  <c r="BK441"/>
  <c r="J325"/>
  <c r="J223"/>
  <c r="J180"/>
  <c r="BK549"/>
  <c r="BK534"/>
  <c r="BK505"/>
  <c r="BK416"/>
  <c r="J287"/>
  <c r="J172"/>
  <c i="20" r="BK242"/>
  <c r="BK166"/>
  <c r="BK296"/>
  <c r="J209"/>
  <c r="BK284"/>
  <c r="BK227"/>
  <c r="J245"/>
  <c r="BK295"/>
  <c r="BK239"/>
  <c r="BK128"/>
  <c r="J261"/>
  <c r="BK222"/>
  <c r="BK261"/>
  <c r="BK298"/>
  <c r="J156"/>
  <c i="21" r="J219"/>
  <c r="BK200"/>
  <c r="BK174"/>
  <c r="BK140"/>
  <c r="BK239"/>
  <c r="BK194"/>
  <c r="J171"/>
  <c r="J146"/>
  <c r="BK249"/>
  <c r="BK228"/>
  <c r="J205"/>
  <c r="J156"/>
  <c r="BK139"/>
  <c r="J240"/>
  <c r="BK221"/>
  <c r="J208"/>
  <c r="BK184"/>
  <c r="J157"/>
  <c r="J139"/>
  <c r="BK230"/>
  <c r="J198"/>
  <c r="J186"/>
  <c r="BK153"/>
  <c r="BK237"/>
  <c r="BK223"/>
  <c r="J204"/>
  <c r="J184"/>
  <c r="BK154"/>
  <c r="BK236"/>
  <c r="J202"/>
  <c r="J176"/>
  <c r="J161"/>
  <c r="J252"/>
  <c r="J229"/>
  <c r="BK207"/>
  <c r="J190"/>
  <c r="J173"/>
  <c r="BK151"/>
  <c r="BK137"/>
  <c i="22" r="BK175"/>
  <c r="J152"/>
  <c r="BK156"/>
  <c r="J170"/>
  <c r="BK150"/>
  <c r="J159"/>
  <c r="J139"/>
  <c r="BK176"/>
  <c r="BK142"/>
  <c r="BK182"/>
  <c r="BK140"/>
  <c r="BK181"/>
  <c r="BK167"/>
  <c r="J153"/>
  <c i="23" r="BK133"/>
  <c r="J151"/>
  <c r="J137"/>
  <c r="J142"/>
  <c r="J135"/>
  <c r="J149"/>
  <c r="J160"/>
  <c i="24" r="BK141"/>
  <c r="BK140"/>
  <c r="J140"/>
  <c r="J139"/>
  <c r="BK125"/>
  <c r="BK135"/>
  <c i="25" r="BK255"/>
  <c r="J227"/>
  <c r="BK200"/>
  <c r="J173"/>
  <c r="BK141"/>
  <c r="J262"/>
  <c r="J239"/>
  <c r="BK218"/>
  <c r="J186"/>
  <c r="BK154"/>
  <c r="J139"/>
  <c r="J270"/>
  <c r="J226"/>
  <c r="BK202"/>
  <c r="BK181"/>
  <c r="J161"/>
  <c r="BK142"/>
  <c r="BK232"/>
  <c r="BK212"/>
  <c r="J183"/>
  <c r="J171"/>
  <c r="J154"/>
  <c r="BK271"/>
  <c r="BK253"/>
  <c r="BK233"/>
  <c r="BK204"/>
  <c r="BK183"/>
  <c r="J165"/>
  <c r="BK139"/>
  <c r="J237"/>
  <c r="J221"/>
  <c r="J185"/>
  <c r="BK160"/>
  <c r="J141"/>
  <c r="J258"/>
  <c r="J224"/>
  <c r="BK189"/>
  <c r="BK153"/>
  <c r="BK137"/>
  <c r="BK266"/>
  <c r="J236"/>
  <c r="J204"/>
  <c r="BK176"/>
  <c i="26" r="J168"/>
  <c r="BK131"/>
  <c r="BK137"/>
  <c r="BK142"/>
  <c r="J132"/>
  <c r="BK155"/>
  <c r="BK167"/>
  <c r="BK153"/>
  <c r="BK160"/>
  <c r="J165"/>
  <c r="BK150"/>
  <c r="BK158"/>
  <c r="BK145"/>
  <c r="J129"/>
  <c i="27" r="BK147"/>
  <c r="J139"/>
  <c r="J144"/>
  <c i="2" r="J1370"/>
  <c r="BK1085"/>
  <c r="J1021"/>
  <c r="J950"/>
  <c r="J755"/>
  <c r="J698"/>
  <c r="J600"/>
  <c r="BK489"/>
  <c r="BK386"/>
  <c r="BK239"/>
  <c r="J1156"/>
  <c r="BK1073"/>
  <c r="BK1027"/>
  <c r="BK1015"/>
  <c r="BK895"/>
  <c r="J785"/>
  <c r="BK714"/>
  <c r="BK637"/>
  <c r="J526"/>
  <c r="J389"/>
  <c r="BK189"/>
  <c r="BK1172"/>
  <c r="BK1097"/>
  <c r="BK979"/>
  <c r="J860"/>
  <c r="J759"/>
  <c r="BK662"/>
  <c r="J548"/>
  <c r="J313"/>
  <c r="BK1375"/>
  <c r="BK1140"/>
  <c r="J1099"/>
  <c r="J889"/>
  <c r="J795"/>
  <c r="BK704"/>
  <c r="BK596"/>
  <c r="BK432"/>
  <c r="J355"/>
  <c r="J263"/>
  <c r="J185"/>
  <c r="BK1368"/>
  <c r="BK1141"/>
  <c r="J1064"/>
  <c r="BK980"/>
  <c r="BK750"/>
  <c r="J705"/>
  <c r="J654"/>
  <c r="BK553"/>
  <c r="BK414"/>
  <c r="BK355"/>
  <c r="J217"/>
  <c r="J1349"/>
  <c r="J1140"/>
  <c r="J1057"/>
  <c r="BK896"/>
  <c r="BK839"/>
  <c r="J723"/>
  <c r="J495"/>
  <c r="J304"/>
  <c r="BK173"/>
  <c r="J1375"/>
  <c r="BK1147"/>
  <c r="BK1069"/>
  <c r="J1017"/>
  <c r="BK866"/>
  <c r="BK777"/>
  <c r="J710"/>
  <c r="J635"/>
  <c r="J539"/>
  <c r="BK427"/>
  <c r="J196"/>
  <c r="J1506"/>
  <c r="BK1483"/>
  <c r="BK1466"/>
  <c r="BK1442"/>
  <c r="J1429"/>
  <c r="BK1415"/>
  <c r="BK1094"/>
  <c r="BK1024"/>
  <c r="BK855"/>
  <c r="BK786"/>
  <c r="BK698"/>
  <c r="BK643"/>
  <c r="BK499"/>
  <c r="BK344"/>
  <c r="BK181"/>
  <c i="3" r="J259"/>
  <c r="BK216"/>
  <c r="BK234"/>
  <c r="BK149"/>
  <c r="J291"/>
  <c r="BK240"/>
  <c r="BK197"/>
  <c r="J146"/>
  <c r="BK135"/>
  <c r="BK259"/>
  <c r="J246"/>
  <c r="BK212"/>
  <c r="J182"/>
  <c r="BK208"/>
  <c r="J171"/>
  <c r="BK276"/>
  <c r="J222"/>
  <c r="BK161"/>
  <c r="BK271"/>
  <c r="J237"/>
  <c r="BK171"/>
  <c i="4" r="J973"/>
  <c r="BK868"/>
  <c r="J135"/>
  <c r="J934"/>
  <c r="J165"/>
  <c r="J955"/>
  <c r="J585"/>
  <c r="BK183"/>
  <c r="BK135"/>
  <c r="BK902"/>
  <c r="J786"/>
  <c r="J216"/>
  <c r="J143"/>
  <c r="BK955"/>
  <c r="BK923"/>
  <c r="J320"/>
  <c r="J163"/>
  <c r="BK962"/>
  <c r="J782"/>
  <c r="BK210"/>
  <c r="J990"/>
  <c r="J965"/>
  <c r="BK351"/>
  <c i="5" r="BK127"/>
  <c r="J127"/>
  <c r="J123"/>
  <c i="6" r="BK125"/>
  <c i="7" r="J260"/>
  <c r="BK236"/>
  <c r="J180"/>
  <c r="BK153"/>
  <c r="BK137"/>
  <c r="BK267"/>
  <c r="J241"/>
  <c r="J200"/>
  <c r="J191"/>
  <c r="J170"/>
  <c r="J292"/>
  <c r="J267"/>
  <c r="J256"/>
  <c r="J226"/>
  <c r="J164"/>
  <c r="BK148"/>
  <c r="J296"/>
  <c r="J284"/>
  <c r="BK276"/>
  <c r="J237"/>
  <c r="BK219"/>
  <c r="J174"/>
  <c r="BK165"/>
  <c r="J293"/>
  <c r="J257"/>
  <c r="J235"/>
  <c r="J197"/>
  <c r="J168"/>
  <c r="J146"/>
  <c r="J242"/>
  <c r="J201"/>
  <c r="J173"/>
  <c r="J151"/>
  <c r="BK261"/>
  <c r="J232"/>
  <c r="BK220"/>
  <c r="J189"/>
  <c r="J145"/>
  <c r="J245"/>
  <c r="J216"/>
  <c r="J196"/>
  <c r="BK175"/>
  <c r="BK151"/>
  <c i="8" r="J157"/>
  <c r="J136"/>
  <c r="J144"/>
  <c r="J153"/>
  <c r="J163"/>
  <c r="BK147"/>
  <c r="BK149"/>
  <c r="BK145"/>
  <c r="BK154"/>
  <c r="J170"/>
  <c r="J145"/>
  <c i="9" r="BK188"/>
  <c r="BK159"/>
  <c r="BK151"/>
  <c r="BK192"/>
  <c r="BK168"/>
  <c r="BK136"/>
  <c r="J172"/>
  <c r="BK218"/>
  <c r="BK187"/>
  <c r="BK167"/>
  <c r="BK185"/>
  <c i="10" r="BK137"/>
  <c r="BK172"/>
  <c r="J157"/>
  <c r="J142"/>
  <c r="J130"/>
  <c r="BK156"/>
  <c r="BK143"/>
  <c r="BK132"/>
  <c i="11" r="BK212"/>
  <c r="J176"/>
  <c r="J261"/>
  <c r="J246"/>
  <c r="BK239"/>
  <c r="J227"/>
  <c r="BK193"/>
  <c r="BK264"/>
  <c r="J244"/>
  <c r="J213"/>
  <c r="J187"/>
  <c r="J170"/>
  <c r="J260"/>
  <c r="BK221"/>
  <c r="J191"/>
  <c r="BK261"/>
  <c r="J225"/>
  <c r="BK191"/>
  <c r="BK258"/>
  <c r="BK225"/>
  <c r="J195"/>
  <c r="BK166"/>
  <c r="BK255"/>
  <c r="BK229"/>
  <c r="BK207"/>
  <c r="BK173"/>
  <c r="BK222"/>
  <c r="BK196"/>
  <c i="12" r="BK131"/>
  <c r="BK130"/>
  <c r="J124"/>
  <c r="BK126"/>
  <c i="13" r="BK248"/>
  <c r="BK219"/>
  <c r="J199"/>
  <c r="J170"/>
  <c r="J144"/>
  <c r="J255"/>
  <c r="BK240"/>
  <c r="BK207"/>
  <c r="BK181"/>
  <c r="BK161"/>
  <c r="BK136"/>
  <c r="J271"/>
  <c r="J232"/>
  <c r="BK210"/>
  <c r="BK196"/>
  <c r="BK168"/>
  <c r="BK144"/>
  <c r="BK249"/>
  <c r="BK221"/>
  <c r="BK184"/>
  <c r="J157"/>
  <c r="J270"/>
  <c r="BK203"/>
  <c r="J180"/>
  <c r="BK151"/>
  <c r="J274"/>
  <c r="J256"/>
  <c r="BK228"/>
  <c r="J211"/>
  <c r="J178"/>
  <c r="J156"/>
  <c r="J140"/>
  <c r="J263"/>
  <c r="J231"/>
  <c r="BK212"/>
  <c r="BK201"/>
  <c r="BK172"/>
  <c r="J148"/>
  <c r="BK272"/>
  <c r="J251"/>
  <c r="J239"/>
  <c r="BK224"/>
  <c r="BK186"/>
  <c r="J162"/>
  <c i="14" r="BK236"/>
  <c r="BK210"/>
  <c r="J155"/>
  <c r="BK215"/>
  <c r="J169"/>
  <c r="BK154"/>
  <c r="BK228"/>
  <c r="BK205"/>
  <c r="J162"/>
  <c r="BK149"/>
  <c r="J133"/>
  <c r="J213"/>
  <c r="J196"/>
  <c r="J182"/>
  <c r="J168"/>
  <c r="BK151"/>
  <c r="J235"/>
  <c r="BK204"/>
  <c r="BK188"/>
  <c r="BK168"/>
  <c r="BK142"/>
  <c r="BK230"/>
  <c r="J205"/>
  <c r="BK165"/>
  <c r="BK233"/>
  <c r="J198"/>
  <c r="BK186"/>
  <c r="BK157"/>
  <c r="BK131"/>
  <c r="J211"/>
  <c r="J163"/>
  <c r="J130"/>
  <c i="15" r="J169"/>
  <c r="J153"/>
  <c r="J136"/>
  <c r="J175"/>
  <c r="BK153"/>
  <c r="BK130"/>
  <c r="BK167"/>
  <c r="BK174"/>
  <c r="BK129"/>
  <c r="J159"/>
  <c r="J146"/>
  <c r="BK133"/>
  <c r="BK159"/>
  <c r="BK139"/>
  <c r="BK152"/>
  <c r="J144"/>
  <c i="16" r="BK809"/>
  <c r="BK650"/>
  <c r="BK601"/>
  <c r="BK422"/>
  <c r="J302"/>
  <c r="J905"/>
  <c r="J819"/>
  <c r="J578"/>
  <c r="BK441"/>
  <c r="BK377"/>
  <c r="BK194"/>
  <c r="BK845"/>
  <c r="J658"/>
  <c r="J564"/>
  <c r="J441"/>
  <c r="BK381"/>
  <c r="J202"/>
  <c r="BK905"/>
  <c r="BK644"/>
  <c r="J604"/>
  <c r="J463"/>
  <c r="BK343"/>
  <c r="BK245"/>
  <c r="BK915"/>
  <c r="J718"/>
  <c r="BK623"/>
  <c r="J572"/>
  <c r="BK498"/>
  <c r="J422"/>
  <c r="J213"/>
  <c r="BK836"/>
  <c r="J629"/>
  <c r="J537"/>
  <c r="J312"/>
  <c r="J168"/>
  <c r="BK826"/>
  <c r="BK708"/>
  <c r="BK629"/>
  <c r="J515"/>
  <c r="BK463"/>
  <c r="BK349"/>
  <c r="BK237"/>
  <c r="BK1019"/>
  <c r="BK1007"/>
  <c r="J995"/>
  <c r="J945"/>
  <c r="BK898"/>
  <c r="BK692"/>
  <c r="BK617"/>
  <c r="J429"/>
  <c r="BK284"/>
  <c r="BK202"/>
  <c i="17" r="BK168"/>
  <c r="BK136"/>
  <c r="BK150"/>
  <c r="J165"/>
  <c r="BK138"/>
  <c r="BK155"/>
  <c r="J132"/>
  <c r="J162"/>
  <c r="BK149"/>
  <c r="BK133"/>
  <c r="J133"/>
  <c i="18" r="J132"/>
  <c r="J128"/>
  <c r="J127"/>
  <c i="19" r="J495"/>
  <c r="BK465"/>
  <c r="J380"/>
  <c r="BK320"/>
  <c r="BK213"/>
  <c r="BK519"/>
  <c r="BK492"/>
  <c r="BK395"/>
  <c r="J288"/>
  <c r="BK234"/>
  <c r="J465"/>
  <c r="J433"/>
  <c r="J393"/>
  <c r="BK275"/>
  <c r="J143"/>
  <c r="BK500"/>
  <c r="J431"/>
  <c r="J395"/>
  <c r="J320"/>
  <c r="J263"/>
  <c r="BK491"/>
  <c r="J437"/>
  <c r="J282"/>
  <c r="J239"/>
  <c r="J165"/>
  <c r="BK489"/>
  <c r="BK451"/>
  <c r="J374"/>
  <c r="BK310"/>
  <c r="J245"/>
  <c r="J198"/>
  <c r="J148"/>
  <c r="J490"/>
  <c r="BK431"/>
  <c r="J400"/>
  <c r="J205"/>
  <c r="J154"/>
  <c r="J549"/>
  <c r="BK525"/>
  <c r="BK484"/>
  <c r="J420"/>
  <c r="BK339"/>
  <c r="J271"/>
  <c r="BK150"/>
  <c i="20" r="BK276"/>
  <c r="BK232"/>
  <c r="J188"/>
  <c r="BK301"/>
  <c r="J239"/>
  <c r="BK156"/>
  <c r="BK249"/>
  <c r="J255"/>
  <c r="BK188"/>
  <c r="J241"/>
  <c r="BK150"/>
  <c r="J293"/>
  <c r="BK245"/>
  <c r="BK144"/>
  <c r="J216"/>
  <c r="J183"/>
  <c i="21" r="BK227"/>
  <c r="BK203"/>
  <c r="BK176"/>
  <c r="BK146"/>
  <c r="J250"/>
  <c r="J187"/>
  <c r="J162"/>
  <c r="BK135"/>
  <c r="BK242"/>
  <c r="BK222"/>
  <c r="J188"/>
  <c r="J153"/>
  <c r="BK253"/>
  <c r="J233"/>
  <c r="BK216"/>
  <c r="J199"/>
  <c r="J170"/>
  <c r="J163"/>
  <c r="BK145"/>
  <c r="J247"/>
  <c r="BK215"/>
  <c r="BK190"/>
  <c r="BK160"/>
  <c r="BK234"/>
  <c r="J216"/>
  <c r="BK198"/>
  <c r="BK179"/>
  <c r="J148"/>
  <c r="J235"/>
  <c r="J194"/>
  <c r="BK175"/>
  <c r="BK157"/>
  <c r="J249"/>
  <c r="J228"/>
  <c r="BK204"/>
  <c r="BK183"/>
  <c r="J150"/>
  <c r="BK133"/>
  <c i="22" r="BK164"/>
  <c r="BK188"/>
  <c r="BK139"/>
  <c r="J169"/>
  <c r="J174"/>
  <c r="BK152"/>
  <c r="J180"/>
  <c r="BK149"/>
  <c r="J186"/>
  <c r="BK169"/>
  <c r="J184"/>
  <c r="BK173"/>
  <c r="BK158"/>
  <c i="23" r="BK147"/>
  <c r="BK161"/>
  <c r="J153"/>
  <c r="BK151"/>
  <c r="J162"/>
  <c r="J143"/>
  <c r="J145"/>
  <c r="J150"/>
  <c r="BK162"/>
  <c r="J147"/>
  <c i="24" r="J141"/>
  <c r="J131"/>
  <c r="BK137"/>
  <c r="J137"/>
  <c i="25" r="BK257"/>
  <c r="BK228"/>
  <c r="J198"/>
  <c r="BK164"/>
  <c r="J136"/>
  <c r="BK258"/>
  <c r="BK226"/>
  <c r="J201"/>
  <c r="BK175"/>
  <c r="BK152"/>
  <c r="J138"/>
  <c r="BK262"/>
  <c r="J233"/>
  <c r="J203"/>
  <c r="BK184"/>
  <c r="BK156"/>
  <c r="BK267"/>
  <c r="BK240"/>
  <c r="J215"/>
  <c r="J193"/>
  <c r="BK168"/>
  <c r="J148"/>
  <c r="J261"/>
  <c r="BK242"/>
  <c r="BK211"/>
  <c r="BK198"/>
  <c r="BK179"/>
  <c r="J164"/>
  <c r="BK269"/>
  <c r="J240"/>
  <c r="J218"/>
  <c r="J192"/>
  <c r="J169"/>
  <c r="J147"/>
  <c r="BK265"/>
  <c r="J247"/>
  <c r="J220"/>
  <c r="BK187"/>
  <c r="J152"/>
  <c r="BK140"/>
  <c r="J267"/>
  <c r="J248"/>
  <c r="BK225"/>
  <c r="J202"/>
  <c r="J187"/>
  <c r="BK169"/>
  <c i="26" r="J155"/>
  <c r="BK168"/>
  <c r="J147"/>
  <c r="BK143"/>
  <c r="J164"/>
  <c r="BK149"/>
  <c r="BK129"/>
  <c r="J152"/>
  <c r="BK165"/>
  <c r="BK144"/>
  <c r="J151"/>
  <c r="J161"/>
  <c r="BK148"/>
  <c r="J137"/>
  <c i="27" r="J158"/>
  <c r="BK126"/>
  <c r="J129"/>
  <c r="J147"/>
  <c r="J136"/>
  <c r="BK135"/>
  <c r="J135"/>
  <c r="BK153"/>
  <c r="BK133"/>
  <c r="BK130"/>
  <c i="28" r="J176"/>
  <c r="BK160"/>
  <c r="J194"/>
  <c r="BK180"/>
  <c r="BK151"/>
  <c r="BK197"/>
  <c r="BK161"/>
  <c r="BK139"/>
  <c r="J148"/>
  <c r="BK146"/>
  <c r="J184"/>
  <c r="BK176"/>
  <c r="BK165"/>
  <c r="BK138"/>
  <c r="BK182"/>
  <c r="BK172"/>
  <c r="BK132"/>
  <c r="J179"/>
  <c r="BK142"/>
  <c i="29" r="BK221"/>
  <c r="BK170"/>
  <c r="J138"/>
  <c r="J213"/>
  <c r="J154"/>
  <c r="J132"/>
  <c r="BK201"/>
  <c r="J162"/>
  <c r="J134"/>
  <c r="BK156"/>
  <c r="J209"/>
  <c r="J221"/>
  <c r="BK176"/>
  <c r="BK134"/>
  <c r="BK190"/>
  <c r="J174"/>
  <c r="J126"/>
  <c i="30" r="BK148"/>
  <c r="BK165"/>
  <c r="BK149"/>
  <c r="J134"/>
  <c r="BK158"/>
  <c r="BK128"/>
  <c r="J135"/>
  <c r="J148"/>
  <c r="J165"/>
  <c r="BK152"/>
  <c r="J144"/>
  <c r="J164"/>
  <c r="BK151"/>
  <c i="31" r="J127"/>
  <c r="BK133"/>
  <c r="J128"/>
  <c r="BK132"/>
  <c r="J130"/>
  <c i="2" r="BK1311"/>
  <c r="BK1089"/>
  <c r="BK1025"/>
  <c r="J851"/>
  <c r="BK751"/>
  <c r="BK651"/>
  <c r="J557"/>
  <c r="J429"/>
  <c r="J295"/>
  <c r="J1401"/>
  <c r="J1163"/>
  <c r="BK1078"/>
  <c r="J1032"/>
  <c r="J992"/>
  <c r="J884"/>
  <c r="BK763"/>
  <c r="J728"/>
  <c r="BK666"/>
  <c r="BK557"/>
  <c r="BK434"/>
  <c r="BK196"/>
  <c r="J1361"/>
  <c r="J1089"/>
  <c r="J1015"/>
  <c r="J864"/>
  <c r="BK764"/>
  <c r="BK688"/>
  <c r="J559"/>
  <c r="BK443"/>
  <c r="J202"/>
  <c r="J1176"/>
  <c r="J1085"/>
  <c r="J896"/>
  <c r="J761"/>
  <c r="BK693"/>
  <c r="BK627"/>
  <c r="J440"/>
  <c r="J348"/>
  <c r="BK241"/>
  <c r="J179"/>
  <c r="J1403"/>
  <c r="J1260"/>
  <c r="BK1082"/>
  <c r="BK1028"/>
  <c r="BK862"/>
  <c r="J741"/>
  <c r="BK672"/>
  <c r="J590"/>
  <c r="J447"/>
  <c r="J368"/>
  <c r="BK225"/>
  <c r="BK1354"/>
  <c r="J1172"/>
  <c r="J1115"/>
  <c r="BK1026"/>
  <c r="J866"/>
  <c r="J763"/>
  <c r="J704"/>
  <c r="J521"/>
  <c r="J338"/>
  <c r="BK198"/>
  <c r="J1138"/>
  <c r="BK1067"/>
  <c r="BK991"/>
  <c r="BK829"/>
  <c r="J749"/>
  <c r="J646"/>
  <c r="BK530"/>
  <c r="BK340"/>
  <c r="BK185"/>
  <c r="J1493"/>
  <c r="BK1485"/>
  <c r="J1473"/>
  <c r="BK1451"/>
  <c r="J1431"/>
  <c r="J1417"/>
  <c r="J1235"/>
  <c r="J1088"/>
  <c r="J1022"/>
  <c r="BK823"/>
  <c r="J699"/>
  <c r="BK670"/>
  <c r="BK598"/>
  <c r="J487"/>
  <c r="BK338"/>
  <c r="BK235"/>
  <c i="3" r="BK274"/>
  <c r="J192"/>
  <c r="BK137"/>
  <c r="BK283"/>
  <c r="J205"/>
  <c r="J189"/>
  <c r="J137"/>
  <c r="J251"/>
  <c r="BK218"/>
  <c r="J191"/>
  <c r="J143"/>
  <c r="J247"/>
  <c r="J199"/>
  <c r="BK169"/>
  <c r="BK243"/>
  <c r="BK189"/>
  <c r="J260"/>
  <c r="BK214"/>
  <c r="J157"/>
  <c i="4" r="BK971"/>
  <c r="BK759"/>
  <c r="BK983"/>
  <c r="BK931"/>
  <c r="J436"/>
  <c r="J171"/>
  <c r="BK973"/>
  <c r="BK963"/>
  <c r="J283"/>
  <c r="J148"/>
  <c r="J913"/>
  <c r="J694"/>
  <c r="BK160"/>
  <c r="J979"/>
  <c r="J932"/>
  <c r="J306"/>
  <c i="5" r="J130"/>
  <c r="J129"/>
  <c i="6" r="BK126"/>
  <c i="7" r="BK278"/>
  <c r="J273"/>
  <c r="J233"/>
  <c r="J213"/>
  <c r="J185"/>
  <c r="J154"/>
  <c r="BK136"/>
  <c r="J259"/>
  <c r="J227"/>
  <c r="J199"/>
  <c r="BK189"/>
  <c r="BK139"/>
  <c r="J275"/>
  <c r="J240"/>
  <c r="J208"/>
  <c r="BK154"/>
  <c r="J136"/>
  <c r="BK282"/>
  <c r="BK268"/>
  <c r="J252"/>
  <c r="BK225"/>
  <c r="J215"/>
  <c r="BK188"/>
  <c r="J144"/>
  <c r="J285"/>
  <c r="J274"/>
  <c r="BK213"/>
  <c r="J194"/>
  <c r="J161"/>
  <c r="BK256"/>
  <c r="J234"/>
  <c r="BK193"/>
  <c r="BK166"/>
  <c r="BK146"/>
  <c r="J253"/>
  <c r="J228"/>
  <c r="BK204"/>
  <c r="J171"/>
  <c r="J134"/>
  <c r="J225"/>
  <c r="J188"/>
  <c r="BK174"/>
  <c r="J142"/>
  <c i="8" r="BK153"/>
  <c r="BK163"/>
  <c r="J133"/>
  <c r="J160"/>
  <c r="BK136"/>
  <c r="J149"/>
  <c r="J162"/>
  <c r="J138"/>
  <c r="J159"/>
  <c r="J131"/>
  <c r="J156"/>
  <c i="9" r="J217"/>
  <c r="J179"/>
  <c r="BK154"/>
  <c r="J205"/>
  <c r="BK176"/>
  <c r="BK146"/>
  <c r="BK215"/>
  <c r="BK183"/>
  <c r="J148"/>
  <c r="BK201"/>
  <c r="J178"/>
  <c r="BK145"/>
  <c r="J202"/>
  <c r="J166"/>
  <c i="10" r="J132"/>
  <c r="BK149"/>
  <c r="BK135"/>
  <c r="J169"/>
  <c r="BK146"/>
  <c r="J133"/>
  <c i="11" r="BK238"/>
  <c r="J192"/>
  <c r="J171"/>
  <c r="J258"/>
  <c r="J240"/>
  <c r="BK233"/>
  <c r="J189"/>
  <c r="J252"/>
  <c r="BK208"/>
  <c r="J185"/>
  <c r="J166"/>
  <c r="J253"/>
  <c r="BK215"/>
  <c r="BK172"/>
  <c r="BK250"/>
  <c r="BK203"/>
  <c r="J196"/>
  <c r="BK268"/>
  <c r="BK242"/>
  <c r="J209"/>
  <c r="BK194"/>
  <c r="J164"/>
  <c r="J219"/>
  <c r="J173"/>
  <c i="12" r="J134"/>
  <c r="J131"/>
  <c r="J126"/>
  <c i="13" r="BK253"/>
  <c r="J222"/>
  <c r="BK204"/>
  <c r="J177"/>
  <c r="BK138"/>
  <c r="J246"/>
  <c r="J228"/>
  <c r="J212"/>
  <c r="J187"/>
  <c r="J166"/>
  <c r="J158"/>
  <c r="BK280"/>
  <c r="BK259"/>
  <c r="BK236"/>
  <c r="BK218"/>
  <c r="J204"/>
  <c r="BK179"/>
  <c r="BK154"/>
  <c r="J137"/>
  <c r="BK265"/>
  <c r="J206"/>
  <c r="J188"/>
  <c r="BK158"/>
  <c r="J277"/>
  <c r="J265"/>
  <c r="J207"/>
  <c r="J181"/>
  <c r="J160"/>
  <c r="J136"/>
  <c r="J268"/>
  <c r="J238"/>
  <c r="J216"/>
  <c r="J193"/>
  <c r="BK164"/>
  <c r="J145"/>
  <c r="J278"/>
  <c r="J234"/>
  <c r="J220"/>
  <c r="BK202"/>
  <c r="J174"/>
  <c r="BK142"/>
  <c r="J264"/>
  <c r="J252"/>
  <c r="J241"/>
  <c r="BK227"/>
  <c r="BK211"/>
  <c r="J182"/>
  <c r="J142"/>
  <c i="14" r="J216"/>
  <c r="J187"/>
  <c r="J142"/>
  <c r="BK194"/>
  <c r="BK148"/>
  <c r="BK223"/>
  <c r="J178"/>
  <c r="J159"/>
  <c r="J143"/>
  <c r="J217"/>
  <c r="BK201"/>
  <c r="J186"/>
  <c r="BK172"/>
  <c r="BK152"/>
  <c r="BK132"/>
  <c r="BK224"/>
  <c r="BK198"/>
  <c r="J184"/>
  <c r="J171"/>
  <c r="J135"/>
  <c r="J226"/>
  <c r="J201"/>
  <c r="BK183"/>
  <c r="J150"/>
  <c r="J228"/>
  <c r="BK196"/>
  <c r="BK177"/>
  <c r="BK147"/>
  <c r="BK139"/>
  <c r="J214"/>
  <c r="BK184"/>
  <c r="BK171"/>
  <c r="BK150"/>
  <c r="BK135"/>
  <c i="15" r="BK173"/>
  <c r="J155"/>
  <c r="J178"/>
  <c r="BK162"/>
  <c r="BK132"/>
  <c r="J165"/>
  <c r="BK134"/>
  <c r="J147"/>
  <c r="J162"/>
  <c r="J149"/>
  <c r="J139"/>
  <c r="J177"/>
  <c r="J164"/>
  <c r="J140"/>
  <c r="BK158"/>
  <c r="BK135"/>
  <c i="16" r="BK945"/>
  <c r="BK723"/>
  <c r="BK641"/>
  <c r="BK559"/>
  <c r="J377"/>
  <c r="J237"/>
  <c r="BK850"/>
  <c r="BK589"/>
  <c r="BK482"/>
  <c r="BK407"/>
  <c r="BK266"/>
  <c r="J159"/>
  <c r="BK788"/>
  <c r="BK713"/>
  <c r="J595"/>
  <c r="BK510"/>
  <c r="BK432"/>
  <c r="J284"/>
  <c r="BK186"/>
  <c r="J850"/>
  <c r="J682"/>
  <c r="J614"/>
  <c r="J559"/>
  <c r="BK404"/>
  <c r="J259"/>
  <c r="BK950"/>
  <c r="J826"/>
  <c r="BK647"/>
  <c r="BK578"/>
  <c r="BK515"/>
  <c r="J360"/>
  <c r="BK175"/>
  <c r="BK862"/>
  <c r="BK682"/>
  <c r="BK572"/>
  <c r="J472"/>
  <c r="BK198"/>
  <c r="J842"/>
  <c r="BK718"/>
  <c r="J641"/>
  <c r="BK521"/>
  <c r="J476"/>
  <c r="J338"/>
  <c r="BK220"/>
  <c r="BK1016"/>
  <c r="J1000"/>
  <c r="J971"/>
  <c r="BK919"/>
  <c r="J799"/>
  <c r="BK638"/>
  <c r="BK564"/>
  <c r="BK494"/>
  <c r="BK415"/>
  <c r="BK270"/>
  <c r="J178"/>
  <c i="17" r="J146"/>
  <c r="BK169"/>
  <c r="BK144"/>
  <c r="BK161"/>
  <c r="J164"/>
  <c r="J147"/>
  <c r="BK146"/>
  <c r="J160"/>
  <c r="BK145"/>
  <c r="BK132"/>
  <c r="J150"/>
  <c i="18" r="J125"/>
  <c r="BK132"/>
  <c r="BK125"/>
  <c r="J133"/>
  <c i="19" r="J494"/>
  <c r="BK452"/>
  <c r="BK374"/>
  <c r="J220"/>
  <c r="J521"/>
  <c r="BK510"/>
  <c r="J457"/>
  <c r="BK388"/>
  <c r="BK245"/>
  <c r="J209"/>
  <c r="BK462"/>
  <c r="BK425"/>
  <c r="BK380"/>
  <c r="BK294"/>
  <c r="BK162"/>
  <c r="J519"/>
  <c r="J482"/>
  <c r="J403"/>
  <c r="J315"/>
  <c r="BK276"/>
  <c r="BK523"/>
  <c r="BK474"/>
  <c r="BK375"/>
  <c r="J307"/>
  <c r="BK223"/>
  <c r="J162"/>
  <c r="BK482"/>
  <c r="BK439"/>
  <c r="BK325"/>
  <c r="BK220"/>
  <c r="BK190"/>
  <c r="J508"/>
  <c r="J489"/>
  <c r="J452"/>
  <c r="J427"/>
  <c r="J388"/>
  <c r="BK288"/>
  <c r="J194"/>
  <c r="J150"/>
  <c r="BK490"/>
  <c r="BK403"/>
  <c r="J289"/>
  <c r="J192"/>
  <c r="J140"/>
  <c i="20" r="BK255"/>
  <c r="J192"/>
  <c r="J138"/>
  <c r="J276"/>
  <c r="BK216"/>
  <c r="J298"/>
  <c r="BK275"/>
  <c r="BK153"/>
  <c r="J249"/>
  <c r="BK183"/>
  <c r="J227"/>
  <c r="J144"/>
  <c r="J248"/>
  <c r="BK192"/>
  <c r="BK283"/>
  <c r="BK172"/>
  <c r="J178"/>
  <c i="21" r="BK231"/>
  <c r="BK210"/>
  <c r="BK181"/>
  <c r="J149"/>
  <c r="J135"/>
  <c r="BK197"/>
  <c r="J158"/>
  <c r="J142"/>
  <c r="BK243"/>
  <c r="J223"/>
  <c r="BK206"/>
  <c r="BK173"/>
  <c r="J134"/>
  <c r="J237"/>
  <c r="J217"/>
  <c r="BK201"/>
  <c r="J189"/>
  <c r="BK164"/>
  <c r="J151"/>
  <c r="BK248"/>
  <c r="BK217"/>
  <c r="BK196"/>
  <c r="BK163"/>
  <c r="J137"/>
  <c r="J226"/>
  <c r="BK212"/>
  <c r="J200"/>
  <c r="BK191"/>
  <c r="BK167"/>
  <c r="J241"/>
  <c r="BK209"/>
  <c r="J183"/>
  <c r="J160"/>
  <c r="J253"/>
  <c r="J232"/>
  <c r="J215"/>
  <c r="J192"/>
  <c r="J178"/>
  <c r="BK161"/>
  <c r="J140"/>
  <c i="22" r="BK179"/>
  <c r="BK153"/>
  <c r="J141"/>
  <c r="J142"/>
  <c r="J165"/>
  <c r="BK183"/>
  <c r="J146"/>
  <c r="BK184"/>
  <c r="J171"/>
  <c r="J190"/>
  <c r="J158"/>
  <c r="BK177"/>
  <c r="J164"/>
  <c r="BK144"/>
  <c i="23" r="BK142"/>
  <c r="J157"/>
  <c r="J164"/>
  <c r="BK143"/>
  <c r="BK150"/>
  <c r="J141"/>
  <c r="BK144"/>
  <c r="BK155"/>
  <c i="24" r="BK139"/>
  <c r="BK126"/>
  <c r="BK128"/>
  <c r="BK134"/>
  <c r="J134"/>
  <c i="25" r="BK251"/>
  <c r="J213"/>
  <c r="BK194"/>
  <c r="BK161"/>
  <c r="J273"/>
  <c r="BK245"/>
  <c r="BK219"/>
  <c r="J191"/>
  <c r="J142"/>
  <c r="BK273"/>
  <c r="BK241"/>
  <c r="J211"/>
  <c r="J196"/>
  <c r="J172"/>
  <c r="BK155"/>
  <c r="BK250"/>
  <c r="J228"/>
  <c r="J210"/>
  <c r="BK182"/>
  <c r="J159"/>
  <c r="J140"/>
  <c r="J259"/>
  <c r="J241"/>
  <c r="J223"/>
  <c r="BK192"/>
  <c r="BK170"/>
  <c r="BK146"/>
  <c r="BK248"/>
  <c r="BK227"/>
  <c r="J206"/>
  <c r="BK180"/>
  <c r="J156"/>
  <c r="BK138"/>
  <c r="BK264"/>
  <c r="J238"/>
  <c r="BK199"/>
  <c r="BK178"/>
  <c r="BK145"/>
  <c r="BK274"/>
  <c r="J255"/>
  <c r="BK235"/>
  <c r="BK213"/>
  <c r="J194"/>
  <c r="J145"/>
  <c i="26" r="BK151"/>
  <c r="BK162"/>
  <c r="J130"/>
  <c r="BK133"/>
  <c r="J162"/>
  <c r="BK146"/>
  <c r="BK164"/>
  <c r="BK139"/>
  <c r="J156"/>
  <c r="BK157"/>
  <c r="BK130"/>
  <c r="J143"/>
  <c r="J133"/>
  <c i="27" r="J155"/>
  <c r="J159"/>
  <c r="J131"/>
  <c r="BK156"/>
  <c r="BK148"/>
  <c r="J128"/>
  <c r="BK157"/>
  <c r="BK136"/>
  <c r="BK139"/>
  <c r="BK144"/>
  <c r="J138"/>
  <c i="28" r="BK193"/>
  <c r="BK175"/>
  <c r="BK157"/>
  <c r="BK135"/>
  <c r="BK185"/>
  <c r="J161"/>
  <c r="BK190"/>
  <c r="BK177"/>
  <c r="J164"/>
  <c r="BK137"/>
  <c r="BK159"/>
  <c r="BK152"/>
  <c r="J192"/>
  <c r="BK179"/>
  <c r="J155"/>
  <c r="J136"/>
  <c r="J178"/>
  <c r="J151"/>
  <c r="BK184"/>
  <c r="J157"/>
  <c r="BK136"/>
  <c i="29" r="J207"/>
  <c r="J176"/>
  <c r="BK136"/>
  <c r="J196"/>
  <c r="J164"/>
  <c r="J142"/>
  <c r="J205"/>
  <c r="BK182"/>
  <c r="BK148"/>
  <c r="J170"/>
  <c r="J128"/>
  <c r="J148"/>
  <c r="BK211"/>
  <c r="J172"/>
  <c r="J130"/>
  <c r="BK184"/>
  <c r="BK172"/>
  <c r="BK128"/>
  <c i="30" r="BK150"/>
  <c r="BK164"/>
  <c r="J131"/>
  <c r="J154"/>
  <c r="BK132"/>
  <c r="BK140"/>
  <c i="2" r="J1283"/>
  <c r="J1145"/>
  <c r="BK1030"/>
  <c r="J990"/>
  <c r="BK789"/>
  <c r="J625"/>
  <c r="BK420"/>
  <c i="1" r="AS113"/>
  <c i="2" r="BK755"/>
  <c r="BK718"/>
  <c r="J682"/>
  <c r="BK590"/>
  <c r="J432"/>
  <c r="BK200"/>
  <c r="BK1385"/>
  <c r="J1104"/>
  <c r="BK1057"/>
  <c r="BK978"/>
  <c r="BK831"/>
  <c r="BK722"/>
  <c r="BK623"/>
  <c r="J555"/>
  <c r="J420"/>
  <c r="J213"/>
  <c r="J1167"/>
  <c r="BK1088"/>
  <c r="BK843"/>
  <c r="J753"/>
  <c r="BK674"/>
  <c r="BK495"/>
  <c r="J340"/>
  <c r="BK202"/>
  <c i="1" r="AS95"/>
  <c i="2" r="BK659"/>
  <c r="BK609"/>
  <c r="J499"/>
  <c r="BK393"/>
  <c r="J326"/>
  <c r="J163"/>
  <c r="BK1260"/>
  <c r="J1075"/>
  <c r="BK950"/>
  <c r="BK859"/>
  <c r="J750"/>
  <c r="BK682"/>
  <c r="BK526"/>
  <c r="J301"/>
  <c r="BK1410"/>
  <c r="J1329"/>
  <c r="J1124"/>
  <c r="BK1056"/>
  <c r="J922"/>
  <c r="BK795"/>
  <c r="J733"/>
  <c r="BK601"/>
  <c r="BK497"/>
  <c r="J392"/>
  <c r="J1523"/>
  <c r="J1489"/>
  <c r="J1474"/>
  <c r="BK1453"/>
  <c r="J1442"/>
  <c r="J1422"/>
  <c r="J1126"/>
  <c r="BK1061"/>
  <c r="J993"/>
  <c r="J833"/>
  <c r="BK716"/>
  <c r="J651"/>
  <c r="BK584"/>
  <c r="J412"/>
  <c r="J310"/>
  <c r="J167"/>
  <c i="3" r="BK229"/>
  <c r="J187"/>
  <c r="BK294"/>
  <c r="BK280"/>
  <c r="J142"/>
  <c r="BK263"/>
  <c r="J240"/>
  <c r="J197"/>
  <c r="J278"/>
  <c r="J216"/>
  <c r="J177"/>
  <c r="BK287"/>
  <c r="J234"/>
  <c r="BK177"/>
  <c r="BK272"/>
  <c r="J236"/>
  <c r="J169"/>
  <c i="4" r="BK965"/>
  <c r="J393"/>
  <c r="J974"/>
  <c r="J852"/>
  <c r="BK224"/>
  <c r="BK139"/>
  <c r="BK907"/>
  <c r="J801"/>
  <c r="BK393"/>
  <c r="BK217"/>
  <c r="J140"/>
  <c r="BK974"/>
  <c r="J923"/>
  <c r="BK801"/>
  <c r="J219"/>
  <c r="BK163"/>
  <c r="J983"/>
  <c r="J907"/>
  <c r="BK216"/>
  <c r="BK146"/>
  <c r="J902"/>
  <c r="BK778"/>
  <c r="J187"/>
  <c r="BK985"/>
  <c r="BK943"/>
  <c r="J800"/>
  <c r="BK190"/>
  <c i="5" r="BK123"/>
  <c r="BK132"/>
  <c r="BK129"/>
  <c i="6" r="BK124"/>
  <c i="7" r="J276"/>
  <c r="BK259"/>
  <c r="J230"/>
  <c r="J211"/>
  <c r="J178"/>
  <c r="BK152"/>
  <c r="BK141"/>
  <c r="BK274"/>
  <c r="J247"/>
  <c r="J218"/>
  <c r="BK198"/>
  <c r="J166"/>
  <c r="BK293"/>
  <c r="BK265"/>
  <c r="BK239"/>
  <c r="BK201"/>
  <c r="J150"/>
  <c r="J137"/>
  <c r="BK286"/>
  <c r="J270"/>
  <c r="BK251"/>
  <c r="J223"/>
  <c r="J206"/>
  <c r="BK173"/>
  <c r="BK140"/>
  <c r="J286"/>
  <c r="BK269"/>
  <c r="BK243"/>
  <c r="J205"/>
  <c r="J175"/>
  <c r="J155"/>
  <c r="BK255"/>
  <c r="BK230"/>
  <c r="BK191"/>
  <c r="J160"/>
  <c r="BK258"/>
  <c r="J243"/>
  <c r="BK212"/>
  <c r="BK176"/>
  <c r="J135"/>
  <c r="J229"/>
  <c r="J209"/>
  <c r="BK185"/>
  <c r="J167"/>
  <c r="J141"/>
  <c i="8" r="BK150"/>
  <c r="J132"/>
  <c r="BK132"/>
  <c r="BK137"/>
  <c r="BK152"/>
  <c r="BK171"/>
  <c r="J167"/>
  <c r="J161"/>
  <c r="J137"/>
  <c r="J158"/>
  <c r="J139"/>
  <c i="9" r="BK210"/>
  <c r="BK208"/>
  <c r="J201"/>
  <c r="BK180"/>
  <c r="J156"/>
  <c r="BK217"/>
  <c r="J186"/>
  <c r="BK155"/>
  <c r="BK186"/>
  <c r="J154"/>
  <c r="BK205"/>
  <c r="BK174"/>
  <c r="BK161"/>
  <c r="J214"/>
  <c r="J168"/>
  <c i="10" r="J168"/>
  <c r="BK155"/>
  <c r="BK144"/>
  <c r="J134"/>
  <c r="BK165"/>
  <c r="BK153"/>
  <c i="11" r="BK267"/>
  <c r="BK199"/>
  <c r="J172"/>
  <c r="BK260"/>
  <c r="BK244"/>
  <c r="J238"/>
  <c r="BK217"/>
  <c r="J186"/>
  <c r="J250"/>
  <c r="J231"/>
  <c r="J194"/>
  <c r="BK171"/>
  <c r="J264"/>
  <c r="BK252"/>
  <c r="J217"/>
  <c r="J199"/>
  <c r="BK187"/>
  <c r="J178"/>
  <c r="BK253"/>
  <c r="J220"/>
  <c r="BK266"/>
  <c r="J239"/>
  <c r="BK209"/>
  <c r="J168"/>
  <c r="J254"/>
  <c r="J222"/>
  <c r="BK189"/>
  <c r="J234"/>
  <c r="J177"/>
  <c i="12" r="J130"/>
  <c r="BK124"/>
  <c r="J128"/>
  <c i="13" r="J254"/>
  <c r="BK229"/>
  <c r="BK209"/>
  <c r="BK187"/>
  <c r="J169"/>
  <c r="J134"/>
  <c r="BK252"/>
  <c r="BK232"/>
  <c r="J205"/>
  <c r="J183"/>
  <c r="J164"/>
  <c r="BK147"/>
  <c r="J279"/>
  <c r="BK256"/>
  <c r="BK234"/>
  <c r="J217"/>
  <c r="J203"/>
  <c r="BK174"/>
  <c r="J151"/>
  <c r="BK135"/>
  <c r="BK251"/>
  <c r="J235"/>
  <c r="J189"/>
  <c r="BK160"/>
  <c r="J273"/>
  <c r="J237"/>
  <c r="J202"/>
  <c r="J176"/>
  <c r="J149"/>
  <c r="BK133"/>
  <c r="J267"/>
  <c r="J225"/>
  <c r="J196"/>
  <c r="BK183"/>
  <c r="BK159"/>
  <c r="J141"/>
  <c r="BK269"/>
  <c r="J240"/>
  <c r="BK214"/>
  <c r="BK200"/>
  <c r="BK166"/>
  <c r="BK145"/>
  <c r="BK278"/>
  <c r="J261"/>
  <c r="BK246"/>
  <c r="BK235"/>
  <c r="BK215"/>
  <c r="BK185"/>
  <c r="J154"/>
  <c i="14" r="J234"/>
  <c r="BK197"/>
  <c r="J158"/>
  <c r="BK219"/>
  <c r="J190"/>
  <c r="J166"/>
  <c r="BK144"/>
  <c r="BK221"/>
  <c r="BK199"/>
  <c r="BK161"/>
  <c r="J146"/>
  <c r="BK232"/>
  <c r="J210"/>
  <c r="BK189"/>
  <c r="BK174"/>
  <c r="J165"/>
  <c r="BK136"/>
  <c r="J223"/>
  <c r="J195"/>
  <c r="BK181"/>
  <c r="BK166"/>
  <c r="J236"/>
  <c r="J220"/>
  <c r="J200"/>
  <c r="J180"/>
  <c r="BK140"/>
  <c r="BK211"/>
  <c r="J175"/>
  <c r="J148"/>
  <c r="J136"/>
  <c r="J222"/>
  <c r="J197"/>
  <c r="J181"/>
  <c r="BK164"/>
  <c r="J147"/>
  <c i="15" r="BK175"/>
  <c r="J166"/>
  <c r="BK149"/>
  <c r="J132"/>
  <c r="BK172"/>
  <c r="BK144"/>
  <c r="J126"/>
  <c r="J157"/>
  <c r="BK178"/>
  <c r="BK151"/>
  <c r="BK127"/>
  <c r="BK157"/>
  <c r="J145"/>
  <c r="BK170"/>
  <c r="J152"/>
  <c r="J129"/>
  <c r="BK148"/>
  <c r="J138"/>
  <c i="16" r="J915"/>
  <c r="J703"/>
  <c r="J626"/>
  <c r="J426"/>
  <c r="BK354"/>
  <c r="J165"/>
  <c r="BK816"/>
  <c r="BK537"/>
  <c r="J418"/>
  <c r="J343"/>
  <c r="J926"/>
  <c r="J767"/>
  <c r="BK698"/>
  <c r="J568"/>
  <c r="J489"/>
  <c r="J410"/>
  <c r="BK312"/>
  <c r="BK190"/>
  <c r="BK839"/>
  <c r="J638"/>
  <c r="BK592"/>
  <c r="BK436"/>
  <c r="J330"/>
  <c r="J233"/>
  <c r="J839"/>
  <c r="J653"/>
  <c r="BK568"/>
  <c r="BK472"/>
  <c r="J319"/>
  <c r="BK165"/>
  <c r="BK830"/>
  <c r="BK614"/>
  <c r="BK546"/>
  <c r="J209"/>
  <c r="BK886"/>
  <c r="BK813"/>
  <c r="BK658"/>
  <c r="J620"/>
  <c r="J498"/>
  <c r="BK459"/>
  <c r="J274"/>
  <c r="BK171"/>
  <c r="J1016"/>
  <c r="J1003"/>
  <c r="J991"/>
  <c r="J931"/>
  <c r="BK823"/>
  <c r="J650"/>
  <c r="J541"/>
  <c r="BK418"/>
  <c r="BK302"/>
  <c r="BK233"/>
  <c r="J194"/>
  <c i="17" r="J149"/>
  <c r="BK157"/>
  <c r="J134"/>
  <c r="J159"/>
  <c r="BK162"/>
  <c r="BK140"/>
  <c r="BK139"/>
  <c r="BK159"/>
  <c r="J144"/>
  <c r="J138"/>
  <c r="BK152"/>
  <c i="18" r="BK129"/>
  <c r="BK123"/>
  <c r="BK131"/>
  <c r="BK124"/>
  <c i="19" r="J484"/>
  <c r="BK386"/>
  <c r="BK333"/>
  <c r="BK268"/>
  <c r="J187"/>
  <c r="J512"/>
  <c r="J425"/>
  <c r="BK301"/>
  <c r="J268"/>
  <c r="J213"/>
  <c r="BK477"/>
  <c r="J441"/>
  <c r="BK329"/>
  <c r="BK172"/>
  <c r="J505"/>
  <c r="BK445"/>
  <c r="BK367"/>
  <c r="J313"/>
  <c r="BK209"/>
  <c r="J510"/>
  <c r="J439"/>
  <c r="BK360"/>
  <c r="J301"/>
  <c r="J254"/>
  <c r="J186"/>
  <c r="BK517"/>
  <c r="J468"/>
  <c r="J386"/>
  <c r="J333"/>
  <c r="J299"/>
  <c r="J211"/>
  <c r="J515"/>
  <c r="J445"/>
  <c r="BK369"/>
  <c r="J228"/>
  <c r="BK158"/>
  <c r="BK541"/>
  <c r="J525"/>
  <c r="J455"/>
  <c r="J355"/>
  <c r="BK313"/>
  <c r="BK254"/>
  <c r="J158"/>
  <c i="20" r="J283"/>
  <c r="BK209"/>
  <c r="J150"/>
  <c r="J244"/>
  <c r="J172"/>
  <c r="J296"/>
  <c r="J268"/>
  <c r="J166"/>
  <c r="J242"/>
  <c r="J246"/>
  <c r="J153"/>
  <c r="J295"/>
  <c r="J247"/>
  <c r="J165"/>
  <c r="J222"/>
  <c r="BK268"/>
  <c i="21" r="BK250"/>
  <c r="BK226"/>
  <c r="BK208"/>
  <c r="BK165"/>
  <c r="J136"/>
  <c r="J206"/>
  <c r="BK180"/>
  <c r="BK156"/>
  <c r="BK252"/>
  <c r="J230"/>
  <c r="J203"/>
  <c r="J172"/>
  <c r="BK136"/>
  <c r="J239"/>
  <c r="BK214"/>
  <c r="BK193"/>
  <c r="J165"/>
  <c r="J152"/>
  <c r="BK245"/>
  <c r="BK211"/>
  <c r="J180"/>
  <c r="BK148"/>
  <c r="BK229"/>
  <c r="J210"/>
  <c r="J195"/>
  <c r="J174"/>
  <c r="J144"/>
  <c r="BK218"/>
  <c r="BK185"/>
  <c r="J167"/>
  <c r="J155"/>
  <c r="J245"/>
  <c r="BK225"/>
  <c r="J201"/>
  <c r="J181"/>
  <c r="J159"/>
  <c r="J141"/>
  <c i="22" r="BK192"/>
  <c r="BK159"/>
  <c r="BK157"/>
  <c r="J175"/>
  <c r="J154"/>
  <c r="J167"/>
  <c r="J140"/>
  <c r="J179"/>
  <c r="BK151"/>
  <c r="J183"/>
  <c r="J151"/>
  <c r="J182"/>
  <c r="BK170"/>
  <c r="J149"/>
  <c i="23" r="BK149"/>
  <c r="BK156"/>
  <c r="BK163"/>
  <c r="J158"/>
  <c r="BK137"/>
  <c r="BK153"/>
  <c i="24" r="J125"/>
  <c r="J128"/>
  <c r="J126"/>
  <c r="J127"/>
  <c r="BK127"/>
  <c i="25" r="J268"/>
  <c r="BK215"/>
  <c r="J179"/>
  <c r="J143"/>
  <c r="BK259"/>
  <c r="BK230"/>
  <c r="J205"/>
  <c r="BK177"/>
  <c r="J149"/>
  <c r="BK135"/>
  <c r="BK261"/>
  <c r="J231"/>
  <c r="J199"/>
  <c r="BK171"/>
  <c r="J150"/>
  <c r="BK263"/>
  <c r="BK223"/>
  <c r="J209"/>
  <c r="J178"/>
  <c r="BK165"/>
  <c r="J137"/>
  <c r="J256"/>
  <c r="BK236"/>
  <c r="BK205"/>
  <c r="J189"/>
  <c r="BK174"/>
  <c r="J163"/>
  <c r="J266"/>
  <c r="J232"/>
  <c r="BK214"/>
  <c r="J181"/>
  <c r="J158"/>
  <c r="BK136"/>
  <c r="J263"/>
  <c r="J246"/>
  <c r="BK201"/>
  <c r="J184"/>
  <c r="J146"/>
  <c r="BK276"/>
  <c r="J264"/>
  <c r="BK247"/>
  <c r="BK220"/>
  <c r="J200"/>
  <c r="BK172"/>
  <c i="26" r="J157"/>
  <c r="J167"/>
  <c r="J135"/>
  <c r="BK135"/>
  <c r="BK159"/>
  <c r="J134"/>
  <c r="J144"/>
  <c r="BK132"/>
  <c r="J139"/>
  <c r="J150"/>
  <c r="BK138"/>
  <c i="27" r="J148"/>
  <c r="BK143"/>
  <c r="BK152"/>
  <c r="BK138"/>
  <c r="BK158"/>
  <c r="J154"/>
  <c r="BK145"/>
  <c r="BK131"/>
  <c r="J143"/>
  <c r="BK154"/>
  <c r="J133"/>
  <c r="J151"/>
  <c i="28" r="J196"/>
  <c r="J183"/>
  <c r="BK149"/>
  <c r="BK191"/>
  <c r="BK178"/>
  <c r="BK148"/>
  <c r="BK194"/>
  <c r="J175"/>
  <c r="BK168"/>
  <c r="BK144"/>
  <c r="BK163"/>
  <c r="BK145"/>
  <c r="J181"/>
  <c r="J162"/>
  <c r="J134"/>
  <c r="J180"/>
  <c r="BK158"/>
  <c r="J197"/>
  <c r="BK174"/>
  <c r="J149"/>
  <c i="29" r="J225"/>
  <c r="J184"/>
  <c r="J227"/>
  <c r="J188"/>
  <c r="J152"/>
  <c r="J219"/>
  <c r="J192"/>
  <c r="J158"/>
  <c r="BK138"/>
  <c r="BK162"/>
  <c r="BK217"/>
  <c r="J144"/>
  <c r="BK209"/>
  <c r="J166"/>
  <c r="BK219"/>
  <c r="J182"/>
  <c r="BK166"/>
  <c r="BK140"/>
  <c i="30" r="BK154"/>
  <c r="J128"/>
  <c r="J158"/>
  <c r="BK138"/>
  <c r="J153"/>
  <c r="J150"/>
  <c r="BK134"/>
  <c r="J139"/>
  <c r="J163"/>
  <c r="J138"/>
  <c r="BK157"/>
  <c r="BK144"/>
  <c r="BK131"/>
  <c i="31" r="BK130"/>
  <c r="J126"/>
  <c r="BK124"/>
  <c r="J129"/>
  <c i="2" r="J1380"/>
  <c r="J1143"/>
  <c r="J1056"/>
  <c r="J979"/>
  <c r="J839"/>
  <c r="BK733"/>
  <c r="BK635"/>
  <c r="J523"/>
  <c r="BK348"/>
  <c r="J1394"/>
  <c r="J1111"/>
  <c r="BK1071"/>
  <c r="BK1021"/>
  <c r="BK924"/>
  <c r="BK749"/>
  <c r="BK710"/>
  <c r="BK649"/>
  <c r="J491"/>
  <c r="BK310"/>
  <c r="BK1403"/>
  <c r="BK1167"/>
  <c r="J1102"/>
  <c r="BK948"/>
  <c r="J855"/>
  <c r="J714"/>
  <c r="J637"/>
  <c r="J427"/>
  <c r="J333"/>
  <c r="BK157"/>
  <c r="BK1145"/>
  <c r="BK1104"/>
  <c r="J1019"/>
  <c r="BK835"/>
  <c r="BK747"/>
  <c r="BK639"/>
  <c r="J409"/>
  <c r="BK295"/>
  <c r="BK213"/>
  <c r="J148"/>
  <c r="J1311"/>
  <c r="J1097"/>
  <c r="BK993"/>
  <c r="J789"/>
  <c r="J718"/>
  <c r="BK654"/>
  <c r="BK577"/>
  <c r="BK411"/>
  <c r="J239"/>
  <c r="BK1361"/>
  <c r="BK1231"/>
  <c r="J1058"/>
  <c r="J885"/>
  <c r="BK793"/>
  <c r="J744"/>
  <c r="J636"/>
  <c r="BK412"/>
  <c r="BK228"/>
  <c r="BK167"/>
  <c r="J1354"/>
  <c r="BK1099"/>
  <c r="J1020"/>
  <c r="J888"/>
  <c r="J764"/>
  <c r="J672"/>
  <c r="J596"/>
  <c r="BK440"/>
  <c r="BK263"/>
  <c r="BK1523"/>
  <c r="J1491"/>
  <c r="J1485"/>
  <c r="J1467"/>
  <c r="J1433"/>
  <c r="BK1424"/>
  <c r="BK1394"/>
  <c r="BK1124"/>
  <c r="J1026"/>
  <c r="BK889"/>
  <c r="BK741"/>
  <c r="J688"/>
  <c r="J639"/>
  <c r="J530"/>
  <c r="J386"/>
  <c r="BK304"/>
  <c r="J157"/>
  <c i="3" r="J243"/>
  <c r="J294"/>
  <c r="J276"/>
  <c r="BK251"/>
  <c r="BK199"/>
  <c r="BK146"/>
  <c r="J255"/>
  <c r="BK165"/>
  <c r="J224"/>
  <c r="BK195"/>
  <c r="J153"/>
  <c r="BK242"/>
  <c r="J195"/>
  <c r="BK142"/>
  <c r="J250"/>
  <c r="J161"/>
  <c i="4" r="BK925"/>
  <c r="BK782"/>
  <c r="BK219"/>
  <c r="J943"/>
  <c r="BK234"/>
  <c r="J141"/>
  <c r="J927"/>
  <c r="J825"/>
  <c r="BK408"/>
  <c r="J234"/>
  <c r="J160"/>
  <c r="J962"/>
  <c r="J846"/>
  <c r="J765"/>
  <c r="J188"/>
  <c r="J984"/>
  <c r="J971"/>
  <c r="BK805"/>
  <c r="J217"/>
  <c r="BK984"/>
  <c r="J868"/>
  <c r="J351"/>
  <c r="BK137"/>
  <c r="J968"/>
  <c r="J774"/>
  <c r="BK188"/>
  <c i="5" r="J132"/>
  <c r="BK128"/>
  <c i="6" r="J123"/>
  <c i="7" r="J277"/>
  <c r="J268"/>
  <c r="BK238"/>
  <c r="BK217"/>
  <c r="J181"/>
  <c r="BK159"/>
  <c r="BK143"/>
  <c r="J269"/>
  <c r="BK249"/>
  <c r="BK216"/>
  <c r="BK196"/>
  <c r="BK181"/>
  <c r="J289"/>
  <c r="J264"/>
  <c r="BK232"/>
  <c r="J193"/>
  <c r="J153"/>
  <c r="J139"/>
  <c r="BK285"/>
  <c r="J272"/>
  <c r="J263"/>
  <c r="BK224"/>
  <c r="J198"/>
  <c r="BK167"/>
  <c r="BK296"/>
  <c r="BK281"/>
  <c r="BK253"/>
  <c r="J224"/>
  <c r="BK177"/>
  <c r="J156"/>
  <c r="BK248"/>
  <c r="J207"/>
  <c r="J176"/>
  <c r="BK134"/>
  <c r="BK247"/>
  <c r="BK223"/>
  <c r="BK199"/>
  <c r="BK160"/>
  <c r="J138"/>
  <c r="J238"/>
  <c r="BK203"/>
  <c r="BK182"/>
  <c r="BK158"/>
  <c i="8" r="BK155"/>
  <c r="BK134"/>
  <c r="BK138"/>
  <c r="BK146"/>
  <c r="BK158"/>
  <c r="J142"/>
  <c r="J147"/>
  <c r="BK165"/>
  <c r="J146"/>
  <c r="J169"/>
  <c r="BK140"/>
  <c i="9" r="BK214"/>
  <c r="J204"/>
  <c r="J200"/>
  <c r="J169"/>
  <c r="BK169"/>
  <c r="BK140"/>
  <c r="J195"/>
  <c r="J146"/>
  <c r="BK193"/>
  <c r="BK163"/>
  <c r="J216"/>
  <c r="J209"/>
  <c r="BK195"/>
  <c r="BK182"/>
  <c r="BK152"/>
  <c r="J150"/>
  <c r="J141"/>
  <c r="BK211"/>
  <c r="J207"/>
  <c r="BK189"/>
  <c r="J176"/>
  <c r="J165"/>
  <c r="J149"/>
  <c r="J196"/>
  <c r="J182"/>
  <c r="J177"/>
  <c r="BK173"/>
  <c r="BK141"/>
  <c r="J211"/>
  <c r="BK166"/>
  <c r="BK165"/>
  <c r="J155"/>
  <c r="BK150"/>
  <c r="BK142"/>
  <c i="10" r="J167"/>
  <c r="J149"/>
  <c r="BK140"/>
  <c r="J137"/>
  <c r="BK179"/>
  <c r="J172"/>
  <c r="BK168"/>
  <c r="J160"/>
  <c r="BK175"/>
  <c r="BK167"/>
  <c r="BK164"/>
  <c r="BK159"/>
  <c r="J154"/>
  <c r="J147"/>
  <c r="BK133"/>
  <c r="J161"/>
  <c r="J146"/>
  <c r="J173"/>
  <c r="BK162"/>
  <c r="J145"/>
  <c i="11" r="BK247"/>
  <c r="BK185"/>
  <c r="J268"/>
  <c r="J241"/>
  <c r="BK236"/>
  <c r="J203"/>
  <c r="J174"/>
  <c r="J247"/>
  <c r="J233"/>
  <c r="BK195"/>
  <c r="J182"/>
  <c r="J263"/>
  <c r="BK234"/>
  <c r="J193"/>
  <c r="BK180"/>
  <c r="J266"/>
  <c r="J235"/>
  <c r="J212"/>
  <c r="J267"/>
  <c r="J229"/>
  <c r="J183"/>
  <c r="BK164"/>
  <c r="BK231"/>
  <c r="BK210"/>
  <c r="BK174"/>
  <c i="12" r="J132"/>
  <c r="BK132"/>
  <c i="13" r="J259"/>
  <c r="J236"/>
  <c r="J215"/>
  <c r="J185"/>
  <c r="BK150"/>
  <c r="BK260"/>
  <c r="J245"/>
  <c r="J214"/>
  <c r="J197"/>
  <c r="J179"/>
  <c r="J159"/>
  <c r="BK140"/>
  <c r="J276"/>
  <c r="BK245"/>
  <c r="BK220"/>
  <c r="J192"/>
  <c r="BK162"/>
  <c r="BK148"/>
  <c r="BK277"/>
  <c r="BK243"/>
  <c r="J200"/>
  <c r="J172"/>
  <c r="J150"/>
  <c r="BK262"/>
  <c r="BK206"/>
  <c r="BK188"/>
  <c r="J171"/>
  <c r="J143"/>
  <c r="BK270"/>
  <c r="BK242"/>
  <c r="J219"/>
  <c r="J201"/>
  <c r="BK190"/>
  <c r="J161"/>
  <c r="BK143"/>
  <c r="BK275"/>
  <c r="J253"/>
  <c r="J224"/>
  <c r="J186"/>
  <c r="BK156"/>
  <c r="J132"/>
  <c r="BK255"/>
  <c r="J243"/>
  <c r="BK216"/>
  <c r="BK191"/>
  <c r="BK163"/>
  <c r="BK132"/>
  <c i="14" r="BK200"/>
  <c r="BK159"/>
  <c r="BK134"/>
  <c r="BK208"/>
  <c r="BK167"/>
  <c r="J137"/>
  <c r="J209"/>
  <c r="J177"/>
  <c r="J157"/>
  <c r="BK137"/>
  <c r="BK226"/>
  <c r="J203"/>
  <c r="BK190"/>
  <c r="BK180"/>
  <c r="BK155"/>
  <c r="J139"/>
  <c r="BK227"/>
  <c r="BK214"/>
  <c r="BK192"/>
  <c r="BK176"/>
  <c r="BK156"/>
  <c r="J131"/>
  <c r="BK222"/>
  <c r="BK195"/>
  <c r="J179"/>
  <c r="BK141"/>
  <c r="J219"/>
  <c r="J192"/>
  <c r="BK158"/>
  <c r="BK143"/>
  <c r="J230"/>
  <c r="BK209"/>
  <c r="BK182"/>
  <c r="BK173"/>
  <c r="J153"/>
  <c r="J138"/>
  <c i="15" r="BK168"/>
  <c r="J158"/>
  <c r="BK131"/>
  <c r="BK169"/>
  <c r="BK143"/>
  <c r="BK177"/>
  <c r="BK154"/>
  <c r="J172"/>
  <c r="J131"/>
  <c r="BK165"/>
  <c r="J156"/>
  <c r="J142"/>
  <c r="J168"/>
  <c r="BK146"/>
  <c r="J130"/>
  <c r="BK155"/>
  <c r="J133"/>
  <c i="16" r="J950"/>
  <c r="J713"/>
  <c r="BK607"/>
  <c r="J407"/>
  <c r="BK296"/>
  <c r="J886"/>
  <c r="J635"/>
  <c r="BK489"/>
  <c r="BK401"/>
  <c r="BK225"/>
  <c r="J862"/>
  <c r="BK735"/>
  <c r="J644"/>
  <c r="J528"/>
  <c r="BK447"/>
  <c r="J401"/>
  <c r="BK324"/>
  <c r="J220"/>
  <c r="BK926"/>
  <c r="BK767"/>
  <c r="BK626"/>
  <c r="J532"/>
  <c r="J394"/>
  <c r="J250"/>
  <c r="J171"/>
  <c r="BK695"/>
  <c r="J617"/>
  <c r="J546"/>
  <c r="J436"/>
  <c r="BK338"/>
  <c r="J898"/>
  <c r="J751"/>
  <c r="J550"/>
  <c r="J459"/>
  <c r="J190"/>
  <c r="J816"/>
  <c r="J698"/>
  <c r="J601"/>
  <c r="J510"/>
  <c r="J415"/>
  <c r="J254"/>
  <c r="J1022"/>
  <c r="J1010"/>
  <c r="BK1003"/>
  <c r="BK991"/>
  <c r="J953"/>
  <c r="J830"/>
  <c r="J674"/>
  <c r="BK595"/>
  <c r="BK451"/>
  <c r="J372"/>
  <c r="BK250"/>
  <c r="BK159"/>
  <c i="17" r="BK156"/>
  <c r="BK134"/>
  <c r="J151"/>
  <c r="BK164"/>
  <c r="J166"/>
  <c r="J152"/>
  <c r="BK135"/>
  <c r="BK166"/>
  <c r="J155"/>
  <c r="J143"/>
  <c r="BK160"/>
  <c i="18" r="BK133"/>
  <c r="J129"/>
  <c r="J126"/>
  <c r="BK128"/>
  <c i="19" r="BK433"/>
  <c r="J361"/>
  <c r="BK299"/>
  <c r="BK189"/>
  <c r="J517"/>
  <c r="BK437"/>
  <c r="BK361"/>
  <c r="J275"/>
  <c r="J203"/>
  <c r="J451"/>
  <c r="BK414"/>
  <c r="BK315"/>
  <c r="BK198"/>
  <c r="BK140"/>
  <c r="BK468"/>
  <c r="BK355"/>
  <c r="J304"/>
  <c r="BK196"/>
  <c r="BK495"/>
  <c r="J406"/>
  <c r="J353"/>
  <c r="BK263"/>
  <c r="BK187"/>
  <c r="BK143"/>
  <c r="J474"/>
  <c r="J414"/>
  <c r="BK349"/>
  <c r="J270"/>
  <c r="BK203"/>
  <c r="BK165"/>
  <c r="J492"/>
  <c r="BK455"/>
  <c r="J410"/>
  <c r="J360"/>
  <c r="J234"/>
  <c r="BK184"/>
  <c r="BK555"/>
  <c r="J534"/>
  <c r="J462"/>
  <c r="BK406"/>
  <c r="BK327"/>
  <c r="BK239"/>
  <c r="BK148"/>
  <c i="20" r="BK241"/>
  <c r="BK165"/>
  <c r="BK293"/>
  <c r="BK244"/>
  <c r="BK138"/>
  <c r="J232"/>
  <c r="BK248"/>
  <c r="BK178"/>
  <c r="J275"/>
  <c r="BK246"/>
  <c r="J159"/>
  <c r="BK247"/>
  <c r="J284"/>
  <c i="21" r="BK240"/>
  <c r="J218"/>
  <c r="BK192"/>
  <c r="BK170"/>
  <c r="J138"/>
  <c r="BK233"/>
  <c r="BK188"/>
  <c r="J154"/>
  <c r="J132"/>
  <c r="J234"/>
  <c r="J212"/>
  <c r="BK187"/>
  <c r="BK152"/>
  <c r="BK241"/>
  <c r="J220"/>
  <c r="J196"/>
  <c r="J166"/>
  <c r="BK132"/>
  <c r="BK219"/>
  <c r="J191"/>
  <c r="J175"/>
  <c r="BK141"/>
  <c r="J231"/>
  <c r="J213"/>
  <c r="BK199"/>
  <c r="BK186"/>
  <c r="BK159"/>
  <c r="BK142"/>
  <c r="BK205"/>
  <c r="BK178"/>
  <c r="J164"/>
  <c r="J133"/>
  <c r="J243"/>
  <c r="J221"/>
  <c r="BK195"/>
  <c r="J179"/>
  <c r="BK166"/>
  <c r="BK149"/>
  <c i="22" r="BK165"/>
  <c r="J144"/>
  <c r="BK161"/>
  <c r="J176"/>
  <c r="BK160"/>
  <c r="BK190"/>
  <c r="J156"/>
  <c r="J181"/>
  <c r="J166"/>
  <c r="J191"/>
  <c r="J177"/>
  <c r="BK187"/>
  <c r="BK171"/>
  <c r="J160"/>
  <c i="23" r="J161"/>
  <c r="BK164"/>
  <c r="BK135"/>
  <c r="J144"/>
  <c r="J155"/>
  <c r="BK160"/>
  <c r="BK141"/>
  <c r="J156"/>
  <c i="24" r="BK133"/>
  <c r="J138"/>
  <c r="J133"/>
  <c r="BK132"/>
  <c r="J132"/>
  <c i="25" r="J269"/>
  <c r="BK234"/>
  <c r="J212"/>
  <c r="J195"/>
  <c r="BK163"/>
  <c r="BK134"/>
  <c r="BK254"/>
  <c r="BK221"/>
  <c r="BK196"/>
  <c r="BK167"/>
  <c r="BK148"/>
  <c r="J274"/>
  <c r="BK238"/>
  <c r="BK208"/>
  <c r="BK186"/>
  <c r="J168"/>
  <c r="J144"/>
  <c r="BK246"/>
  <c r="J217"/>
  <c r="J208"/>
  <c r="J176"/>
  <c r="BK157"/>
  <c r="BK275"/>
  <c r="J254"/>
  <c r="J225"/>
  <c r="BK190"/>
  <c r="J167"/>
  <c r="BK149"/>
  <c r="J249"/>
  <c r="J230"/>
  <c r="BK210"/>
  <c r="J182"/>
  <c r="J153"/>
  <c r="BK268"/>
  <c r="J253"/>
  <c r="BK222"/>
  <c r="BK191"/>
  <c r="BK158"/>
  <c r="J276"/>
  <c r="BK256"/>
  <c r="J242"/>
  <c r="J219"/>
  <c r="J197"/>
  <c r="J177"/>
  <c r="J134"/>
  <c i="26" r="BK134"/>
  <c r="J149"/>
  <c r="J158"/>
  <c r="J166"/>
  <c r="J153"/>
  <c r="BK166"/>
  <c r="J140"/>
  <c r="J146"/>
  <c r="J148"/>
  <c r="BK156"/>
  <c r="BK140"/>
  <c r="J128"/>
  <c i="27" r="BK141"/>
  <c r="BK137"/>
  <c r="BK150"/>
  <c i="31" r="BK127"/>
  <c i="27" r="J126"/>
  <c r="J153"/>
  <c r="J140"/>
  <c r="BK127"/>
  <c r="BK151"/>
  <c r="J156"/>
  <c r="J137"/>
  <c r="J134"/>
  <c r="BK128"/>
  <c i="28" r="J191"/>
  <c r="J171"/>
  <c r="J141"/>
  <c r="BK188"/>
  <c r="BK170"/>
  <c r="J135"/>
  <c r="BK195"/>
  <c r="J173"/>
  <c r="J158"/>
  <c r="J132"/>
  <c r="J145"/>
  <c r="J137"/>
  <c r="J174"/>
  <c r="BK141"/>
  <c r="J193"/>
  <c r="J159"/>
  <c r="J142"/>
  <c r="BK183"/>
  <c r="BK171"/>
  <c r="J133"/>
  <c i="29" r="J201"/>
  <c r="BK154"/>
  <c r="BK205"/>
  <c r="BK158"/>
  <c r="J140"/>
  <c r="BK213"/>
  <c r="BK186"/>
  <c r="BK150"/>
  <c r="BK194"/>
  <c r="J136"/>
  <c r="J160"/>
  <c r="J215"/>
  <c r="BK174"/>
  <c r="BK207"/>
  <c r="BK178"/>
  <c r="J150"/>
  <c i="30" r="J157"/>
  <c r="BK166"/>
  <c r="J151"/>
  <c r="BK167"/>
  <c r="J152"/>
  <c r="J143"/>
  <c r="J162"/>
  <c r="J140"/>
  <c r="J132"/>
  <c r="BK147"/>
  <c r="BK133"/>
  <c r="BK153"/>
  <c r="J133"/>
  <c i="31" r="J123"/>
  <c r="J132"/>
  <c r="BK128"/>
  <c r="BK123"/>
  <c r="J124"/>
  <c i="10" l="1" r="BK129"/>
  <c r="R148"/>
  <c r="P163"/>
  <c r="P176"/>
  <c i="11" r="R175"/>
  <c r="P184"/>
  <c r="BK206"/>
  <c r="J206"/>
  <c r="J117"/>
  <c r="P211"/>
  <c r="BK218"/>
  <c r="J218"/>
  <c r="J121"/>
  <c r="BK237"/>
  <c r="J237"/>
  <c r="J128"/>
  <c r="T245"/>
  <c r="R251"/>
  <c r="P262"/>
  <c i="12" r="P123"/>
  <c r="R129"/>
  <c i="13" r="T131"/>
  <c r="BK167"/>
  <c r="J167"/>
  <c r="J101"/>
  <c r="R167"/>
  <c r="T173"/>
  <c r="R223"/>
  <c r="T233"/>
  <c r="P258"/>
  <c r="T258"/>
  <c i="14" r="R129"/>
  <c r="R160"/>
  <c r="P202"/>
  <c r="T231"/>
  <c i="15" r="BK163"/>
  <c r="J163"/>
  <c r="J101"/>
  <c i="16" r="T158"/>
  <c r="T197"/>
  <c r="P258"/>
  <c r="T334"/>
  <c r="BK421"/>
  <c r="J421"/>
  <c r="J109"/>
  <c r="BK440"/>
  <c r="J440"/>
  <c r="J110"/>
  <c r="R458"/>
  <c r="BK493"/>
  <c r="J493"/>
  <c r="J117"/>
  <c r="BK545"/>
  <c r="J545"/>
  <c r="J118"/>
  <c r="R545"/>
  <c r="BK588"/>
  <c r="J588"/>
  <c r="J121"/>
  <c r="R588"/>
  <c r="BK613"/>
  <c r="J613"/>
  <c r="J122"/>
  <c r="T613"/>
  <c r="P849"/>
  <c r="P922"/>
  <c r="R1015"/>
  <c r="R1014"/>
  <c i="17" r="BK141"/>
  <c r="J141"/>
  <c r="J102"/>
  <c r="R141"/>
  <c r="T158"/>
  <c r="T167"/>
  <c i="19" r="P139"/>
  <c r="BK202"/>
  <c r="J202"/>
  <c r="J102"/>
  <c r="T222"/>
  <c r="R314"/>
  <c r="P387"/>
  <c r="T440"/>
  <c r="P511"/>
  <c r="BK533"/>
  <c r="J533"/>
  <c r="J115"/>
  <c i="20" r="T127"/>
  <c r="T292"/>
  <c i="22" r="R138"/>
  <c r="R137"/>
  <c r="R148"/>
  <c r="R163"/>
  <c r="R162"/>
  <c r="T172"/>
  <c r="T185"/>
  <c i="23" r="R140"/>
  <c r="R131"/>
  <c r="R130"/>
  <c r="R148"/>
  <c r="R159"/>
  <c i="24" r="R130"/>
  <c i="25" r="P151"/>
  <c r="T166"/>
  <c r="R207"/>
  <c r="P229"/>
  <c r="BK252"/>
  <c r="J252"/>
  <c r="J109"/>
  <c r="R252"/>
  <c i="26" r="T141"/>
  <c i="27" r="BK146"/>
  <c r="J146"/>
  <c r="J101"/>
  <c i="28" r="P143"/>
  <c r="P147"/>
  <c r="BK166"/>
  <c r="J166"/>
  <c r="J106"/>
  <c i="29" r="T125"/>
  <c i="30" r="R127"/>
  <c r="BK160"/>
  <c r="J160"/>
  <c r="J103"/>
  <c i="4" r="BK134"/>
  <c r="J134"/>
  <c r="J100"/>
  <c r="P407"/>
  <c r="T906"/>
  <c r="R961"/>
  <c r="R970"/>
  <c i="5" r="R122"/>
  <c r="R121"/>
  <c i="6" r="R122"/>
  <c r="R121"/>
  <c i="7" r="R133"/>
  <c r="BK179"/>
  <c r="J179"/>
  <c r="J102"/>
  <c r="BK210"/>
  <c r="J210"/>
  <c r="J104"/>
  <c r="R266"/>
  <c r="BK290"/>
  <c r="J290"/>
  <c r="J108"/>
  <c r="R294"/>
  <c i="8" r="T130"/>
  <c r="P151"/>
  <c r="R164"/>
  <c i="9" r="P135"/>
  <c r="T138"/>
  <c r="BK164"/>
  <c r="J164"/>
  <c r="J105"/>
  <c r="R171"/>
  <c r="R190"/>
  <c r="BK206"/>
  <c r="J206"/>
  <c r="J110"/>
  <c r="P213"/>
  <c i="10" r="BK148"/>
  <c r="J148"/>
  <c r="J101"/>
  <c r="R158"/>
  <c r="R166"/>
  <c i="11" r="R169"/>
  <c r="T181"/>
  <c r="P190"/>
  <c r="P206"/>
  <c r="P197"/>
  <c r="R211"/>
  <c r="P218"/>
  <c r="T232"/>
  <c r="BK245"/>
  <c r="J245"/>
  <c r="J130"/>
  <c r="P259"/>
  <c r="P256"/>
  <c r="T262"/>
  <c i="12" r="R123"/>
  <c r="R122"/>
  <c i="13" r="P155"/>
  <c r="BK173"/>
  <c r="J173"/>
  <c r="J102"/>
  <c r="P198"/>
  <c r="BK223"/>
  <c r="J223"/>
  <c r="J104"/>
  <c r="P233"/>
  <c r="P247"/>
  <c r="R258"/>
  <c r="T266"/>
  <c i="14" r="P129"/>
  <c r="P170"/>
  <c r="R202"/>
  <c r="T225"/>
  <c i="15" r="R125"/>
  <c i="16" r="BK158"/>
  <c r="J158"/>
  <c r="J101"/>
  <c r="BK224"/>
  <c r="J224"/>
  <c r="J103"/>
  <c r="R258"/>
  <c r="T380"/>
  <c r="T414"/>
  <c r="P440"/>
  <c r="T458"/>
  <c r="T471"/>
  <c r="BK481"/>
  <c r="J481"/>
  <c r="J115"/>
  <c r="R481"/>
  <c r="BK558"/>
  <c r="J558"/>
  <c r="J119"/>
  <c r="T657"/>
  <c r="T922"/>
  <c r="BK1015"/>
  <c r="J1015"/>
  <c r="J133"/>
  <c i="17" r="P131"/>
  <c r="P148"/>
  <c r="R158"/>
  <c r="BK167"/>
  <c r="J167"/>
  <c r="J106"/>
  <c i="19" r="R139"/>
  <c r="BK222"/>
  <c r="J222"/>
  <c r="J105"/>
  <c r="R269"/>
  <c r="P354"/>
  <c r="T387"/>
  <c r="R415"/>
  <c r="P496"/>
  <c r="T511"/>
  <c r="P516"/>
  <c i="20" r="BK127"/>
  <c r="J127"/>
  <c r="J100"/>
  <c r="R127"/>
  <c i="21" r="BK168"/>
  <c r="J168"/>
  <c r="J102"/>
  <c r="BK224"/>
  <c r="J224"/>
  <c r="J103"/>
  <c r="BK238"/>
  <c r="J238"/>
  <c r="J104"/>
  <c r="BK246"/>
  <c r="J246"/>
  <c r="J106"/>
  <c r="P251"/>
  <c i="22" r="T148"/>
  <c r="T163"/>
  <c r="T162"/>
  <c r="R172"/>
  <c r="R185"/>
  <c i="23" r="P152"/>
  <c i="24" r="T130"/>
  <c i="25" r="R133"/>
  <c r="P166"/>
  <c r="BK207"/>
  <c r="J207"/>
  <c r="J104"/>
  <c r="R216"/>
  <c r="R244"/>
  <c r="T252"/>
  <c i="26" r="P141"/>
  <c i="27" r="R125"/>
  <c i="28" r="BK131"/>
  <c r="J131"/>
  <c r="J100"/>
  <c r="R147"/>
  <c r="P154"/>
  <c r="P153"/>
  <c r="P186"/>
  <c i="29" r="P125"/>
  <c i="30" r="BK146"/>
  <c r="J146"/>
  <c r="J101"/>
  <c r="T160"/>
  <c i="2" r="P147"/>
  <c r="R195"/>
  <c r="T195"/>
  <c r="P354"/>
  <c r="P525"/>
  <c r="R631"/>
  <c r="BK648"/>
  <c r="T673"/>
  <c r="T748"/>
  <c r="R756"/>
  <c r="R762"/>
  <c r="P794"/>
  <c r="T794"/>
  <c r="BK1059"/>
  <c r="J1059"/>
  <c r="J117"/>
  <c r="T1059"/>
  <c r="T1369"/>
  <c r="T1452"/>
  <c i="3" r="R138"/>
  <c r="P160"/>
  <c r="R172"/>
  <c r="T172"/>
  <c r="BK241"/>
  <c r="J241"/>
  <c r="J108"/>
  <c r="P264"/>
  <c r="BK275"/>
  <c r="J275"/>
  <c r="J110"/>
  <c i="4" r="BK145"/>
  <c r="J145"/>
  <c r="J101"/>
  <c r="R145"/>
  <c r="BK223"/>
  <c r="J223"/>
  <c r="J102"/>
  <c r="R223"/>
  <c r="R906"/>
  <c r="T961"/>
  <c r="BK978"/>
  <c r="J978"/>
  <c r="J110"/>
  <c i="6" r="P122"/>
  <c r="P121"/>
  <c i="1" r="AU100"/>
  <c i="7" r="P133"/>
  <c r="P157"/>
  <c r="P179"/>
  <c r="T210"/>
  <c r="BK280"/>
  <c r="J280"/>
  <c r="J106"/>
  <c r="P290"/>
  <c r="T294"/>
  <c i="8" r="P130"/>
  <c r="R135"/>
  <c r="P164"/>
  <c r="R168"/>
  <c i="9" r="R135"/>
  <c r="P147"/>
  <c r="P158"/>
  <c r="T164"/>
  <c r="P181"/>
  <c r="T190"/>
  <c r="P206"/>
  <c r="BK213"/>
  <c r="J213"/>
  <c r="J111"/>
  <c i="10" r="T129"/>
  <c r="P158"/>
  <c r="R163"/>
  <c r="BK176"/>
  <c r="J176"/>
  <c r="J105"/>
  <c i="11" r="BK169"/>
  <c r="J169"/>
  <c r="J105"/>
  <c r="T175"/>
  <c r="R181"/>
  <c r="T190"/>
  <c r="T206"/>
  <c r="T197"/>
  <c i="14" r="BK129"/>
  <c r="J129"/>
  <c r="J100"/>
  <c r="P160"/>
  <c r="T170"/>
  <c r="R225"/>
  <c i="15" r="P125"/>
  <c r="R163"/>
  <c i="16" r="P197"/>
  <c r="R197"/>
  <c r="BK249"/>
  <c r="J249"/>
  <c r="J104"/>
  <c r="P249"/>
  <c r="T249"/>
  <c r="P334"/>
  <c r="BK380"/>
  <c r="J380"/>
  <c r="J107"/>
  <c r="BK414"/>
  <c r="J414"/>
  <c r="J108"/>
  <c r="R440"/>
  <c r="P471"/>
  <c r="P493"/>
  <c r="R558"/>
  <c r="P657"/>
  <c r="T849"/>
  <c r="P1015"/>
  <c r="P1014"/>
  <c i="17" r="R131"/>
  <c r="T148"/>
  <c r="P163"/>
  <c r="P167"/>
  <c i="18" r="BK122"/>
  <c r="J122"/>
  <c r="J99"/>
  <c i="19" r="R164"/>
  <c r="R222"/>
  <c r="P314"/>
  <c r="BK387"/>
  <c r="J387"/>
  <c r="J109"/>
  <c r="P440"/>
  <c r="BK516"/>
  <c r="J516"/>
  <c r="J114"/>
  <c r="R516"/>
  <c i="20" r="P127"/>
  <c i="22" r="P155"/>
  <c r="R168"/>
  <c r="P178"/>
  <c r="P189"/>
  <c i="23" r="BK140"/>
  <c r="J140"/>
  <c r="J104"/>
  <c r="R152"/>
  <c i="24" r="P130"/>
  <c i="25" r="T151"/>
  <c r="T162"/>
  <c r="T188"/>
  <c r="T216"/>
  <c r="P244"/>
  <c r="P260"/>
  <c i="26" r="R127"/>
  <c r="P136"/>
  <c r="BK163"/>
  <c r="J163"/>
  <c r="J103"/>
  <c i="27" r="P146"/>
  <c i="28" r="T143"/>
  <c r="T150"/>
  <c r="BK154"/>
  <c r="BK153"/>
  <c r="J153"/>
  <c r="J104"/>
  <c r="BK186"/>
  <c r="J186"/>
  <c r="J107"/>
  <c i="29" r="R200"/>
  <c i="30" r="BK127"/>
  <c r="J127"/>
  <c r="J100"/>
  <c r="P155"/>
  <c i="2" r="BK195"/>
  <c r="J195"/>
  <c r="J101"/>
  <c r="T216"/>
  <c r="BK525"/>
  <c r="J525"/>
  <c r="J105"/>
  <c r="T631"/>
  <c r="T648"/>
  <c r="R713"/>
  <c r="P748"/>
  <c r="P756"/>
  <c r="T861"/>
  <c r="P1148"/>
  <c r="P1369"/>
  <c r="T1432"/>
  <c r="P1484"/>
  <c r="T1484"/>
  <c i="3" r="R134"/>
  <c r="T134"/>
  <c r="BK160"/>
  <c r="J160"/>
  <c r="J104"/>
  <c r="P172"/>
  <c r="P198"/>
  <c r="P241"/>
  <c r="R264"/>
  <c r="R275"/>
  <c i="4" r="P134"/>
  <c r="T407"/>
  <c r="P954"/>
  <c r="P961"/>
  <c r="P978"/>
  <c i="5" r="P122"/>
  <c r="P121"/>
  <c i="1" r="AU99"/>
  <c i="6" r="T122"/>
  <c r="T121"/>
  <c i="7" r="BK133"/>
  <c r="T157"/>
  <c r="T179"/>
  <c r="P210"/>
  <c r="T266"/>
  <c r="T290"/>
  <c i="8" r="BK130"/>
  <c r="J130"/>
  <c r="J101"/>
  <c r="T135"/>
  <c r="BK164"/>
  <c r="J164"/>
  <c r="J104"/>
  <c r="P168"/>
  <c i="9" r="BK138"/>
  <c r="J138"/>
  <c r="J101"/>
  <c r="T147"/>
  <c r="T158"/>
  <c r="P171"/>
  <c r="T181"/>
  <c r="R197"/>
  <c r="R213"/>
  <c i="10" r="P148"/>
  <c r="BK163"/>
  <c r="J163"/>
  <c r="J103"/>
  <c r="T163"/>
  <c r="T176"/>
  <c i="11" r="BK175"/>
  <c r="J175"/>
  <c r="J106"/>
  <c r="BK181"/>
  <c r="J181"/>
  <c r="J108"/>
  <c r="T184"/>
  <c r="R206"/>
  <c r="R197"/>
  <c r="R218"/>
  <c r="R237"/>
  <c r="R245"/>
  <c r="T251"/>
  <c r="BK262"/>
  <c r="J262"/>
  <c r="J136"/>
  <c i="12" r="T129"/>
  <c i="13" r="R131"/>
  <c r="T155"/>
  <c r="R173"/>
  <c r="T198"/>
  <c r="BK233"/>
  <c r="J233"/>
  <c r="J105"/>
  <c r="R247"/>
  <c r="R266"/>
  <c i="19" r="BK139"/>
  <c r="T139"/>
  <c r="P202"/>
  <c r="BK269"/>
  <c r="J269"/>
  <c r="J106"/>
  <c r="T314"/>
  <c r="R387"/>
  <c r="P415"/>
  <c r="BK496"/>
  <c r="J496"/>
  <c r="J112"/>
  <c r="R511"/>
  <c r="T533"/>
  <c i="20" r="BK208"/>
  <c r="J208"/>
  <c r="J101"/>
  <c r="BK292"/>
  <c r="J292"/>
  <c r="J102"/>
  <c i="21" r="T131"/>
  <c r="T147"/>
  <c i="22" r="P138"/>
  <c r="P137"/>
  <c r="R155"/>
  <c r="BK168"/>
  <c r="J168"/>
  <c r="J109"/>
  <c r="R178"/>
  <c i="23" r="T140"/>
  <c r="T131"/>
  <c r="T130"/>
  <c r="T152"/>
  <c i="24" r="BK124"/>
  <c r="J124"/>
  <c r="J99"/>
  <c r="T136"/>
  <c i="25" r="BK166"/>
  <c r="J166"/>
  <c r="J102"/>
  <c i="28" r="T131"/>
  <c r="P150"/>
  <c r="T154"/>
  <c r="T153"/>
  <c r="R186"/>
  <c i="29" r="BK125"/>
  <c r="J125"/>
  <c r="J100"/>
  <c i="30" r="P146"/>
  <c r="R160"/>
  <c i="2" r="T147"/>
  <c r="R216"/>
  <c r="R525"/>
  <c r="BK673"/>
  <c r="J673"/>
  <c r="J110"/>
  <c r="T713"/>
  <c r="BK756"/>
  <c r="J756"/>
  <c r="J113"/>
  <c r="P861"/>
  <c r="R1148"/>
  <c r="BK1432"/>
  <c r="J1432"/>
  <c r="J120"/>
  <c r="R1452"/>
  <c i="3" r="P134"/>
  <c r="T138"/>
  <c r="T133"/>
  <c r="R160"/>
  <c r="BK198"/>
  <c r="J198"/>
  <c r="J106"/>
  <c r="BK235"/>
  <c r="J235"/>
  <c r="J107"/>
  <c r="T235"/>
  <c r="BK264"/>
  <c r="J264"/>
  <c r="J109"/>
  <c r="T275"/>
  <c i="21" r="P131"/>
  <c r="R147"/>
  <c r="T168"/>
  <c r="P238"/>
  <c r="R246"/>
  <c r="BK251"/>
  <c r="J251"/>
  <c r="J107"/>
  <c i="22" r="BK138"/>
  <c r="J138"/>
  <c r="J101"/>
  <c r="BK148"/>
  <c r="J148"/>
  <c r="J105"/>
  <c r="BK163"/>
  <c r="BK162"/>
  <c r="J162"/>
  <c r="J107"/>
  <c r="BK172"/>
  <c r="J172"/>
  <c r="J110"/>
  <c r="BK185"/>
  <c r="J185"/>
  <c r="J112"/>
  <c r="R189"/>
  <c i="23" r="BK148"/>
  <c r="J148"/>
  <c r="J106"/>
  <c r="BK159"/>
  <c r="J159"/>
  <c r="J108"/>
  <c i="24" r="BK130"/>
  <c r="J130"/>
  <c r="J100"/>
  <c i="25" r="T133"/>
  <c r="R162"/>
  <c r="R188"/>
  <c r="P216"/>
  <c r="BK244"/>
  <c r="J244"/>
  <c r="J108"/>
  <c r="BK260"/>
  <c r="J260"/>
  <c r="J110"/>
  <c i="26" r="R141"/>
  <c i="27" r="BK125"/>
  <c r="BK124"/>
  <c r="J124"/>
  <c r="J99"/>
  <c r="R146"/>
  <c i="28" r="P131"/>
  <c r="BK147"/>
  <c r="J147"/>
  <c r="J102"/>
  <c r="R154"/>
  <c r="R153"/>
  <c r="T186"/>
  <c i="29" r="R125"/>
  <c r="R124"/>
  <c r="R123"/>
  <c i="30" r="P127"/>
  <c r="BK155"/>
  <c r="J155"/>
  <c r="J102"/>
  <c i="2" r="R147"/>
  <c r="P216"/>
  <c r="R354"/>
  <c r="BK631"/>
  <c r="J631"/>
  <c r="J106"/>
  <c r="R648"/>
  <c r="BK713"/>
  <c r="J713"/>
  <c r="J111"/>
  <c r="R748"/>
  <c r="T756"/>
  <c r="R861"/>
  <c r="T1148"/>
  <c r="P1432"/>
  <c r="P1452"/>
  <c i="3" r="BK134"/>
  <c r="J134"/>
  <c r="J100"/>
  <c r="P138"/>
  <c r="T160"/>
  <c r="T198"/>
  <c r="P235"/>
  <c r="R241"/>
  <c r="T264"/>
  <c i="4" r="R134"/>
  <c r="R407"/>
  <c r="BK954"/>
  <c r="J954"/>
  <c r="J105"/>
  <c r="BK961"/>
  <c r="J961"/>
  <c r="J106"/>
  <c r="T970"/>
  <c i="5" r="T122"/>
  <c r="T121"/>
  <c i="7" r="R157"/>
  <c r="R179"/>
  <c r="R210"/>
  <c r="P280"/>
  <c r="BK294"/>
  <c r="J294"/>
  <c r="J109"/>
  <c i="8" r="R130"/>
  <c r="BK151"/>
  <c r="J151"/>
  <c r="J103"/>
  <c r="T164"/>
  <c i="9" r="T135"/>
  <c r="BK147"/>
  <c r="J147"/>
  <c r="J102"/>
  <c r="P164"/>
  <c r="T171"/>
  <c r="BK190"/>
  <c r="J190"/>
  <c r="J108"/>
  <c r="P197"/>
  <c r="R206"/>
  <c i="10" r="R129"/>
  <c r="T158"/>
  <c r="T166"/>
  <c i="11" r="P175"/>
  <c r="R184"/>
  <c r="T218"/>
  <c r="P232"/>
  <c r="P223"/>
  <c r="T237"/>
  <c r="BK251"/>
  <c r="J251"/>
  <c r="J132"/>
  <c r="BK259"/>
  <c r="J259"/>
  <c r="J135"/>
  <c r="R262"/>
  <c i="12" r="P129"/>
  <c i="13" r="BK131"/>
  <c r="J131"/>
  <c r="J99"/>
  <c r="BK155"/>
  <c r="J155"/>
  <c r="J100"/>
  <c r="P167"/>
  <c r="T167"/>
  <c r="BK198"/>
  <c r="J198"/>
  <c r="J103"/>
  <c r="P223"/>
  <c r="R233"/>
  <c r="T247"/>
  <c r="P266"/>
  <c i="14" r="BK170"/>
  <c r="J170"/>
  <c r="J102"/>
  <c r="BK202"/>
  <c r="J202"/>
  <c r="J103"/>
  <c r="P225"/>
  <c r="R231"/>
  <c i="15" r="BK125"/>
  <c r="BK124"/>
  <c r="BK123"/>
  <c r="J123"/>
  <c r="J98"/>
  <c r="P163"/>
  <c i="16" r="P158"/>
  <c r="T224"/>
  <c r="BK258"/>
  <c r="J258"/>
  <c r="J105"/>
  <c r="R334"/>
  <c r="P421"/>
  <c r="T440"/>
  <c r="BK471"/>
  <c r="J471"/>
  <c r="J113"/>
  <c r="R493"/>
  <c r="T558"/>
  <c r="R657"/>
  <c r="R922"/>
  <c i="17" r="BK131"/>
  <c r="J131"/>
  <c r="J101"/>
  <c r="BK148"/>
  <c r="J148"/>
  <c r="J103"/>
  <c r="BK158"/>
  <c r="J158"/>
  <c r="J104"/>
  <c r="R163"/>
  <c i="18" r="R122"/>
  <c r="R121"/>
  <c i="19" r="P164"/>
  <c r="T202"/>
  <c r="P269"/>
  <c r="BK354"/>
  <c r="J354"/>
  <c r="J108"/>
  <c r="BK415"/>
  <c r="J415"/>
  <c r="J110"/>
  <c r="T415"/>
  <c r="R496"/>
  <c r="R533"/>
  <c i="20" r="R208"/>
  <c r="P292"/>
  <c i="21" r="BK131"/>
  <c r="J131"/>
  <c r="J100"/>
  <c r="BK147"/>
  <c r="J147"/>
  <c r="J101"/>
  <c r="P168"/>
  <c r="R224"/>
  <c r="P246"/>
  <c r="T251"/>
  <c i="22" r="T138"/>
  <c r="T137"/>
  <c r="BK155"/>
  <c r="J155"/>
  <c r="J106"/>
  <c r="P168"/>
  <c r="BK178"/>
  <c r="J178"/>
  <c r="J111"/>
  <c r="BK189"/>
  <c r="J189"/>
  <c r="J113"/>
  <c i="23" r="P140"/>
  <c r="P131"/>
  <c r="P130"/>
  <c i="1" r="AU118"/>
  <c i="23" r="P148"/>
  <c r="T159"/>
  <c i="24" r="T124"/>
  <c r="T123"/>
  <c r="BK136"/>
  <c r="J136"/>
  <c r="J101"/>
  <c i="25" r="P133"/>
  <c r="BK162"/>
  <c r="J162"/>
  <c r="J101"/>
  <c r="BK188"/>
  <c r="J188"/>
  <c r="J103"/>
  <c r="BK216"/>
  <c r="J216"/>
  <c r="J105"/>
  <c r="T229"/>
  <c r="P252"/>
  <c i="26" r="P127"/>
  <c r="BK136"/>
  <c r="J136"/>
  <c r="J101"/>
  <c r="T136"/>
  <c r="R163"/>
  <c i="27" r="T146"/>
  <c i="28" r="BK143"/>
  <c r="J143"/>
  <c r="J101"/>
  <c r="T147"/>
  <c r="R166"/>
  <c i="29" r="T200"/>
  <c i="30" r="R146"/>
  <c r="P160"/>
  <c i="2" r="BK147"/>
  <c r="J147"/>
  <c r="J100"/>
  <c r="BK216"/>
  <c r="J216"/>
  <c r="J102"/>
  <c r="T354"/>
  <c r="P631"/>
  <c r="P673"/>
  <c r="P713"/>
  <c r="BK748"/>
  <c r="J748"/>
  <c r="J112"/>
  <c r="P762"/>
  <c r="BK861"/>
  <c r="J861"/>
  <c r="J116"/>
  <c r="BK1148"/>
  <c r="J1148"/>
  <c r="J118"/>
  <c r="R1369"/>
  <c r="BK1452"/>
  <c r="J1452"/>
  <c r="J121"/>
  <c i="3" r="BK138"/>
  <c r="J138"/>
  <c r="J101"/>
  <c r="BK172"/>
  <c r="J172"/>
  <c r="J105"/>
  <c r="R198"/>
  <c r="R235"/>
  <c r="T241"/>
  <c r="P275"/>
  <c i="4" r="T134"/>
  <c r="BK407"/>
  <c r="BK906"/>
  <c r="J906"/>
  <c r="J104"/>
  <c r="R954"/>
  <c r="BK970"/>
  <c r="J970"/>
  <c r="J109"/>
  <c r="R978"/>
  <c r="R969"/>
  <c i="7" r="T133"/>
  <c r="BK184"/>
  <c r="J184"/>
  <c r="J103"/>
  <c r="T184"/>
  <c r="P266"/>
  <c r="R280"/>
  <c r="P294"/>
  <c i="8" r="P135"/>
  <c r="T151"/>
  <c r="T168"/>
  <c i="9" r="P138"/>
  <c r="R147"/>
  <c r="R158"/>
  <c r="BK171"/>
  <c r="J171"/>
  <c r="J106"/>
  <c r="R181"/>
  <c r="BK197"/>
  <c r="J197"/>
  <c r="J109"/>
  <c r="T213"/>
  <c i="10" r="T148"/>
  <c r="BK166"/>
  <c r="J166"/>
  <c r="J104"/>
  <c r="R176"/>
  <c i="11" r="T169"/>
  <c r="T160"/>
  <c r="BK184"/>
  <c r="J184"/>
  <c r="J109"/>
  <c r="R190"/>
  <c r="T211"/>
  <c r="BK232"/>
  <c r="J232"/>
  <c r="J127"/>
  <c r="R232"/>
  <c r="R223"/>
  <c r="P245"/>
  <c r="R259"/>
  <c r="R256"/>
  <c i="12" r="BK129"/>
  <c r="J129"/>
  <c r="J100"/>
  <c i="13" r="P131"/>
  <c r="P130"/>
  <c i="1" r="AU107"/>
  <c i="13" r="R155"/>
  <c r="P173"/>
  <c r="R198"/>
  <c r="T223"/>
  <c r="BK247"/>
  <c r="J247"/>
  <c r="J106"/>
  <c r="BK258"/>
  <c r="J258"/>
  <c r="J107"/>
  <c r="BK266"/>
  <c r="J266"/>
  <c r="J108"/>
  <c i="14" r="T129"/>
  <c r="T160"/>
  <c r="T202"/>
  <c r="BK231"/>
  <c r="J231"/>
  <c r="J105"/>
  <c i="15" r="T163"/>
  <c i="16" r="BK197"/>
  <c r="J197"/>
  <c r="J102"/>
  <c r="P224"/>
  <c r="T258"/>
  <c r="R380"/>
  <c r="R414"/>
  <c r="R421"/>
  <c r="BK458"/>
  <c r="J458"/>
  <c r="J112"/>
  <c r="T493"/>
  <c r="P545"/>
  <c r="T545"/>
  <c r="P588"/>
  <c r="T588"/>
  <c r="P613"/>
  <c r="R613"/>
  <c r="BK849"/>
  <c r="J849"/>
  <c r="J125"/>
  <c r="BK922"/>
  <c r="J922"/>
  <c r="J128"/>
  <c i="17" r="T131"/>
  <c r="R148"/>
  <c r="BK163"/>
  <c r="J163"/>
  <c r="J105"/>
  <c r="R167"/>
  <c i="18" r="P122"/>
  <c r="P121"/>
  <c i="1" r="AU112"/>
  <c i="19" r="T164"/>
  <c r="P222"/>
  <c r="BK314"/>
  <c r="J314"/>
  <c r="J107"/>
  <c r="T354"/>
  <c r="R440"/>
  <c r="BK511"/>
  <c r="J511"/>
  <c r="J113"/>
  <c r="T516"/>
  <c i="20" r="T208"/>
  <c i="21" r="P224"/>
  <c r="T238"/>
  <c r="R251"/>
  <c i="22" r="T155"/>
  <c r="T168"/>
  <c r="T178"/>
  <c r="T189"/>
  <c i="23" r="BK152"/>
  <c r="J152"/>
  <c r="J107"/>
  <c r="P159"/>
  <c i="24" r="R124"/>
  <c r="P136"/>
  <c i="25" r="BK133"/>
  <c r="J133"/>
  <c r="J99"/>
  <c r="R151"/>
  <c r="P162"/>
  <c r="P188"/>
  <c r="T207"/>
  <c r="R229"/>
  <c r="R260"/>
  <c i="26" r="BK127"/>
  <c r="J127"/>
  <c r="J100"/>
  <c r="T127"/>
  <c r="R136"/>
  <c r="P163"/>
  <c i="27" r="P125"/>
  <c r="P124"/>
  <c r="P123"/>
  <c i="1" r="AU122"/>
  <c i="28" r="R143"/>
  <c r="R150"/>
  <c r="P166"/>
  <c i="29" r="P200"/>
  <c i="30" r="T127"/>
  <c r="R155"/>
  <c i="31" r="P122"/>
  <c r="P121"/>
  <c i="1" r="AU126"/>
  <c i="2" r="P195"/>
  <c r="BK354"/>
  <c r="J354"/>
  <c r="J104"/>
  <c r="T525"/>
  <c r="P648"/>
  <c r="P647"/>
  <c r="R673"/>
  <c r="BK762"/>
  <c r="J762"/>
  <c r="J114"/>
  <c r="T762"/>
  <c r="BK794"/>
  <c r="J794"/>
  <c r="J115"/>
  <c r="R794"/>
  <c r="P1059"/>
  <c r="R1059"/>
  <c r="BK1369"/>
  <c r="J1369"/>
  <c r="J119"/>
  <c r="R1432"/>
  <c r="BK1484"/>
  <c r="J1484"/>
  <c r="J122"/>
  <c r="R1484"/>
  <c i="4" r="P145"/>
  <c r="T145"/>
  <c r="P223"/>
  <c r="P133"/>
  <c r="T223"/>
  <c r="P906"/>
  <c r="T954"/>
  <c r="P970"/>
  <c r="T978"/>
  <c r="T969"/>
  <c i="5" r="BK122"/>
  <c r="BK121"/>
  <c r="J121"/>
  <c i="6" r="BK122"/>
  <c r="BK121"/>
  <c r="J121"/>
  <c r="J98"/>
  <c i="7" r="BK157"/>
  <c r="J157"/>
  <c r="J101"/>
  <c r="P184"/>
  <c r="R184"/>
  <c r="BK266"/>
  <c r="J266"/>
  <c r="J105"/>
  <c r="T280"/>
  <c r="R290"/>
  <c i="8" r="BK135"/>
  <c r="J135"/>
  <c r="J102"/>
  <c r="R151"/>
  <c r="BK168"/>
  <c r="J168"/>
  <c r="J105"/>
  <c i="9" r="BK135"/>
  <c r="R138"/>
  <c r="BK158"/>
  <c r="BK157"/>
  <c r="J157"/>
  <c r="J103"/>
  <c r="R164"/>
  <c r="BK181"/>
  <c r="J181"/>
  <c r="J107"/>
  <c r="P190"/>
  <c r="T197"/>
  <c r="T206"/>
  <c i="10" r="P129"/>
  <c r="P128"/>
  <c r="P127"/>
  <c i="1" r="AU104"/>
  <c i="10" r="BK158"/>
  <c r="J158"/>
  <c r="J102"/>
  <c r="P166"/>
  <c i="11" r="P169"/>
  <c r="P160"/>
  <c r="P159"/>
  <c r="P158"/>
  <c i="1" r="AU105"/>
  <c i="11" r="P181"/>
  <c r="BK190"/>
  <c r="J190"/>
  <c r="J111"/>
  <c r="BK211"/>
  <c r="J211"/>
  <c r="J118"/>
  <c r="P237"/>
  <c r="P251"/>
  <c r="T259"/>
  <c r="T256"/>
  <c i="12" r="BK123"/>
  <c r="J123"/>
  <c r="J99"/>
  <c r="T123"/>
  <c r="T122"/>
  <c i="14" r="BK160"/>
  <c r="J160"/>
  <c r="J101"/>
  <c r="R170"/>
  <c r="BK225"/>
  <c r="J225"/>
  <c r="J104"/>
  <c r="P231"/>
  <c i="15" r="T125"/>
  <c r="T124"/>
  <c r="T123"/>
  <c i="16" r="R158"/>
  <c r="R224"/>
  <c r="R249"/>
  <c r="BK334"/>
  <c r="J334"/>
  <c r="J106"/>
  <c r="P380"/>
  <c r="P414"/>
  <c r="T421"/>
  <c r="P458"/>
  <c r="R471"/>
  <c r="P481"/>
  <c r="T481"/>
  <c r="P558"/>
  <c r="BK657"/>
  <c r="J657"/>
  <c r="J124"/>
  <c r="R849"/>
  <c r="T1015"/>
  <c r="T1014"/>
  <c i="17" r="P141"/>
  <c r="T141"/>
  <c r="P158"/>
  <c r="T163"/>
  <c i="18" r="T122"/>
  <c r="T121"/>
  <c i="19" r="BK164"/>
  <c r="J164"/>
  <c r="J101"/>
  <c r="R202"/>
  <c r="T269"/>
  <c r="R354"/>
  <c r="BK440"/>
  <c r="J440"/>
  <c r="J111"/>
  <c r="T496"/>
  <c r="P533"/>
  <c i="20" r="P208"/>
  <c r="R292"/>
  <c i="21" r="R131"/>
  <c r="P147"/>
  <c r="R168"/>
  <c r="T224"/>
  <c r="R238"/>
  <c r="T246"/>
  <c i="22" r="P148"/>
  <c r="P147"/>
  <c r="P163"/>
  <c r="P162"/>
  <c r="P172"/>
  <c r="P185"/>
  <c i="23" r="T148"/>
  <c i="24" r="P124"/>
  <c r="P123"/>
  <c i="1" r="AU119"/>
  <c i="24" r="R136"/>
  <c i="25" r="BK151"/>
  <c r="J151"/>
  <c r="J100"/>
  <c r="R166"/>
  <c r="P207"/>
  <c r="BK229"/>
  <c r="J229"/>
  <c r="J106"/>
  <c r="T244"/>
  <c r="T260"/>
  <c i="26" r="BK141"/>
  <c r="J141"/>
  <c r="J102"/>
  <c r="T163"/>
  <c i="27" r="T125"/>
  <c r="T124"/>
  <c r="T123"/>
  <c i="28" r="R131"/>
  <c r="R130"/>
  <c r="R129"/>
  <c r="BK150"/>
  <c r="J150"/>
  <c r="J103"/>
  <c r="T166"/>
  <c i="29" r="BK200"/>
  <c r="J200"/>
  <c r="J101"/>
  <c i="30" r="T146"/>
  <c r="T155"/>
  <c i="31" r="BK122"/>
  <c r="J122"/>
  <c r="J99"/>
  <c r="R122"/>
  <c r="R121"/>
  <c r="T122"/>
  <c r="T121"/>
  <c i="11" r="BK167"/>
  <c r="J167"/>
  <c r="J104"/>
  <c r="BK188"/>
  <c r="J188"/>
  <c r="J110"/>
  <c r="BK198"/>
  <c r="J198"/>
  <c r="J113"/>
  <c r="BK224"/>
  <c r="J224"/>
  <c r="J123"/>
  <c r="BK228"/>
  <c r="J228"/>
  <c r="J125"/>
  <c r="BK230"/>
  <c r="J230"/>
  <c r="J126"/>
  <c r="BK257"/>
  <c r="J257"/>
  <c r="J134"/>
  <c r="BK179"/>
  <c r="J179"/>
  <c r="J107"/>
  <c r="BK249"/>
  <c r="J249"/>
  <c r="J131"/>
  <c i="22" r="BK143"/>
  <c r="J143"/>
  <c r="J102"/>
  <c i="31" r="J91"/>
  <c i="7" r="BK288"/>
  <c r="J288"/>
  <c r="J107"/>
  <c i="11" r="BK202"/>
  <c r="J202"/>
  <c r="J115"/>
  <c i="16" r="BK1006"/>
  <c r="J1006"/>
  <c r="J129"/>
  <c i="23" r="BK146"/>
  <c r="J146"/>
  <c r="J105"/>
  <c i="11" r="BK161"/>
  <c r="J161"/>
  <c r="J101"/>
  <c r="BK214"/>
  <c r="J214"/>
  <c r="J119"/>
  <c i="19" r="BK219"/>
  <c r="J219"/>
  <c r="J103"/>
  <c i="20" r="BK300"/>
  <c r="J300"/>
  <c r="J103"/>
  <c i="2" r="BK347"/>
  <c r="J347"/>
  <c r="J103"/>
  <c i="23" r="BK132"/>
  <c r="J132"/>
  <c r="J100"/>
  <c i="31" r="E85"/>
  <c i="2" r="BK1505"/>
  <c r="J1505"/>
  <c r="J123"/>
  <c i="3" r="BK156"/>
  <c r="J156"/>
  <c r="J102"/>
  <c i="4" r="BK967"/>
  <c r="J967"/>
  <c r="J107"/>
  <c i="11" r="BK165"/>
  <c r="J165"/>
  <c r="J103"/>
  <c r="BK200"/>
  <c r="J200"/>
  <c r="J114"/>
  <c i="16" r="BK1009"/>
  <c r="J1009"/>
  <c r="J131"/>
  <c i="22" r="BK145"/>
  <c r="J145"/>
  <c r="J103"/>
  <c i="11" r="BK226"/>
  <c r="J226"/>
  <c r="J124"/>
  <c i="2" r="BK645"/>
  <c r="J645"/>
  <c r="J107"/>
  <c i="11" r="BK163"/>
  <c r="J163"/>
  <c r="J102"/>
  <c r="BK204"/>
  <c r="J204"/>
  <c r="J116"/>
  <c r="BK216"/>
  <c r="J216"/>
  <c r="J120"/>
  <c r="BK243"/>
  <c r="J243"/>
  <c r="J129"/>
  <c i="16" r="BK914"/>
  <c r="J914"/>
  <c r="J126"/>
  <c r="BK918"/>
  <c r="J918"/>
  <c r="J127"/>
  <c i="21" r="BK244"/>
  <c r="J244"/>
  <c r="J105"/>
  <c i="23" r="BK134"/>
  <c r="J134"/>
  <c r="J101"/>
  <c r="BK136"/>
  <c r="J136"/>
  <c r="J102"/>
  <c r="BK138"/>
  <c r="J138"/>
  <c r="J103"/>
  <c i="31" r="BE127"/>
  <c r="BE130"/>
  <c r="BE132"/>
  <c i="30" r="BK126"/>
  <c r="BK125"/>
  <c r="J125"/>
  <c r="J98"/>
  <c i="31" r="BE128"/>
  <c r="F118"/>
  <c r="BE124"/>
  <c r="BE125"/>
  <c r="BE123"/>
  <c r="BE129"/>
  <c r="BE126"/>
  <c r="BE133"/>
  <c r="BE131"/>
  <c i="30" r="BE149"/>
  <c r="BE150"/>
  <c r="BE152"/>
  <c r="BE154"/>
  <c r="J119"/>
  <c r="BE128"/>
  <c r="BE165"/>
  <c r="BE166"/>
  <c r="E85"/>
  <c r="F94"/>
  <c r="BE141"/>
  <c r="BE147"/>
  <c r="BE153"/>
  <c r="BE164"/>
  <c i="29" r="BK124"/>
  <c r="J124"/>
  <c r="J99"/>
  <c i="30" r="BE135"/>
  <c r="BE136"/>
  <c r="BE137"/>
  <c r="BE159"/>
  <c r="BE161"/>
  <c r="BE162"/>
  <c r="BE132"/>
  <c r="BE142"/>
  <c r="BE143"/>
  <c r="BE144"/>
  <c r="BE145"/>
  <c r="BE148"/>
  <c r="BE157"/>
  <c r="BE158"/>
  <c r="BE163"/>
  <c r="BE167"/>
  <c r="BE131"/>
  <c r="BE133"/>
  <c r="BE134"/>
  <c r="BE138"/>
  <c r="BE139"/>
  <c r="BE140"/>
  <c r="BE151"/>
  <c r="BE156"/>
  <c i="29" r="E85"/>
  <c r="F120"/>
  <c r="BE148"/>
  <c r="BE158"/>
  <c r="BE164"/>
  <c r="BE192"/>
  <c r="BE194"/>
  <c r="BE196"/>
  <c r="BE198"/>
  <c r="BE215"/>
  <c r="J117"/>
  <c r="BE126"/>
  <c r="BE142"/>
  <c r="BE201"/>
  <c r="BE213"/>
  <c r="BE217"/>
  <c r="BE219"/>
  <c r="BE152"/>
  <c r="BE154"/>
  <c r="BE156"/>
  <c r="BE166"/>
  <c r="BE174"/>
  <c r="BE176"/>
  <c r="BE178"/>
  <c i="28" r="BK130"/>
  <c r="BK129"/>
  <c r="J129"/>
  <c i="29" r="BE128"/>
  <c r="BE132"/>
  <c r="BE134"/>
  <c r="BE140"/>
  <c r="BE150"/>
  <c i="28" r="J154"/>
  <c r="J105"/>
  <c i="29" r="BE136"/>
  <c r="BE146"/>
  <c r="BE160"/>
  <c r="BE180"/>
  <c r="BE207"/>
  <c r="BE209"/>
  <c r="BE211"/>
  <c r="BE130"/>
  <c r="BE138"/>
  <c r="BE168"/>
  <c r="BE170"/>
  <c r="BE172"/>
  <c r="BE182"/>
  <c r="BE184"/>
  <c r="BE221"/>
  <c r="BE227"/>
  <c r="BE144"/>
  <c r="BE162"/>
  <c r="BE186"/>
  <c r="BE188"/>
  <c r="BE190"/>
  <c r="BE203"/>
  <c r="BE205"/>
  <c r="BE223"/>
  <c r="BE225"/>
  <c i="27" r="BK123"/>
  <c r="J123"/>
  <c i="28" r="BE141"/>
  <c r="BE145"/>
  <c r="BE159"/>
  <c r="BE160"/>
  <c r="BE161"/>
  <c r="BE168"/>
  <c r="BE178"/>
  <c r="BE182"/>
  <c r="BE192"/>
  <c r="BE196"/>
  <c r="E85"/>
  <c r="J123"/>
  <c r="BE134"/>
  <c r="BE135"/>
  <c r="BE165"/>
  <c r="BE167"/>
  <c r="BE170"/>
  <c r="BE171"/>
  <c r="BE173"/>
  <c r="BE174"/>
  <c r="BE179"/>
  <c r="BE181"/>
  <c r="BE183"/>
  <c r="BE184"/>
  <c i="27" r="J125"/>
  <c r="J100"/>
  <c i="28" r="F126"/>
  <c r="BE148"/>
  <c r="BE149"/>
  <c r="BE151"/>
  <c r="BE163"/>
  <c r="BE164"/>
  <c r="BE175"/>
  <c r="BE187"/>
  <c r="BE191"/>
  <c r="BE193"/>
  <c r="BE194"/>
  <c r="BE139"/>
  <c r="BE140"/>
  <c r="BE142"/>
  <c r="BE157"/>
  <c r="BE158"/>
  <c r="BE132"/>
  <c r="BE138"/>
  <c r="BE152"/>
  <c r="BE155"/>
  <c r="BE162"/>
  <c r="BE156"/>
  <c r="BE176"/>
  <c r="BE180"/>
  <c r="BE188"/>
  <c r="BE197"/>
  <c r="BE136"/>
  <c r="BE137"/>
  <c r="BE144"/>
  <c r="BE146"/>
  <c r="BE177"/>
  <c r="BE190"/>
  <c r="BE195"/>
  <c r="BE133"/>
  <c r="BE169"/>
  <c r="BE172"/>
  <c r="BE185"/>
  <c r="BE189"/>
  <c i="27" r="E85"/>
  <c r="BE134"/>
  <c r="BE135"/>
  <c r="BE136"/>
  <c r="BE140"/>
  <c r="BE141"/>
  <c r="BE143"/>
  <c r="BE147"/>
  <c r="BE148"/>
  <c r="BE130"/>
  <c r="BE132"/>
  <c r="BE137"/>
  <c r="BE150"/>
  <c r="BE151"/>
  <c r="BE157"/>
  <c r="F120"/>
  <c r="BE128"/>
  <c r="BE131"/>
  <c r="BE149"/>
  <c r="BE158"/>
  <c r="J91"/>
  <c r="BE126"/>
  <c r="BE138"/>
  <c r="BE139"/>
  <c r="BE145"/>
  <c r="BE152"/>
  <c r="BE154"/>
  <c r="BE159"/>
  <c i="26" r="BK126"/>
  <c r="J126"/>
  <c r="J99"/>
  <c i="27" r="BE142"/>
  <c r="BE127"/>
  <c r="BE155"/>
  <c r="BE156"/>
  <c r="BE133"/>
  <c r="BE144"/>
  <c r="BE153"/>
  <c r="BE129"/>
  <c i="26" r="E85"/>
  <c r="F94"/>
  <c r="BE137"/>
  <c r="BE159"/>
  <c r="BE166"/>
  <c r="BE168"/>
  <c r="J91"/>
  <c r="BE146"/>
  <c r="BE135"/>
  <c r="BE143"/>
  <c r="BE148"/>
  <c r="BE158"/>
  <c r="BE150"/>
  <c r="BE155"/>
  <c r="BE162"/>
  <c r="BE132"/>
  <c r="BE133"/>
  <c r="BE142"/>
  <c r="BE151"/>
  <c i="25" r="BK132"/>
  <c r="J132"/>
  <c i="26" r="BE131"/>
  <c r="BE147"/>
  <c r="BE149"/>
  <c r="BE153"/>
  <c r="BE154"/>
  <c r="BE161"/>
  <c r="BE134"/>
  <c r="BE138"/>
  <c r="BE140"/>
  <c r="BE145"/>
  <c r="BE152"/>
  <c r="BE156"/>
  <c r="BE157"/>
  <c r="BE164"/>
  <c r="BE128"/>
  <c r="BE129"/>
  <c r="BE130"/>
  <c r="BE139"/>
  <c r="BE144"/>
  <c r="BE160"/>
  <c r="BE165"/>
  <c r="BE167"/>
  <c i="24" r="BK123"/>
  <c r="J123"/>
  <c r="J98"/>
  <c i="25" r="E120"/>
  <c r="BE147"/>
  <c r="BE152"/>
  <c r="BE153"/>
  <c r="BE163"/>
  <c r="BE164"/>
  <c r="BE191"/>
  <c r="BE195"/>
  <c r="BE217"/>
  <c r="BE223"/>
  <c r="BE239"/>
  <c r="BE240"/>
  <c r="BE246"/>
  <c r="BE269"/>
  <c r="BE273"/>
  <c r="BE275"/>
  <c r="BE276"/>
  <c r="J91"/>
  <c r="BE149"/>
  <c r="BE156"/>
  <c r="BE168"/>
  <c r="BE175"/>
  <c r="BE193"/>
  <c r="BE206"/>
  <c r="BE208"/>
  <c r="BE213"/>
  <c r="BE231"/>
  <c r="BE255"/>
  <c r="BE259"/>
  <c r="BE274"/>
  <c r="BE142"/>
  <c r="BE144"/>
  <c r="BE154"/>
  <c r="BE171"/>
  <c r="BE177"/>
  <c r="BE189"/>
  <c r="BE196"/>
  <c r="BE198"/>
  <c r="BE204"/>
  <c r="BE209"/>
  <c r="BE211"/>
  <c r="BE215"/>
  <c r="BE224"/>
  <c r="BE225"/>
  <c r="BE233"/>
  <c r="BE234"/>
  <c r="BE245"/>
  <c r="BE247"/>
  <c r="BE250"/>
  <c r="BE253"/>
  <c r="BE256"/>
  <c r="BE267"/>
  <c r="BE134"/>
  <c r="BE138"/>
  <c r="BE143"/>
  <c r="BE148"/>
  <c r="BE157"/>
  <c r="BE159"/>
  <c r="BE176"/>
  <c r="BE182"/>
  <c r="BE186"/>
  <c r="BE194"/>
  <c r="BE202"/>
  <c r="BE218"/>
  <c r="BE230"/>
  <c r="BE251"/>
  <c r="BE262"/>
  <c r="BE263"/>
  <c r="BE268"/>
  <c r="BE270"/>
  <c r="BE135"/>
  <c r="BE141"/>
  <c r="BE145"/>
  <c r="BE150"/>
  <c r="BE160"/>
  <c r="BE161"/>
  <c r="BE180"/>
  <c r="BE185"/>
  <c r="BE197"/>
  <c r="BE199"/>
  <c r="BE200"/>
  <c r="BE205"/>
  <c r="BE226"/>
  <c r="BE235"/>
  <c r="BE238"/>
  <c r="BE242"/>
  <c r="BE257"/>
  <c r="BE258"/>
  <c r="BE261"/>
  <c r="BE272"/>
  <c r="F129"/>
  <c r="BE136"/>
  <c r="BE140"/>
  <c r="BE146"/>
  <c r="BE165"/>
  <c r="BE170"/>
  <c r="BE173"/>
  <c r="BE174"/>
  <c r="BE190"/>
  <c r="BE192"/>
  <c r="BE201"/>
  <c r="BE212"/>
  <c r="BE214"/>
  <c r="BE219"/>
  <c r="BE221"/>
  <c r="BE228"/>
  <c r="BE249"/>
  <c r="BE254"/>
  <c r="BE266"/>
  <c r="BE271"/>
  <c r="BE137"/>
  <c r="BE155"/>
  <c r="BE169"/>
  <c r="BE178"/>
  <c r="BE179"/>
  <c r="BE181"/>
  <c r="BE203"/>
  <c r="BE210"/>
  <c r="BE220"/>
  <c r="BE222"/>
  <c r="BE227"/>
  <c r="BE236"/>
  <c r="BE237"/>
  <c r="BE241"/>
  <c r="BE264"/>
  <c r="BE139"/>
  <c r="BE158"/>
  <c r="BE167"/>
  <c r="BE172"/>
  <c r="BE183"/>
  <c r="BE184"/>
  <c r="BE187"/>
  <c r="BE232"/>
  <c r="BE248"/>
  <c r="BE265"/>
  <c i="24" r="E111"/>
  <c r="BE132"/>
  <c r="BE138"/>
  <c r="F120"/>
  <c r="BE128"/>
  <c r="BE129"/>
  <c r="BE131"/>
  <c r="BE140"/>
  <c r="BE135"/>
  <c r="J91"/>
  <c r="BE126"/>
  <c r="BE127"/>
  <c r="BE134"/>
  <c r="BE139"/>
  <c r="BE141"/>
  <c r="BE125"/>
  <c r="BE133"/>
  <c r="BE137"/>
  <c i="23" r="E118"/>
  <c r="BE133"/>
  <c r="BE142"/>
  <c r="BE143"/>
  <c r="BE151"/>
  <c r="J91"/>
  <c r="BE135"/>
  <c r="BE137"/>
  <c r="BE149"/>
  <c r="BE161"/>
  <c r="BE163"/>
  <c i="22" r="J163"/>
  <c r="J108"/>
  <c i="23" r="F127"/>
  <c r="BE150"/>
  <c r="BE154"/>
  <c r="BE158"/>
  <c i="22" r="BK147"/>
  <c r="J147"/>
  <c r="J104"/>
  <c i="23" r="BE144"/>
  <c r="BE147"/>
  <c r="BE153"/>
  <c r="BE157"/>
  <c r="BE145"/>
  <c r="BE155"/>
  <c r="BE160"/>
  <c r="BE162"/>
  <c r="BE164"/>
  <c r="BE139"/>
  <c r="BE141"/>
  <c i="22" r="BK137"/>
  <c r="J137"/>
  <c r="J100"/>
  <c i="23" r="BE156"/>
  <c i="22" r="J91"/>
  <c r="F94"/>
  <c r="BE140"/>
  <c r="BE150"/>
  <c r="BE151"/>
  <c r="BE158"/>
  <c i="21" r="BK130"/>
  <c r="J130"/>
  <c r="J99"/>
  <c i="22" r="BE144"/>
  <c r="BE166"/>
  <c r="BE183"/>
  <c r="BE153"/>
  <c r="BE167"/>
  <c r="BE181"/>
  <c r="BE187"/>
  <c r="BE139"/>
  <c r="BE146"/>
  <c r="BE152"/>
  <c r="BE159"/>
  <c r="BE160"/>
  <c r="BE169"/>
  <c r="BE170"/>
  <c r="BE173"/>
  <c r="BE174"/>
  <c r="BE175"/>
  <c r="BE186"/>
  <c r="BE188"/>
  <c r="BE190"/>
  <c r="BE142"/>
  <c r="BE164"/>
  <c r="BE165"/>
  <c r="BE179"/>
  <c r="BE182"/>
  <c r="BE184"/>
  <c r="BE161"/>
  <c r="BE177"/>
  <c r="BE191"/>
  <c r="BE192"/>
  <c r="E123"/>
  <c r="BE141"/>
  <c r="BE149"/>
  <c r="BE154"/>
  <c r="BE176"/>
  <c r="BE180"/>
  <c r="BE156"/>
  <c r="BE157"/>
  <c r="BE171"/>
  <c i="21" r="BE135"/>
  <c r="BE164"/>
  <c r="BE187"/>
  <c r="BE188"/>
  <c r="BE202"/>
  <c r="BE223"/>
  <c r="BE247"/>
  <c r="BE248"/>
  <c r="BE250"/>
  <c r="J123"/>
  <c r="BE141"/>
  <c r="BE145"/>
  <c r="BE162"/>
  <c r="BE180"/>
  <c r="BE192"/>
  <c r="BE195"/>
  <c r="BE196"/>
  <c r="BE203"/>
  <c r="BE210"/>
  <c r="BE211"/>
  <c r="BE214"/>
  <c r="BE215"/>
  <c r="BE219"/>
  <c r="BE220"/>
  <c r="BE226"/>
  <c r="BE227"/>
  <c r="BE245"/>
  <c r="E85"/>
  <c r="BE133"/>
  <c r="BE153"/>
  <c r="BE155"/>
  <c r="BE156"/>
  <c r="BE161"/>
  <c r="BE165"/>
  <c r="BE175"/>
  <c r="BE176"/>
  <c r="BE177"/>
  <c r="BE181"/>
  <c r="BE185"/>
  <c r="BE189"/>
  <c r="BE218"/>
  <c r="BE228"/>
  <c r="BE249"/>
  <c r="BE132"/>
  <c r="BE134"/>
  <c r="BE138"/>
  <c r="BE142"/>
  <c r="BE144"/>
  <c r="BE157"/>
  <c r="BE158"/>
  <c r="BE171"/>
  <c r="BE184"/>
  <c r="BE205"/>
  <c r="BE208"/>
  <c r="BE209"/>
  <c r="BE232"/>
  <c r="BE233"/>
  <c r="BE234"/>
  <c r="BE241"/>
  <c r="BE136"/>
  <c r="BE137"/>
  <c r="BE148"/>
  <c r="BE154"/>
  <c r="BE159"/>
  <c r="BE182"/>
  <c r="BE190"/>
  <c r="BE191"/>
  <c r="BE197"/>
  <c r="BE204"/>
  <c r="BE229"/>
  <c r="BE230"/>
  <c r="BE231"/>
  <c r="BE252"/>
  <c r="F94"/>
  <c r="BE146"/>
  <c r="BE149"/>
  <c r="BE150"/>
  <c r="BE151"/>
  <c r="BE163"/>
  <c r="BE166"/>
  <c r="BE183"/>
  <c r="BE193"/>
  <c r="BE194"/>
  <c r="BE199"/>
  <c r="BE201"/>
  <c r="BE213"/>
  <c r="BE237"/>
  <c r="BE239"/>
  <c r="BE240"/>
  <c i="20" r="BK126"/>
  <c r="BK125"/>
  <c r="J125"/>
  <c r="J98"/>
  <c i="21" r="BE139"/>
  <c r="BE140"/>
  <c r="BE143"/>
  <c r="BE152"/>
  <c r="BE167"/>
  <c r="BE169"/>
  <c r="BE170"/>
  <c r="BE173"/>
  <c r="BE174"/>
  <c r="BE178"/>
  <c r="BE200"/>
  <c r="BE235"/>
  <c r="BE236"/>
  <c r="BE242"/>
  <c r="BE243"/>
  <c r="BE160"/>
  <c r="BE172"/>
  <c r="BE179"/>
  <c r="BE186"/>
  <c r="BE198"/>
  <c r="BE206"/>
  <c r="BE207"/>
  <c r="BE212"/>
  <c r="BE216"/>
  <c r="BE217"/>
  <c r="BE221"/>
  <c r="BE222"/>
  <c r="BE225"/>
  <c r="BE253"/>
  <c i="20" r="J91"/>
  <c r="BE227"/>
  <c r="BE232"/>
  <c r="BE241"/>
  <c r="BE296"/>
  <c r="BE128"/>
  <c r="BE165"/>
  <c r="BE183"/>
  <c r="BE188"/>
  <c r="BE239"/>
  <c r="BE244"/>
  <c r="BE284"/>
  <c i="19" r="J139"/>
  <c r="J100"/>
  <c i="20" r="E85"/>
  <c r="BE242"/>
  <c r="BE298"/>
  <c r="BE156"/>
  <c r="BE159"/>
  <c r="BE192"/>
  <c r="BE249"/>
  <c r="BE255"/>
  <c r="BE276"/>
  <c r="BE283"/>
  <c r="BE293"/>
  <c r="BE138"/>
  <c r="BE150"/>
  <c r="BE166"/>
  <c r="BE172"/>
  <c r="BE261"/>
  <c r="BE275"/>
  <c r="F94"/>
  <c r="BE209"/>
  <c r="BE216"/>
  <c i="19" r="BK221"/>
  <c r="J221"/>
  <c r="J104"/>
  <c i="20" r="BE144"/>
  <c r="BE178"/>
  <c r="BE248"/>
  <c r="BE268"/>
  <c r="BE301"/>
  <c r="BE153"/>
  <c r="BE222"/>
  <c r="BE245"/>
  <c r="BE246"/>
  <c r="BE247"/>
  <c r="BE295"/>
  <c i="18" r="BK121"/>
  <c r="J121"/>
  <c i="19" r="BE203"/>
  <c r="BE205"/>
  <c r="BE268"/>
  <c r="BE393"/>
  <c r="BE395"/>
  <c r="BE427"/>
  <c r="BE445"/>
  <c r="BE479"/>
  <c r="BE500"/>
  <c r="BE525"/>
  <c r="BE534"/>
  <c r="BE541"/>
  <c r="BE549"/>
  <c r="BE555"/>
  <c r="J91"/>
  <c r="BE140"/>
  <c r="BE143"/>
  <c r="BE198"/>
  <c r="BE263"/>
  <c r="BE270"/>
  <c r="BE289"/>
  <c r="BE299"/>
  <c r="BE333"/>
  <c r="BE438"/>
  <c r="BE457"/>
  <c r="BE462"/>
  <c r="BE465"/>
  <c r="BE495"/>
  <c r="BE517"/>
  <c r="BE521"/>
  <c r="E85"/>
  <c r="BE172"/>
  <c r="BE186"/>
  <c r="BE189"/>
  <c r="BE360"/>
  <c r="BE403"/>
  <c r="BE437"/>
  <c r="BE455"/>
  <c r="BE510"/>
  <c r="BE512"/>
  <c r="BE179"/>
  <c r="BE184"/>
  <c r="BE209"/>
  <c r="BE211"/>
  <c r="BE310"/>
  <c r="BE313"/>
  <c r="BE315"/>
  <c r="BE320"/>
  <c r="BE325"/>
  <c r="BE327"/>
  <c r="BE379"/>
  <c r="BE386"/>
  <c r="BE410"/>
  <c r="BE414"/>
  <c r="BE452"/>
  <c r="BE468"/>
  <c r="BE494"/>
  <c r="F134"/>
  <c r="BE165"/>
  <c r="BE220"/>
  <c r="BE250"/>
  <c r="BE271"/>
  <c r="BE287"/>
  <c r="BE329"/>
  <c r="BE374"/>
  <c r="BE388"/>
  <c r="BE406"/>
  <c r="BE433"/>
  <c r="BE490"/>
  <c r="BE491"/>
  <c r="BE492"/>
  <c r="BE515"/>
  <c r="BE523"/>
  <c r="BE150"/>
  <c r="BE180"/>
  <c r="BE192"/>
  <c r="BE213"/>
  <c r="BE217"/>
  <c r="BE223"/>
  <c r="BE228"/>
  <c r="BE239"/>
  <c r="BE245"/>
  <c r="BE276"/>
  <c r="BE288"/>
  <c r="BE301"/>
  <c r="BE343"/>
  <c r="BE355"/>
  <c r="BE361"/>
  <c r="BE400"/>
  <c r="BE416"/>
  <c r="BE439"/>
  <c r="BE471"/>
  <c r="BE482"/>
  <c r="BE484"/>
  <c r="BE502"/>
  <c r="BE519"/>
  <c r="BE148"/>
  <c r="BE158"/>
  <c r="BE162"/>
  <c r="BE187"/>
  <c r="BE190"/>
  <c r="BE282"/>
  <c r="BE294"/>
  <c r="BE339"/>
  <c r="BE349"/>
  <c r="BE353"/>
  <c r="BE367"/>
  <c r="BE369"/>
  <c r="BE375"/>
  <c r="BE380"/>
  <c r="BE431"/>
  <c r="BE447"/>
  <c r="BE451"/>
  <c r="BE474"/>
  <c r="BE489"/>
  <c r="BE497"/>
  <c r="BE154"/>
  <c r="BE194"/>
  <c r="BE196"/>
  <c r="BE234"/>
  <c r="BE254"/>
  <c r="BE259"/>
  <c r="BE275"/>
  <c r="BE304"/>
  <c r="BE307"/>
  <c r="BE420"/>
  <c r="BE421"/>
  <c r="BE425"/>
  <c r="BE441"/>
  <c r="BE477"/>
  <c r="BE505"/>
  <c r="BE508"/>
  <c i="18" r="J91"/>
  <c r="BE132"/>
  <c r="BE124"/>
  <c r="BE133"/>
  <c i="17" r="BK129"/>
  <c r="J129"/>
  <c r="J99"/>
  <c i="18" r="E109"/>
  <c r="F94"/>
  <c r="BE127"/>
  <c r="BE129"/>
  <c r="BE131"/>
  <c r="BE126"/>
  <c r="BE123"/>
  <c r="BE125"/>
  <c r="BE128"/>
  <c r="BE130"/>
  <c i="17" r="J91"/>
  <c r="BE140"/>
  <c r="BE156"/>
  <c r="BE166"/>
  <c r="E116"/>
  <c r="BE134"/>
  <c r="BE137"/>
  <c r="BE147"/>
  <c r="BE153"/>
  <c r="BE165"/>
  <c r="BE135"/>
  <c r="BE149"/>
  <c i="16" r="BK1008"/>
  <c r="J1008"/>
  <c r="J130"/>
  <c i="17" r="BE136"/>
  <c r="BE161"/>
  <c r="BE168"/>
  <c i="16" r="BK156"/>
  <c r="J156"/>
  <c r="J99"/>
  <c i="17" r="F125"/>
  <c r="BE132"/>
  <c r="BE133"/>
  <c r="BE145"/>
  <c r="BE146"/>
  <c r="BE154"/>
  <c r="BE157"/>
  <c i="16" r="BK1014"/>
  <c r="J1014"/>
  <c r="J132"/>
  <c i="17" r="BE138"/>
  <c r="BE139"/>
  <c r="BE142"/>
  <c r="BE143"/>
  <c r="BE144"/>
  <c r="BE150"/>
  <c r="BE151"/>
  <c r="BE152"/>
  <c r="BE155"/>
  <c r="BE159"/>
  <c r="BE160"/>
  <c r="BE162"/>
  <c r="BE164"/>
  <c r="BE169"/>
  <c i="15" r="J125"/>
  <c r="J100"/>
  <c i="16" r="BE182"/>
  <c r="BE338"/>
  <c r="BE349"/>
  <c r="BE377"/>
  <c r="BE410"/>
  <c r="BE510"/>
  <c r="BE528"/>
  <c r="BE713"/>
  <c r="BE718"/>
  <c r="BE730"/>
  <c r="BE862"/>
  <c r="BE905"/>
  <c r="BE945"/>
  <c r="BE953"/>
  <c r="BE971"/>
  <c r="BE991"/>
  <c r="BE995"/>
  <c r="BE1000"/>
  <c r="BE1003"/>
  <c r="BE1007"/>
  <c r="BE1010"/>
  <c r="BE1016"/>
  <c r="BE1019"/>
  <c r="BE1022"/>
  <c r="E143"/>
  <c r="F152"/>
  <c r="BE165"/>
  <c r="BE175"/>
  <c r="BE186"/>
  <c r="BE209"/>
  <c r="BE302"/>
  <c r="BE312"/>
  <c r="BE324"/>
  <c r="BE394"/>
  <c r="BE482"/>
  <c r="BE486"/>
  <c r="BE532"/>
  <c r="BE537"/>
  <c r="BE610"/>
  <c r="BE614"/>
  <c r="BE703"/>
  <c r="BE778"/>
  <c r="BE159"/>
  <c r="BE171"/>
  <c r="BE259"/>
  <c r="BE266"/>
  <c r="BE319"/>
  <c r="BE330"/>
  <c r="BE343"/>
  <c r="BE415"/>
  <c r="BE432"/>
  <c r="BE441"/>
  <c r="BE451"/>
  <c r="BE578"/>
  <c r="BE584"/>
  <c r="BE601"/>
  <c r="BE617"/>
  <c r="BE620"/>
  <c r="BE644"/>
  <c r="BE653"/>
  <c r="BE723"/>
  <c r="BE788"/>
  <c r="BE919"/>
  <c r="BE950"/>
  <c r="BE202"/>
  <c r="BE237"/>
  <c r="BE245"/>
  <c r="BE250"/>
  <c r="BE254"/>
  <c r="BE270"/>
  <c r="BE274"/>
  <c r="BE296"/>
  <c r="BE381"/>
  <c r="BE404"/>
  <c r="BE407"/>
  <c r="BE426"/>
  <c r="BE476"/>
  <c r="BE541"/>
  <c r="BE564"/>
  <c r="BE589"/>
  <c r="BE592"/>
  <c r="BE595"/>
  <c r="BE626"/>
  <c r="BE629"/>
  <c r="BE635"/>
  <c r="BE638"/>
  <c r="BE708"/>
  <c r="BE751"/>
  <c r="BE813"/>
  <c r="BE926"/>
  <c i="15" r="J124"/>
  <c r="J99"/>
  <c i="16" r="BE168"/>
  <c r="BE194"/>
  <c r="BE401"/>
  <c r="BE418"/>
  <c r="BE422"/>
  <c r="BE429"/>
  <c r="BE467"/>
  <c r="BE472"/>
  <c r="BE489"/>
  <c r="BE521"/>
  <c r="BE546"/>
  <c r="BE607"/>
  <c r="BE658"/>
  <c r="BE698"/>
  <c r="BE735"/>
  <c r="BE799"/>
  <c r="BE816"/>
  <c r="BE819"/>
  <c r="BE823"/>
  <c r="BE886"/>
  <c r="J149"/>
  <c r="BE233"/>
  <c r="BE459"/>
  <c r="BE463"/>
  <c r="BE559"/>
  <c r="BE604"/>
  <c r="BE623"/>
  <c r="BE632"/>
  <c r="BE650"/>
  <c r="BE692"/>
  <c r="BE695"/>
  <c r="BE809"/>
  <c r="BE826"/>
  <c r="BE836"/>
  <c r="BE839"/>
  <c r="BE874"/>
  <c r="BE898"/>
  <c r="BE915"/>
  <c r="BE178"/>
  <c r="BE213"/>
  <c r="BE284"/>
  <c r="BE335"/>
  <c r="BE354"/>
  <c r="BE360"/>
  <c r="BE372"/>
  <c r="BE447"/>
  <c r="BE504"/>
  <c r="BE568"/>
  <c r="BE641"/>
  <c r="BE647"/>
  <c r="BE682"/>
  <c r="BE830"/>
  <c r="BE931"/>
  <c r="BE940"/>
  <c r="BE190"/>
  <c r="BE198"/>
  <c r="BE220"/>
  <c r="BE225"/>
  <c r="BE291"/>
  <c r="BE436"/>
  <c r="BE494"/>
  <c r="BE498"/>
  <c r="BE515"/>
  <c r="BE550"/>
  <c r="BE554"/>
  <c r="BE572"/>
  <c r="BE674"/>
  <c r="BE767"/>
  <c r="BE842"/>
  <c r="BE845"/>
  <c r="BE850"/>
  <c r="BE923"/>
  <c i="15" r="E85"/>
  <c r="F94"/>
  <c r="BE130"/>
  <c r="BE131"/>
  <c r="BE132"/>
  <c r="BE134"/>
  <c r="BE136"/>
  <c r="BE128"/>
  <c r="BE149"/>
  <c r="BE156"/>
  <c r="BE162"/>
  <c r="BE164"/>
  <c r="BE165"/>
  <c r="BE166"/>
  <c r="BE173"/>
  <c r="BE135"/>
  <c r="BE169"/>
  <c r="BE153"/>
  <c r="BE154"/>
  <c r="BE167"/>
  <c r="BE176"/>
  <c r="BE177"/>
  <c r="BE178"/>
  <c r="BE142"/>
  <c r="BE144"/>
  <c r="BE160"/>
  <c i="14" r="BK128"/>
  <c r="J128"/>
  <c r="J99"/>
  <c i="15" r="BE127"/>
  <c r="BE137"/>
  <c r="BE139"/>
  <c r="BE140"/>
  <c r="BE141"/>
  <c r="BE155"/>
  <c r="BE161"/>
  <c r="BE172"/>
  <c r="BE174"/>
  <c r="BE175"/>
  <c r="J117"/>
  <c r="BE133"/>
  <c r="BE138"/>
  <c r="BE145"/>
  <c r="BE147"/>
  <c r="BE148"/>
  <c r="BE150"/>
  <c r="BE151"/>
  <c r="BE152"/>
  <c r="BE157"/>
  <c r="BE158"/>
  <c r="BE159"/>
  <c r="BE168"/>
  <c r="BE170"/>
  <c r="BE171"/>
  <c r="BE126"/>
  <c r="BE129"/>
  <c r="BE143"/>
  <c r="BE146"/>
  <c i="14" r="BE142"/>
  <c r="BE144"/>
  <c r="BE167"/>
  <c r="BE187"/>
  <c r="BE193"/>
  <c r="BE201"/>
  <c r="BE212"/>
  <c r="E85"/>
  <c r="BE153"/>
  <c r="BE164"/>
  <c r="BE165"/>
  <c r="BE166"/>
  <c r="BE172"/>
  <c r="BE178"/>
  <c r="BE179"/>
  <c r="BE189"/>
  <c r="BE194"/>
  <c r="BE203"/>
  <c r="BE205"/>
  <c r="BE135"/>
  <c r="BE138"/>
  <c r="BE143"/>
  <c r="BE145"/>
  <c r="BE154"/>
  <c r="BE155"/>
  <c r="BE169"/>
  <c r="BE173"/>
  <c r="BE175"/>
  <c r="BE181"/>
  <c r="BE191"/>
  <c r="BE206"/>
  <c r="BE211"/>
  <c r="BE213"/>
  <c r="BE224"/>
  <c r="BE229"/>
  <c r="BE133"/>
  <c r="BE136"/>
  <c r="BE137"/>
  <c r="BE147"/>
  <c r="BE148"/>
  <c r="BE161"/>
  <c r="BE174"/>
  <c r="BE210"/>
  <c r="BE218"/>
  <c r="BE221"/>
  <c i="13" r="BK130"/>
  <c r="J130"/>
  <c i="14" r="J121"/>
  <c r="BE149"/>
  <c r="BE156"/>
  <c r="BE157"/>
  <c r="BE158"/>
  <c r="BE159"/>
  <c r="BE176"/>
  <c r="BE177"/>
  <c r="BE220"/>
  <c r="BE223"/>
  <c r="BE234"/>
  <c r="BE235"/>
  <c r="F94"/>
  <c r="BE130"/>
  <c r="BE132"/>
  <c r="BE141"/>
  <c r="BE168"/>
  <c r="BE183"/>
  <c r="BE186"/>
  <c r="BE188"/>
  <c r="BE190"/>
  <c r="BE192"/>
  <c r="BE195"/>
  <c r="BE198"/>
  <c r="BE200"/>
  <c r="BE215"/>
  <c r="BE216"/>
  <c r="BE219"/>
  <c r="BE222"/>
  <c r="BE226"/>
  <c r="BE230"/>
  <c r="BE131"/>
  <c r="BE134"/>
  <c r="BE146"/>
  <c r="BE150"/>
  <c r="BE152"/>
  <c r="BE196"/>
  <c r="BE197"/>
  <c r="BE199"/>
  <c r="BE204"/>
  <c r="BE209"/>
  <c r="BE217"/>
  <c r="BE232"/>
  <c r="BE236"/>
  <c r="BE139"/>
  <c r="BE140"/>
  <c r="BE151"/>
  <c r="BE162"/>
  <c r="BE163"/>
  <c r="BE171"/>
  <c r="BE180"/>
  <c r="BE182"/>
  <c r="BE184"/>
  <c r="BE185"/>
  <c r="BE207"/>
  <c r="BE208"/>
  <c r="BE214"/>
  <c r="BE227"/>
  <c r="BE228"/>
  <c r="BE233"/>
  <c i="13" r="J91"/>
  <c r="BE139"/>
  <c r="BE145"/>
  <c r="BE147"/>
  <c r="BE159"/>
  <c r="BE175"/>
  <c r="BE184"/>
  <c r="BE190"/>
  <c r="BE197"/>
  <c r="BE200"/>
  <c r="BE204"/>
  <c r="BE205"/>
  <c r="BE208"/>
  <c r="BE209"/>
  <c r="BE217"/>
  <c r="BE222"/>
  <c r="BE237"/>
  <c r="BE262"/>
  <c r="BE270"/>
  <c r="E85"/>
  <c r="BE137"/>
  <c r="BE163"/>
  <c r="BE176"/>
  <c r="BE182"/>
  <c r="BE183"/>
  <c r="BE187"/>
  <c r="BE188"/>
  <c r="BE216"/>
  <c r="BE218"/>
  <c r="BE221"/>
  <c r="BE229"/>
  <c r="BE242"/>
  <c r="BE246"/>
  <c r="BE249"/>
  <c r="BE264"/>
  <c r="BE265"/>
  <c r="BE150"/>
  <c r="BE166"/>
  <c r="BE179"/>
  <c r="BE189"/>
  <c r="BE199"/>
  <c r="BE230"/>
  <c r="BE231"/>
  <c r="BE234"/>
  <c r="BE235"/>
  <c r="BE236"/>
  <c r="BE240"/>
  <c r="BE241"/>
  <c r="BE245"/>
  <c r="BE250"/>
  <c r="BE257"/>
  <c r="BE259"/>
  <c r="BE278"/>
  <c i="12" r="BK122"/>
  <c r="J122"/>
  <c r="J98"/>
  <c i="13" r="BE138"/>
  <c r="BE154"/>
  <c r="BE156"/>
  <c r="BE170"/>
  <c r="BE185"/>
  <c r="BE201"/>
  <c r="BE211"/>
  <c r="BE213"/>
  <c r="BE214"/>
  <c r="BE220"/>
  <c r="BE226"/>
  <c r="BE243"/>
  <c r="BE244"/>
  <c r="BE254"/>
  <c r="BE255"/>
  <c r="F127"/>
  <c r="BE133"/>
  <c r="BE134"/>
  <c r="BE135"/>
  <c r="BE136"/>
  <c r="BE140"/>
  <c r="BE142"/>
  <c r="BE144"/>
  <c r="BE146"/>
  <c r="BE148"/>
  <c r="BE152"/>
  <c r="BE153"/>
  <c r="BE162"/>
  <c r="BE178"/>
  <c r="BE181"/>
  <c r="BE196"/>
  <c r="BE210"/>
  <c r="BE212"/>
  <c r="BE215"/>
  <c r="BE219"/>
  <c r="BE224"/>
  <c r="BE225"/>
  <c r="BE228"/>
  <c r="BE232"/>
  <c r="BE256"/>
  <c r="BE263"/>
  <c r="BE275"/>
  <c r="BE276"/>
  <c r="BE279"/>
  <c r="BE149"/>
  <c r="BE160"/>
  <c r="BE161"/>
  <c r="BE164"/>
  <c r="BE172"/>
  <c r="BE177"/>
  <c r="BE186"/>
  <c r="BE194"/>
  <c r="BE206"/>
  <c r="BE238"/>
  <c r="BE251"/>
  <c r="BE252"/>
  <c r="BE260"/>
  <c r="BE269"/>
  <c r="BE277"/>
  <c r="BE280"/>
  <c r="BE143"/>
  <c r="BE151"/>
  <c r="BE168"/>
  <c r="BE169"/>
  <c r="BE171"/>
  <c r="BE191"/>
  <c r="BE192"/>
  <c r="BE193"/>
  <c r="BE195"/>
  <c r="BE203"/>
  <c r="BE248"/>
  <c r="BE253"/>
  <c r="BE267"/>
  <c r="BE268"/>
  <c r="BE272"/>
  <c r="BE274"/>
  <c r="BE132"/>
  <c r="BE141"/>
  <c r="BE157"/>
  <c r="BE158"/>
  <c r="BE165"/>
  <c r="BE174"/>
  <c r="BE180"/>
  <c r="BE202"/>
  <c r="BE207"/>
  <c r="BE227"/>
  <c r="BE239"/>
  <c r="BE261"/>
  <c r="BE271"/>
  <c r="BE273"/>
  <c i="12" r="E85"/>
  <c r="BE128"/>
  <c r="J116"/>
  <c r="F94"/>
  <c r="BE134"/>
  <c i="11" r="BK197"/>
  <c r="J197"/>
  <c r="J112"/>
  <c i="12" r="BE124"/>
  <c r="BE127"/>
  <c r="BE131"/>
  <c r="BE126"/>
  <c r="BE125"/>
  <c r="BE130"/>
  <c r="BE132"/>
  <c r="BE133"/>
  <c i="11" r="E85"/>
  <c r="BE170"/>
  <c r="BE189"/>
  <c r="BE192"/>
  <c r="BE193"/>
  <c r="BE194"/>
  <c r="BE201"/>
  <c i="10" r="J129"/>
  <c r="J100"/>
  <c i="11" r="BE186"/>
  <c r="BE196"/>
  <c r="BE236"/>
  <c r="BE246"/>
  <c r="BE247"/>
  <c r="BE253"/>
  <c r="F94"/>
  <c r="BE185"/>
  <c r="BE231"/>
  <c r="BE244"/>
  <c r="BE255"/>
  <c r="BE265"/>
  <c r="BE268"/>
  <c r="BE164"/>
  <c r="BE166"/>
  <c r="BE168"/>
  <c r="BE173"/>
  <c r="BE176"/>
  <c r="BE178"/>
  <c r="BE208"/>
  <c r="BE215"/>
  <c r="BE233"/>
  <c r="BE252"/>
  <c r="BE254"/>
  <c r="BE260"/>
  <c r="BE174"/>
  <c r="BE195"/>
  <c r="BE203"/>
  <c r="BE213"/>
  <c r="BE225"/>
  <c r="BE227"/>
  <c r="BE239"/>
  <c r="BE240"/>
  <c r="BE250"/>
  <c r="BE258"/>
  <c r="BE261"/>
  <c r="BE267"/>
  <c r="J91"/>
  <c r="BE191"/>
  <c r="BE199"/>
  <c r="BE219"/>
  <c r="BE220"/>
  <c r="BE221"/>
  <c r="BE222"/>
  <c r="BE229"/>
  <c r="BE238"/>
  <c r="BE241"/>
  <c r="BE242"/>
  <c r="BE248"/>
  <c r="BE162"/>
  <c r="BE171"/>
  <c r="BE172"/>
  <c r="BE177"/>
  <c r="BE205"/>
  <c r="BE207"/>
  <c r="BE209"/>
  <c r="BE212"/>
  <c r="BE180"/>
  <c r="BE182"/>
  <c r="BE183"/>
  <c r="BE187"/>
  <c r="BE210"/>
  <c r="BE217"/>
  <c r="BE234"/>
  <c r="BE235"/>
  <c r="BE263"/>
  <c r="BE264"/>
  <c r="BE266"/>
  <c i="9" r="J135"/>
  <c r="J100"/>
  <c r="J158"/>
  <c r="J104"/>
  <c i="10" r="E115"/>
  <c r="F124"/>
  <c r="BE136"/>
  <c r="BE142"/>
  <c r="BE150"/>
  <c r="BE161"/>
  <c r="BE164"/>
  <c r="BE174"/>
  <c r="BE133"/>
  <c r="BE137"/>
  <c r="BE140"/>
  <c r="BE147"/>
  <c r="BE151"/>
  <c r="BE175"/>
  <c r="BE179"/>
  <c r="BE131"/>
  <c r="BE138"/>
  <c r="BE149"/>
  <c r="BE156"/>
  <c r="BE157"/>
  <c r="BE168"/>
  <c r="BE169"/>
  <c r="BE172"/>
  <c r="BE178"/>
  <c r="J91"/>
  <c r="BE130"/>
  <c r="BE132"/>
  <c r="BE152"/>
  <c r="BE153"/>
  <c r="BE154"/>
  <c r="BE155"/>
  <c r="BE159"/>
  <c r="BE160"/>
  <c r="BE171"/>
  <c r="BE173"/>
  <c r="BE145"/>
  <c r="BE162"/>
  <c r="BE167"/>
  <c r="BE170"/>
  <c r="BE177"/>
  <c r="BE134"/>
  <c r="BE135"/>
  <c r="BE139"/>
  <c r="BE141"/>
  <c r="BE143"/>
  <c r="BE144"/>
  <c r="BE146"/>
  <c r="BE165"/>
  <c i="9" r="BE140"/>
  <c r="BE145"/>
  <c r="BE159"/>
  <c r="BE160"/>
  <c r="BE175"/>
  <c r="BE177"/>
  <c r="BE178"/>
  <c r="BE185"/>
  <c r="BE202"/>
  <c r="BE146"/>
  <c r="BE155"/>
  <c r="BE156"/>
  <c r="BE161"/>
  <c r="BE166"/>
  <c r="BE167"/>
  <c r="BE187"/>
  <c r="BE188"/>
  <c r="BE189"/>
  <c r="BE193"/>
  <c r="E85"/>
  <c r="BE151"/>
  <c r="BE182"/>
  <c r="BE195"/>
  <c r="BE196"/>
  <c r="BE204"/>
  <c r="BE210"/>
  <c r="F94"/>
  <c r="BE170"/>
  <c r="BE191"/>
  <c r="BE192"/>
  <c r="BE218"/>
  <c r="J91"/>
  <c r="BE137"/>
  <c r="BE143"/>
  <c r="BE148"/>
  <c r="BE149"/>
  <c r="BE152"/>
  <c r="BE154"/>
  <c r="BE198"/>
  <c r="BE199"/>
  <c r="BE211"/>
  <c r="BE215"/>
  <c r="BE217"/>
  <c r="BE136"/>
  <c r="BE139"/>
  <c r="BE141"/>
  <c r="BE142"/>
  <c r="BE144"/>
  <c r="BE163"/>
  <c r="BE168"/>
  <c r="BE169"/>
  <c r="BE174"/>
  <c r="BE176"/>
  <c r="BE184"/>
  <c r="BE200"/>
  <c r="BE203"/>
  <c r="BE205"/>
  <c r="BE209"/>
  <c r="BE214"/>
  <c r="BE150"/>
  <c r="BE153"/>
  <c r="BE179"/>
  <c r="BE180"/>
  <c r="BE183"/>
  <c r="BE194"/>
  <c r="BE201"/>
  <c r="BE208"/>
  <c r="BE162"/>
  <c r="BE165"/>
  <c r="BE172"/>
  <c r="BE173"/>
  <c r="BE186"/>
  <c r="BE207"/>
  <c r="BE212"/>
  <c r="BE216"/>
  <c i="7" r="J133"/>
  <c r="J100"/>
  <c i="8" r="J91"/>
  <c r="BE131"/>
  <c r="BE160"/>
  <c r="BE161"/>
  <c r="BE132"/>
  <c r="BE134"/>
  <c r="BE143"/>
  <c r="BE150"/>
  <c r="BE152"/>
  <c r="BE162"/>
  <c r="BE166"/>
  <c r="BE133"/>
  <c r="BE137"/>
  <c r="BE149"/>
  <c r="BE163"/>
  <c r="BE139"/>
  <c r="BE158"/>
  <c r="BE171"/>
  <c r="F94"/>
  <c r="BE136"/>
  <c r="BE138"/>
  <c r="BE153"/>
  <c r="BE154"/>
  <c r="BE167"/>
  <c r="E115"/>
  <c r="BE140"/>
  <c r="BE141"/>
  <c r="BE144"/>
  <c r="BE155"/>
  <c r="BE170"/>
  <c r="BE142"/>
  <c r="BE146"/>
  <c r="BE147"/>
  <c r="BE148"/>
  <c r="BE156"/>
  <c r="BE157"/>
  <c r="BE165"/>
  <c r="BE169"/>
  <c r="BE145"/>
  <c r="BE159"/>
  <c i="6" r="J122"/>
  <c r="J99"/>
  <c i="7" r="BE134"/>
  <c r="BE137"/>
  <c r="BE144"/>
  <c r="BE146"/>
  <c r="BE147"/>
  <c r="BE148"/>
  <c r="BE162"/>
  <c r="BE163"/>
  <c r="BE177"/>
  <c r="BE180"/>
  <c r="BE189"/>
  <c r="BE211"/>
  <c r="BE213"/>
  <c r="BE230"/>
  <c r="BE234"/>
  <c r="BE244"/>
  <c r="BE254"/>
  <c r="BE140"/>
  <c r="BE172"/>
  <c r="BE173"/>
  <c r="BE192"/>
  <c r="BE197"/>
  <c r="BE215"/>
  <c r="BE216"/>
  <c r="BE218"/>
  <c r="BE219"/>
  <c r="BE238"/>
  <c r="BE246"/>
  <c r="BE255"/>
  <c r="BE256"/>
  <c r="BE260"/>
  <c r="BE153"/>
  <c r="BE158"/>
  <c r="BE167"/>
  <c r="BE168"/>
  <c r="BE169"/>
  <c r="BE198"/>
  <c r="BE205"/>
  <c r="BE223"/>
  <c r="BE225"/>
  <c r="BE226"/>
  <c r="BE227"/>
  <c r="BE232"/>
  <c r="BE236"/>
  <c r="BE237"/>
  <c r="BE247"/>
  <c r="BE258"/>
  <c r="J91"/>
  <c r="BE138"/>
  <c r="BE139"/>
  <c r="BE141"/>
  <c r="BE143"/>
  <c r="BE165"/>
  <c r="BE166"/>
  <c r="BE186"/>
  <c r="BE187"/>
  <c r="BE200"/>
  <c r="BE203"/>
  <c r="BE209"/>
  <c r="BE222"/>
  <c r="BE229"/>
  <c r="BE248"/>
  <c r="BE251"/>
  <c r="BE259"/>
  <c r="BE268"/>
  <c r="BE273"/>
  <c r="BE284"/>
  <c r="BE291"/>
  <c r="F94"/>
  <c r="BE136"/>
  <c r="BE149"/>
  <c r="BE151"/>
  <c r="BE156"/>
  <c r="BE161"/>
  <c r="BE164"/>
  <c r="BE171"/>
  <c r="BE176"/>
  <c r="BE178"/>
  <c r="BE181"/>
  <c r="BE190"/>
  <c r="BE191"/>
  <c r="BE201"/>
  <c r="BE212"/>
  <c r="BE217"/>
  <c r="BE220"/>
  <c r="BE228"/>
  <c r="BE231"/>
  <c r="BE239"/>
  <c r="BE240"/>
  <c r="BE242"/>
  <c r="BE262"/>
  <c r="BE269"/>
  <c r="BE271"/>
  <c r="BE278"/>
  <c r="BE287"/>
  <c r="BE293"/>
  <c r="BE295"/>
  <c r="E119"/>
  <c r="BE159"/>
  <c r="BE183"/>
  <c r="BE185"/>
  <c r="BE195"/>
  <c r="BE199"/>
  <c r="BE204"/>
  <c r="BE233"/>
  <c r="BE241"/>
  <c r="BE243"/>
  <c r="BE249"/>
  <c r="BE257"/>
  <c r="BE261"/>
  <c r="BE274"/>
  <c r="BE276"/>
  <c r="BE279"/>
  <c r="BE282"/>
  <c r="BE285"/>
  <c r="BE292"/>
  <c r="BE296"/>
  <c r="BE142"/>
  <c r="BE150"/>
  <c r="BE152"/>
  <c r="BE154"/>
  <c r="BE155"/>
  <c r="BE160"/>
  <c r="BE193"/>
  <c r="BE202"/>
  <c r="BE206"/>
  <c r="BE207"/>
  <c r="BE208"/>
  <c r="BE214"/>
  <c r="BE224"/>
  <c r="BE235"/>
  <c r="BE245"/>
  <c r="BE250"/>
  <c r="BE270"/>
  <c r="BE275"/>
  <c r="BE277"/>
  <c r="BE281"/>
  <c r="BE135"/>
  <c r="BE145"/>
  <c r="BE170"/>
  <c r="BE174"/>
  <c r="BE175"/>
  <c r="BE182"/>
  <c r="BE188"/>
  <c r="BE194"/>
  <c r="BE196"/>
  <c r="BE221"/>
  <c r="BE252"/>
  <c r="BE253"/>
  <c r="BE263"/>
  <c r="BE264"/>
  <c r="BE265"/>
  <c r="BE267"/>
  <c r="BE272"/>
  <c r="BE283"/>
  <c r="BE286"/>
  <c r="BE289"/>
  <c i="5" r="J98"/>
  <c r="J122"/>
  <c r="J99"/>
  <c i="6" r="J115"/>
  <c r="BE123"/>
  <c r="BE125"/>
  <c r="E109"/>
  <c r="F118"/>
  <c r="BE126"/>
  <c r="BE124"/>
  <c i="5" r="F94"/>
  <c r="BE123"/>
  <c r="BE125"/>
  <c r="BE127"/>
  <c i="4" r="J407"/>
  <c r="J103"/>
  <c i="5" r="BE129"/>
  <c r="BE130"/>
  <c r="BE132"/>
  <c r="J115"/>
  <c r="E85"/>
  <c r="BE128"/>
  <c r="BE131"/>
  <c i="3" r="BK133"/>
  <c r="J133"/>
  <c r="J99"/>
  <c i="4" r="BE140"/>
  <c r="BE160"/>
  <c r="BE163"/>
  <c r="BE177"/>
  <c r="BE186"/>
  <c r="BE234"/>
  <c r="BE258"/>
  <c r="BE770"/>
  <c r="BE782"/>
  <c r="BE800"/>
  <c r="BE801"/>
  <c r="BE803"/>
  <c r="BE805"/>
  <c r="BE879"/>
  <c r="BE890"/>
  <c r="BE925"/>
  <c r="BE971"/>
  <c r="BE984"/>
  <c r="BE986"/>
  <c r="BE990"/>
  <c i="3" r="BK159"/>
  <c r="J159"/>
  <c r="J103"/>
  <c i="4" r="J91"/>
  <c r="BE135"/>
  <c r="BE146"/>
  <c r="BE148"/>
  <c r="BE188"/>
  <c r="BE320"/>
  <c r="BE765"/>
  <c r="BE927"/>
  <c r="BE955"/>
  <c r="BE977"/>
  <c r="BE985"/>
  <c r="F129"/>
  <c r="BE143"/>
  <c r="BE219"/>
  <c r="BE244"/>
  <c r="BE382"/>
  <c r="BE774"/>
  <c r="BE902"/>
  <c r="BE904"/>
  <c r="BE959"/>
  <c r="BE966"/>
  <c r="BE968"/>
  <c r="BE931"/>
  <c r="BE141"/>
  <c r="BE183"/>
  <c r="BE187"/>
  <c r="BE217"/>
  <c r="BE224"/>
  <c r="BE283"/>
  <c r="BE306"/>
  <c r="BE694"/>
  <c r="BE759"/>
  <c r="BE825"/>
  <c r="BE973"/>
  <c r="BE139"/>
  <c r="BE154"/>
  <c r="BE190"/>
  <c r="BE210"/>
  <c r="BE216"/>
  <c r="BE846"/>
  <c r="BE852"/>
  <c r="BE913"/>
  <c r="BE923"/>
  <c r="BE963"/>
  <c r="BE974"/>
  <c r="BE976"/>
  <c r="BE979"/>
  <c r="BE983"/>
  <c r="E85"/>
  <c r="BE137"/>
  <c r="BE393"/>
  <c r="BE408"/>
  <c r="BE436"/>
  <c r="BE585"/>
  <c r="BE778"/>
  <c r="BE868"/>
  <c r="BE932"/>
  <c r="BE965"/>
  <c r="BE165"/>
  <c r="BE171"/>
  <c r="BE351"/>
  <c r="BE786"/>
  <c r="BE859"/>
  <c r="BE907"/>
  <c r="BE934"/>
  <c r="BE943"/>
  <c r="BE962"/>
  <c i="3" r="F94"/>
  <c r="BE187"/>
  <c r="BE216"/>
  <c r="BE218"/>
  <c r="BE234"/>
  <c r="BE240"/>
  <c r="BE242"/>
  <c r="BE243"/>
  <c r="BE246"/>
  <c r="BE276"/>
  <c r="E85"/>
  <c r="BE135"/>
  <c r="BE137"/>
  <c r="BE165"/>
  <c r="BE203"/>
  <c r="BE255"/>
  <c r="BE280"/>
  <c r="BE283"/>
  <c r="BE291"/>
  <c r="BE294"/>
  <c i="2" r="J648"/>
  <c r="J109"/>
  <c i="3" r="BE143"/>
  <c r="BE146"/>
  <c r="BE149"/>
  <c r="BE157"/>
  <c r="BE161"/>
  <c r="BE189"/>
  <c r="BE191"/>
  <c r="BE222"/>
  <c r="BE250"/>
  <c r="BE251"/>
  <c r="BE259"/>
  <c r="BE260"/>
  <c r="BE263"/>
  <c r="BE270"/>
  <c r="BE210"/>
  <c r="BE256"/>
  <c r="J91"/>
  <c r="BE177"/>
  <c r="BE265"/>
  <c r="BE278"/>
  <c r="BE287"/>
  <c i="2" r="BK146"/>
  <c r="J146"/>
  <c r="J99"/>
  <c i="3" r="BE139"/>
  <c r="BE142"/>
  <c r="BE171"/>
  <c r="BE192"/>
  <c r="BE195"/>
  <c r="BE197"/>
  <c r="BE205"/>
  <c r="BE208"/>
  <c r="BE212"/>
  <c r="BE224"/>
  <c r="BE229"/>
  <c r="BE247"/>
  <c r="BE272"/>
  <c r="BE274"/>
  <c r="BE151"/>
  <c r="BE153"/>
  <c r="BE169"/>
  <c r="BE173"/>
  <c r="BE182"/>
  <c r="BE184"/>
  <c r="BE199"/>
  <c r="BE214"/>
  <c r="BE236"/>
  <c r="BE237"/>
  <c r="BE271"/>
  <c i="2" r="J91"/>
  <c r="BE173"/>
  <c r="BE179"/>
  <c r="BE198"/>
  <c r="BE263"/>
  <c r="BE392"/>
  <c r="BE427"/>
  <c r="BE434"/>
  <c r="BE491"/>
  <c r="BE526"/>
  <c r="BE546"/>
  <c r="BE596"/>
  <c r="BE609"/>
  <c r="BE623"/>
  <c r="BE635"/>
  <c r="BE636"/>
  <c r="BE681"/>
  <c r="BE751"/>
  <c r="BE761"/>
  <c r="BE764"/>
  <c r="BE790"/>
  <c r="BE793"/>
  <c r="BE888"/>
  <c r="BE978"/>
  <c r="BE990"/>
  <c r="BE1021"/>
  <c r="BE1058"/>
  <c r="BE1075"/>
  <c r="BE1136"/>
  <c r="BE1143"/>
  <c r="BE1145"/>
  <c r="BE1163"/>
  <c r="BE1167"/>
  <c r="BE1260"/>
  <c r="BE1283"/>
  <c r="BE1349"/>
  <c r="BE1354"/>
  <c r="BE1368"/>
  <c r="BE1403"/>
  <c r="BE1415"/>
  <c r="BE1417"/>
  <c r="BE1422"/>
  <c r="BE1424"/>
  <c r="BE1429"/>
  <c r="BE1431"/>
  <c r="BE1433"/>
  <c r="BE1442"/>
  <c r="BE1451"/>
  <c r="BE1453"/>
  <c r="BE1466"/>
  <c r="BE1467"/>
  <c r="BE1473"/>
  <c r="BE1474"/>
  <c r="BE1483"/>
  <c r="BE1485"/>
  <c r="BE1487"/>
  <c r="BE1489"/>
  <c r="BE1491"/>
  <c r="BE1493"/>
  <c r="BE1506"/>
  <c r="BE1523"/>
  <c r="F94"/>
  <c r="BE148"/>
  <c r="BE183"/>
  <c r="BE237"/>
  <c r="BE326"/>
  <c r="BE344"/>
  <c r="BE429"/>
  <c r="BE487"/>
  <c r="BE523"/>
  <c r="BE693"/>
  <c r="BE704"/>
  <c r="BE714"/>
  <c r="BE718"/>
  <c r="BE859"/>
  <c r="BE885"/>
  <c r="BE948"/>
  <c r="BE1023"/>
  <c r="BE1027"/>
  <c r="BE1057"/>
  <c r="BE1071"/>
  <c r="BE1109"/>
  <c r="BE1111"/>
  <c r="BE1156"/>
  <c r="BE1240"/>
  <c r="BE1385"/>
  <c r="BE1401"/>
  <c r="BE157"/>
  <c r="BE163"/>
  <c r="BE185"/>
  <c r="BE189"/>
  <c r="BE196"/>
  <c r="BE202"/>
  <c r="BE239"/>
  <c r="BE342"/>
  <c r="BE409"/>
  <c r="BE420"/>
  <c r="BE422"/>
  <c r="BE539"/>
  <c r="BE548"/>
  <c r="BE553"/>
  <c r="BE557"/>
  <c r="BE559"/>
  <c r="BE577"/>
  <c r="BE625"/>
  <c r="BE629"/>
  <c r="BE632"/>
  <c r="BE637"/>
  <c r="BE641"/>
  <c r="BE643"/>
  <c r="BE651"/>
  <c r="BE662"/>
  <c r="BE664"/>
  <c r="BE698"/>
  <c r="BE705"/>
  <c r="BE711"/>
  <c r="BE786"/>
  <c r="BE851"/>
  <c r="BE924"/>
  <c r="BE980"/>
  <c r="BE993"/>
  <c r="BE1017"/>
  <c r="BE1020"/>
  <c r="BE1029"/>
  <c r="BE1032"/>
  <c r="BE1067"/>
  <c r="BE1082"/>
  <c r="BE1088"/>
  <c r="BE1099"/>
  <c r="BE1126"/>
  <c r="BE1370"/>
  <c r="BE1380"/>
  <c r="BE1396"/>
  <c r="BE228"/>
  <c r="BE241"/>
  <c r="BE295"/>
  <c r="BE301"/>
  <c r="BE338"/>
  <c r="BE340"/>
  <c r="BE386"/>
  <c r="BE397"/>
  <c r="BE600"/>
  <c r="BE654"/>
  <c r="BE694"/>
  <c r="BE710"/>
  <c r="BE712"/>
  <c r="BE733"/>
  <c r="BE735"/>
  <c r="BE747"/>
  <c r="BE753"/>
  <c r="BE755"/>
  <c r="BE785"/>
  <c r="BE831"/>
  <c r="BE835"/>
  <c r="BE839"/>
  <c r="BE843"/>
  <c r="BE860"/>
  <c r="BE895"/>
  <c r="BE922"/>
  <c r="BE1022"/>
  <c r="BE1024"/>
  <c r="BE1056"/>
  <c r="BE1060"/>
  <c r="BE1089"/>
  <c r="BE1094"/>
  <c r="BE1097"/>
  <c r="BE1147"/>
  <c r="BE1181"/>
  <c r="E85"/>
  <c r="BE204"/>
  <c r="BE210"/>
  <c r="BE310"/>
  <c r="BE313"/>
  <c r="BE411"/>
  <c r="BE417"/>
  <c r="BE451"/>
  <c r="BE555"/>
  <c r="BE666"/>
  <c r="BE682"/>
  <c r="BE699"/>
  <c r="BE720"/>
  <c r="BE722"/>
  <c r="BE728"/>
  <c r="BE777"/>
  <c r="BE789"/>
  <c r="BE884"/>
  <c r="BE979"/>
  <c r="BE1028"/>
  <c r="BE1030"/>
  <c r="BE1078"/>
  <c r="BE1138"/>
  <c r="BE1141"/>
  <c r="BE1172"/>
  <c r="BE1311"/>
  <c r="BE1329"/>
  <c r="BE1361"/>
  <c r="BE1394"/>
  <c r="BE151"/>
  <c r="BE181"/>
  <c r="BE200"/>
  <c r="BE217"/>
  <c r="BE225"/>
  <c r="BE304"/>
  <c r="BE389"/>
  <c r="BE412"/>
  <c r="BE489"/>
  <c r="BE530"/>
  <c r="BE584"/>
  <c r="BE649"/>
  <c r="BE670"/>
  <c r="BE672"/>
  <c r="BE723"/>
  <c r="BE738"/>
  <c r="BE741"/>
  <c r="BE749"/>
  <c r="BE750"/>
  <c r="BE820"/>
  <c r="BE823"/>
  <c r="BE829"/>
  <c r="BE833"/>
  <c r="BE847"/>
  <c r="BE896"/>
  <c r="BE950"/>
  <c r="BE991"/>
  <c r="BE992"/>
  <c r="BE1025"/>
  <c r="BE1026"/>
  <c r="BE1064"/>
  <c r="BE1073"/>
  <c r="BE1085"/>
  <c r="BE1115"/>
  <c r="BE1124"/>
  <c r="BE1231"/>
  <c r="BE1296"/>
  <c r="BE1390"/>
  <c r="BE167"/>
  <c r="BE213"/>
  <c r="BE235"/>
  <c r="BE333"/>
  <c r="BE348"/>
  <c r="BE355"/>
  <c r="BE373"/>
  <c r="BE443"/>
  <c r="BE493"/>
  <c r="BE497"/>
  <c r="BE521"/>
  <c r="BE550"/>
  <c r="BE601"/>
  <c r="BE639"/>
  <c r="BE646"/>
  <c r="BE675"/>
  <c r="BE688"/>
  <c r="BE757"/>
  <c r="BE826"/>
  <c r="BE855"/>
  <c r="BE1061"/>
  <c r="BE1069"/>
  <c r="BE1104"/>
  <c r="BE1106"/>
  <c r="BE1149"/>
  <c r="BE1235"/>
  <c r="BE1375"/>
  <c r="BE153"/>
  <c r="BE321"/>
  <c r="BE368"/>
  <c r="BE393"/>
  <c r="BE414"/>
  <c r="BE432"/>
  <c r="BE440"/>
  <c r="BE447"/>
  <c r="BE495"/>
  <c r="BE499"/>
  <c r="BE537"/>
  <c r="BE590"/>
  <c r="BE598"/>
  <c r="BE627"/>
  <c r="BE659"/>
  <c r="BE674"/>
  <c r="BE716"/>
  <c r="BE744"/>
  <c r="BE759"/>
  <c r="BE763"/>
  <c r="BE795"/>
  <c r="BE862"/>
  <c r="BE864"/>
  <c r="BE866"/>
  <c r="BE889"/>
  <c r="BE1015"/>
  <c r="BE1019"/>
  <c r="BE1031"/>
  <c r="BE1102"/>
  <c r="BE1120"/>
  <c r="BE1140"/>
  <c r="BE1176"/>
  <c r="BE1408"/>
  <c r="BE1410"/>
  <c r="F39"/>
  <c i="1" r="BD96"/>
  <c i="6" r="J32"/>
  <c i="8" r="F37"/>
  <c i="1" r="BB102"/>
  <c i="8" r="J36"/>
  <c i="1" r="AW102"/>
  <c i="9" r="F36"/>
  <c i="1" r="BA103"/>
  <c i="10" r="F38"/>
  <c i="1" r="BC104"/>
  <c i="11" r="F39"/>
  <c i="1" r="BD105"/>
  <c i="14" r="F38"/>
  <c i="1" r="BC108"/>
  <c i="15" r="F39"/>
  <c i="1" r="BD109"/>
  <c i="15" r="J32"/>
  <c i="17" r="F36"/>
  <c i="1" r="BA111"/>
  <c i="18" r="F39"/>
  <c i="1" r="BD112"/>
  <c i="18" r="F38"/>
  <c i="1" r="BC112"/>
  <c i="18" r="F36"/>
  <c i="1" r="BA112"/>
  <c i="19" r="F38"/>
  <c i="1" r="BC114"/>
  <c i="19" r="F37"/>
  <c i="1" r="BB114"/>
  <c i="21" r="J36"/>
  <c i="1" r="AW116"/>
  <c i="22" r="F37"/>
  <c i="1" r="BB117"/>
  <c i="24" r="F38"/>
  <c i="1" r="BC119"/>
  <c i="25" r="J32"/>
  <c i="26" r="F38"/>
  <c i="1" r="BC121"/>
  <c i="26" r="F39"/>
  <c i="1" r="BD121"/>
  <c i="27" r="F36"/>
  <c i="1" r="BA122"/>
  <c i="28" r="F39"/>
  <c i="1" r="BD123"/>
  <c i="29" r="F38"/>
  <c i="1" r="BC124"/>
  <c i="31" r="F36"/>
  <c i="1" r="BA126"/>
  <c r="AS94"/>
  <c i="3" r="F38"/>
  <c i="1" r="BC97"/>
  <c i="3" r="F39"/>
  <c i="1" r="BD97"/>
  <c i="4" r="F37"/>
  <c i="1" r="BB98"/>
  <c i="5" r="F36"/>
  <c i="1" r="BA99"/>
  <c i="5" r="F37"/>
  <c i="1" r="BB99"/>
  <c i="5" r="F39"/>
  <c i="1" r="BD99"/>
  <c i="5" r="F38"/>
  <c i="1" r="BC99"/>
  <c i="5" r="J36"/>
  <c i="1" r="AW99"/>
  <c i="6" r="J36"/>
  <c i="1" r="AW100"/>
  <c i="6" r="F37"/>
  <c i="1" r="BB100"/>
  <c i="6" r="F39"/>
  <c i="1" r="BD100"/>
  <c i="6" r="F36"/>
  <c i="1" r="BA100"/>
  <c i="6" r="F38"/>
  <c i="1" r="BC100"/>
  <c i="7" r="F36"/>
  <c i="1" r="BA101"/>
  <c i="10" r="F39"/>
  <c i="1" r="BD104"/>
  <c i="12" r="F37"/>
  <c i="1" r="BB106"/>
  <c i="12" r="F39"/>
  <c i="1" r="BD106"/>
  <c i="13" r="J36"/>
  <c i="1" r="AW107"/>
  <c i="15" r="J36"/>
  <c i="1" r="AW109"/>
  <c i="17" r="F37"/>
  <c i="1" r="BB111"/>
  <c i="17" r="F39"/>
  <c i="1" r="BD111"/>
  <c i="18" r="J36"/>
  <c i="1" r="AW112"/>
  <c i="19" r="F39"/>
  <c i="1" r="BD114"/>
  <c i="19" r="F36"/>
  <c i="1" r="BA114"/>
  <c i="20" r="J36"/>
  <c i="1" r="AW115"/>
  <c i="20" r="F37"/>
  <c i="1" r="BB115"/>
  <c i="21" r="F39"/>
  <c i="1" r="BD116"/>
  <c i="22" r="J36"/>
  <c i="1" r="AW117"/>
  <c i="23" r="F37"/>
  <c i="1" r="BB118"/>
  <c i="24" r="J36"/>
  <c i="1" r="AW119"/>
  <c i="26" r="F36"/>
  <c i="1" r="BA121"/>
  <c i="26" r="F37"/>
  <c i="1" r="BB121"/>
  <c i="27" r="F39"/>
  <c i="1" r="BD122"/>
  <c i="27" r="J36"/>
  <c i="1" r="AW122"/>
  <c i="27" r="J32"/>
  <c i="28" r="J36"/>
  <c i="1" r="AW123"/>
  <c i="28" r="J32"/>
  <c i="30" r="F39"/>
  <c i="1" r="BD125"/>
  <c i="30" r="F37"/>
  <c i="1" r="BB125"/>
  <c i="2" r="F38"/>
  <c i="1" r="BC96"/>
  <c i="7" r="J36"/>
  <c i="1" r="AW101"/>
  <c i="9" r="F38"/>
  <c i="1" r="BC103"/>
  <c i="11" r="F38"/>
  <c i="1" r="BC105"/>
  <c i="14" r="F39"/>
  <c i="1" r="BD108"/>
  <c i="15" r="F38"/>
  <c i="1" r="BC109"/>
  <c i="16" r="F39"/>
  <c i="1" r="BD110"/>
  <c i="21" r="F37"/>
  <c i="1" r="BB116"/>
  <c i="25" r="F38"/>
  <c i="1" r="BC120"/>
  <c i="28" r="F37"/>
  <c i="1" r="BB123"/>
  <c i="30" r="J36"/>
  <c i="1" r="AW125"/>
  <c i="30" r="F38"/>
  <c i="1" r="BC125"/>
  <c i="5" r="J32"/>
  <c i="2" r="F37"/>
  <c i="1" r="BB96"/>
  <c i="7" r="F37"/>
  <c i="1" r="BB101"/>
  <c i="10" r="F37"/>
  <c i="1" r="BB104"/>
  <c i="11" r="F37"/>
  <c i="1" r="BB105"/>
  <c i="14" r="J36"/>
  <c i="1" r="AW108"/>
  <c i="16" r="F36"/>
  <c i="1" r="BA110"/>
  <c i="21" r="F36"/>
  <c i="1" r="BA116"/>
  <c i="22" r="F39"/>
  <c i="1" r="BD117"/>
  <c i="23" r="F36"/>
  <c i="1" r="BA118"/>
  <c i="25" r="J36"/>
  <c i="1" r="AW120"/>
  <c i="29" r="J36"/>
  <c i="1" r="AW124"/>
  <c i="31" r="J36"/>
  <c i="1" r="AW126"/>
  <c i="3" r="J36"/>
  <c i="1" r="AW97"/>
  <c i="3" r="F37"/>
  <c i="1" r="BB97"/>
  <c i="4" r="J36"/>
  <c i="1" r="AW98"/>
  <c i="4" r="F39"/>
  <c i="1" r="BD98"/>
  <c i="8" r="F36"/>
  <c i="1" r="BA102"/>
  <c i="9" r="J36"/>
  <c i="1" r="AW103"/>
  <c i="11" r="F36"/>
  <c i="1" r="BA105"/>
  <c i="13" r="F38"/>
  <c i="1" r="BC107"/>
  <c i="14" r="F37"/>
  <c i="1" r="BB108"/>
  <c i="17" r="J36"/>
  <c i="1" r="AW111"/>
  <c i="17" r="F38"/>
  <c i="1" r="BC111"/>
  <c i="18" r="F37"/>
  <c i="1" r="BB112"/>
  <c i="19" r="J36"/>
  <c i="1" r="AW114"/>
  <c i="18" r="J32"/>
  <c i="20" r="F36"/>
  <c i="1" r="BA115"/>
  <c i="20" r="F38"/>
  <c i="1" r="BC115"/>
  <c i="22" r="F38"/>
  <c i="1" r="BC117"/>
  <c i="23" r="J36"/>
  <c i="1" r="AW118"/>
  <c i="25" r="F39"/>
  <c i="1" r="BD120"/>
  <c i="29" r="F37"/>
  <c i="1" r="BB124"/>
  <c i="31" r="F37"/>
  <c i="1" r="BB126"/>
  <c i="2" r="J36"/>
  <c i="1" r="AW96"/>
  <c i="7" r="F38"/>
  <c i="1" r="BC101"/>
  <c i="9" r="F39"/>
  <c i="1" r="BD103"/>
  <c i="11" r="J36"/>
  <c i="1" r="AW105"/>
  <c i="13" r="F39"/>
  <c i="1" r="BD107"/>
  <c i="15" r="F36"/>
  <c i="1" r="BA109"/>
  <c i="16" r="F38"/>
  <c i="1" r="BC110"/>
  <c i="21" r="F38"/>
  <c i="1" r="BC116"/>
  <c i="24" r="F36"/>
  <c i="1" r="BA119"/>
  <c i="26" r="J36"/>
  <c i="1" r="AW121"/>
  <c i="27" r="F37"/>
  <c i="1" r="BB122"/>
  <c i="27" r="F38"/>
  <c i="1" r="BC122"/>
  <c i="28" r="F38"/>
  <c i="1" r="BC123"/>
  <c i="30" r="F36"/>
  <c i="1" r="BA125"/>
  <c i="31" r="F38"/>
  <c i="1" r="BC126"/>
  <c i="3" r="F36"/>
  <c i="1" r="BA97"/>
  <c i="4" r="F36"/>
  <c i="1" r="BA98"/>
  <c i="4" r="F38"/>
  <c i="1" r="BC98"/>
  <c i="8" r="F38"/>
  <c i="1" r="BC102"/>
  <c i="8" r="F39"/>
  <c i="1" r="BD102"/>
  <c i="9" r="F37"/>
  <c i="1" r="BB103"/>
  <c i="10" r="J36"/>
  <c i="1" r="AW104"/>
  <c i="12" r="F36"/>
  <c i="1" r="BA106"/>
  <c i="13" r="F36"/>
  <c i="1" r="BA107"/>
  <c i="13" r="J32"/>
  <c i="15" r="F37"/>
  <c i="1" r="BB109"/>
  <c i="16" r="J36"/>
  <c i="1" r="AW110"/>
  <c i="20" r="F39"/>
  <c i="1" r="BD115"/>
  <c i="23" r="F38"/>
  <c i="1" r="BC118"/>
  <c i="24" r="F39"/>
  <c i="1" r="BD119"/>
  <c i="25" r="F37"/>
  <c i="1" r="BB120"/>
  <c i="28" r="F36"/>
  <c i="1" r="BA123"/>
  <c i="29" r="F39"/>
  <c i="1" r="BD124"/>
  <c i="2" r="F36"/>
  <c i="1" r="BA96"/>
  <c i="7" r="F39"/>
  <c i="1" r="BD101"/>
  <c i="10" r="F36"/>
  <c i="1" r="BA104"/>
  <c i="12" r="F38"/>
  <c i="1" r="BC106"/>
  <c i="12" r="J36"/>
  <c i="1" r="AW106"/>
  <c i="13" r="F37"/>
  <c i="1" r="BB107"/>
  <c i="14" r="F36"/>
  <c i="1" r="BA108"/>
  <c i="16" r="F37"/>
  <c i="1" r="BB110"/>
  <c i="22" r="F36"/>
  <c i="1" r="BA117"/>
  <c i="23" r="F39"/>
  <c i="1" r="BD118"/>
  <c i="24" r="F37"/>
  <c i="1" r="BB119"/>
  <c i="25" r="F36"/>
  <c i="1" r="BA120"/>
  <c i="29" r="F36"/>
  <c i="1" r="BA124"/>
  <c i="31" r="F39"/>
  <c i="1" r="BD126"/>
  <c i="30" l="1" r="T126"/>
  <c r="T125"/>
  <c i="19" r="P221"/>
  <c i="7" r="T132"/>
  <c r="T131"/>
  <c i="3" r="P133"/>
  <c i="21" r="T130"/>
  <c r="T129"/>
  <c i="9" r="T157"/>
  <c i="15" r="P124"/>
  <c r="P123"/>
  <c i="1" r="AU109"/>
  <c i="8" r="P128"/>
  <c r="P127"/>
  <c i="1" r="AU102"/>
  <c i="25" r="R132"/>
  <c i="22" r="T147"/>
  <c r="T136"/>
  <c r="T135"/>
  <c i="30" r="R126"/>
  <c r="R125"/>
  <c i="16" r="R156"/>
  <c r="R155"/>
  <c i="9" r="BK134"/>
  <c r="J134"/>
  <c r="J99"/>
  <c i="26" r="T126"/>
  <c r="T125"/>
  <c i="9" r="R157"/>
  <c r="T134"/>
  <c r="T133"/>
  <c i="30" r="P126"/>
  <c r="P125"/>
  <c i="1" r="AU125"/>
  <c i="13" r="R130"/>
  <c i="19" r="R221"/>
  <c i="3" r="R133"/>
  <c i="8" r="T128"/>
  <c r="T127"/>
  <c i="19" r="T221"/>
  <c i="4" r="BK133"/>
  <c i="22" r="P136"/>
  <c r="P135"/>
  <c i="1" r="AU117"/>
  <c i="19" r="BK138"/>
  <c r="J138"/>
  <c r="J99"/>
  <c i="26" r="R126"/>
  <c r="R125"/>
  <c i="9" r="R134"/>
  <c r="R133"/>
  <c i="3" r="P159"/>
  <c i="14" r="P128"/>
  <c r="P127"/>
  <c i="1" r="AU108"/>
  <c i="11" r="T223"/>
  <c r="T159"/>
  <c r="T158"/>
  <c i="29" r="T124"/>
  <c r="T123"/>
  <c i="16" r="P156"/>
  <c r="P155"/>
  <c i="1" r="AU110"/>
  <c i="8" r="R128"/>
  <c r="R127"/>
  <c i="2" r="R647"/>
  <c i="4" r="T133"/>
  <c r="T132"/>
  <c i="9" r="P157"/>
  <c r="P134"/>
  <c r="P133"/>
  <c i="1" r="AU103"/>
  <c i="2" r="BK647"/>
  <c r="J647"/>
  <c r="J108"/>
  <c i="27" r="R124"/>
  <c r="R123"/>
  <c i="7" r="R132"/>
  <c r="R131"/>
  <c i="22" r="R147"/>
  <c r="R136"/>
  <c r="R135"/>
  <c i="25" r="P132"/>
  <c i="1" r="AU120"/>
  <c i="2" r="R146"/>
  <c r="R145"/>
  <c i="28" r="T130"/>
  <c r="T129"/>
  <c i="4" r="P969"/>
  <c r="P132"/>
  <c i="1" r="AU98"/>
  <c i="7" r="P132"/>
  <c r="P131"/>
  <c i="1" r="AU101"/>
  <c i="2" r="P146"/>
  <c r="P145"/>
  <c i="1" r="AU96"/>
  <c i="20" r="R126"/>
  <c r="R125"/>
  <c i="17" r="P129"/>
  <c r="P128"/>
  <c i="1" r="AU111"/>
  <c i="11" r="R160"/>
  <c r="R159"/>
  <c r="R158"/>
  <c i="26" r="P126"/>
  <c r="P125"/>
  <c i="1" r="AU121"/>
  <c i="10" r="R128"/>
  <c r="R127"/>
  <c i="25" r="T132"/>
  <c i="3" r="R159"/>
  <c i="2" r="T146"/>
  <c i="19" r="T138"/>
  <c r="T137"/>
  <c i="2" r="T647"/>
  <c i="17" r="R129"/>
  <c r="R128"/>
  <c i="10" r="T128"/>
  <c r="T127"/>
  <c i="29" r="P124"/>
  <c r="P123"/>
  <c i="1" r="AU124"/>
  <c i="20" r="T126"/>
  <c r="T125"/>
  <c i="19" r="P138"/>
  <c r="P137"/>
  <c i="1" r="AU114"/>
  <c i="14" r="R128"/>
  <c r="R127"/>
  <c r="T128"/>
  <c r="T127"/>
  <c i="28" r="P130"/>
  <c r="P129"/>
  <c i="1" r="AU123"/>
  <c i="21" r="P130"/>
  <c r="P129"/>
  <c i="1" r="AU116"/>
  <c i="7" r="BK132"/>
  <c r="J132"/>
  <c r="J99"/>
  <c i="20" r="P126"/>
  <c r="P125"/>
  <c i="1" r="AU115"/>
  <c i="19" r="R138"/>
  <c r="R137"/>
  <c i="13" r="T130"/>
  <c i="21" r="R130"/>
  <c r="R129"/>
  <c i="24" r="R123"/>
  <c i="17" r="T129"/>
  <c r="T128"/>
  <c i="4" r="R133"/>
  <c r="R132"/>
  <c i="3" r="T159"/>
  <c r="T132"/>
  <c i="15" r="R124"/>
  <c r="R123"/>
  <c i="16" r="T156"/>
  <c r="T155"/>
  <c i="12" r="P122"/>
  <c i="1" r="AU106"/>
  <c i="10" r="BK128"/>
  <c r="BK127"/>
  <c r="J127"/>
  <c r="J98"/>
  <c i="1" r="AG99"/>
  <c i="11" r="BK256"/>
  <c r="J256"/>
  <c r="J133"/>
  <c i="8" r="BK128"/>
  <c r="J128"/>
  <c r="J99"/>
  <c i="4" r="BK969"/>
  <c r="J969"/>
  <c r="J108"/>
  <c i="11" r="BK160"/>
  <c r="J160"/>
  <c r="J100"/>
  <c i="31" r="BK121"/>
  <c r="J121"/>
  <c i="11" r="BK223"/>
  <c r="J223"/>
  <c r="J122"/>
  <c i="23" r="BK131"/>
  <c r="J131"/>
  <c r="J99"/>
  <c i="30" r="J126"/>
  <c r="J99"/>
  <c i="29" r="BK123"/>
  <c r="J123"/>
  <c r="J98"/>
  <c i="1" r="AG123"/>
  <c i="28" r="J130"/>
  <c r="J99"/>
  <c r="J98"/>
  <c i="1" r="AG122"/>
  <c i="27" r="J98"/>
  <c i="26" r="BK125"/>
  <c r="J125"/>
  <c r="J98"/>
  <c i="1" r="AG120"/>
  <c i="25" r="J98"/>
  <c i="22" r="BK136"/>
  <c r="J136"/>
  <c r="J99"/>
  <c i="21" r="BK129"/>
  <c r="J129"/>
  <c i="20" r="J126"/>
  <c r="J99"/>
  <c i="19" r="BK137"/>
  <c r="J137"/>
  <c i="1" r="AG112"/>
  <c i="18" r="J98"/>
  <c i="17" r="BK128"/>
  <c r="J128"/>
  <c r="J98"/>
  <c i="16" r="BK155"/>
  <c r="J155"/>
  <c r="J98"/>
  <c i="1" r="AG109"/>
  <c i="14" r="BK127"/>
  <c r="J127"/>
  <c i="1" r="AG107"/>
  <c i="13" r="J98"/>
  <c i="11" r="BK159"/>
  <c r="J159"/>
  <c r="J99"/>
  <c i="1" r="AG100"/>
  <c i="3" r="BK132"/>
  <c r="J132"/>
  <c r="J98"/>
  <c i="2" r="BK145"/>
  <c r="J145"/>
  <c r="J98"/>
  <c i="4" r="F35"/>
  <c i="1" r="AZ98"/>
  <c i="13" r="F35"/>
  <c i="1" r="AZ107"/>
  <c i="16" r="J35"/>
  <c i="1" r="AV110"/>
  <c r="AT110"/>
  <c i="30" r="F35"/>
  <c i="1" r="AZ125"/>
  <c r="BB113"/>
  <c r="AX113"/>
  <c i="4" r="J35"/>
  <c i="1" r="AV98"/>
  <c r="AT98"/>
  <c i="14" r="J35"/>
  <c i="1" r="AV108"/>
  <c r="AT108"/>
  <c i="17" r="J35"/>
  <c i="1" r="AV111"/>
  <c r="AT111"/>
  <c r="BA95"/>
  <c r="AW95"/>
  <c i="19" r="F35"/>
  <c i="1" r="AZ114"/>
  <c i="24" r="F35"/>
  <c i="1" r="AZ119"/>
  <c i="26" r="J35"/>
  <c i="1" r="AV121"/>
  <c r="AT121"/>
  <c i="27" r="F35"/>
  <c i="1" r="AZ122"/>
  <c i="29" r="F35"/>
  <c i="1" r="AZ124"/>
  <c i="3" r="F35"/>
  <c i="1" r="AZ97"/>
  <c i="7" r="F35"/>
  <c i="1" r="AZ101"/>
  <c i="10" r="J35"/>
  <c i="1" r="AV104"/>
  <c r="AT104"/>
  <c i="12" r="J35"/>
  <c i="1" r="AV106"/>
  <c r="AT106"/>
  <c i="12" r="F35"/>
  <c i="1" r="AZ106"/>
  <c i="12" r="J32"/>
  <c i="1" r="AG106"/>
  <c i="13" r="J35"/>
  <c i="1" r="AV107"/>
  <c r="AT107"/>
  <c r="AN107"/>
  <c i="17" r="F35"/>
  <c i="1" r="AZ111"/>
  <c r="BC95"/>
  <c r="AY95"/>
  <c i="19" r="J35"/>
  <c i="1" r="AV114"/>
  <c r="AT114"/>
  <c i="24" r="J35"/>
  <c i="1" r="AV119"/>
  <c r="AT119"/>
  <c i="27" r="J35"/>
  <c i="1" r="AV122"/>
  <c r="AT122"/>
  <c r="AN122"/>
  <c i="28" r="J35"/>
  <c i="1" r="AV123"/>
  <c r="AT123"/>
  <c r="AN123"/>
  <c i="30" r="J35"/>
  <c i="1" r="AV125"/>
  <c r="AT125"/>
  <c r="BC113"/>
  <c r="AY113"/>
  <c i="31" r="J32"/>
  <c i="1" r="AG126"/>
  <c i="2" r="J35"/>
  <c i="1" r="AV96"/>
  <c r="AT96"/>
  <c i="20" r="F35"/>
  <c i="1" r="AZ115"/>
  <c i="21" r="J32"/>
  <c i="1" r="AG116"/>
  <c i="22" r="F35"/>
  <c i="1" r="AZ117"/>
  <c i="22" r="J35"/>
  <c i="1" r="AV117"/>
  <c r="AT117"/>
  <c i="23" r="F35"/>
  <c i="1" r="AZ118"/>
  <c i="23" r="J35"/>
  <c i="1" r="AV118"/>
  <c r="AT118"/>
  <c i="26" r="F35"/>
  <c i="1" r="AZ121"/>
  <c i="28" r="F35"/>
  <c i="1" r="AZ123"/>
  <c i="30" r="J32"/>
  <c i="1" r="AG125"/>
  <c i="31" r="F35"/>
  <c i="1" r="AZ126"/>
  <c r="BD113"/>
  <c i="2" r="F35"/>
  <c i="1" r="AZ96"/>
  <c i="19" r="J32"/>
  <c i="1" r="AG114"/>
  <c i="20" r="J32"/>
  <c i="1" r="AG115"/>
  <c i="21" r="F35"/>
  <c i="1" r="AZ116"/>
  <c i="25" r="F35"/>
  <c i="1" r="AZ120"/>
  <c i="31" r="J35"/>
  <c i="1" r="AV126"/>
  <c r="AT126"/>
  <c r="AN126"/>
  <c i="5" r="F35"/>
  <c i="1" r="AZ99"/>
  <c i="5" r="J35"/>
  <c i="1" r="AV99"/>
  <c r="AT99"/>
  <c r="AN99"/>
  <c i="6" r="F35"/>
  <c i="1" r="AZ100"/>
  <c i="6" r="J35"/>
  <c i="1" r="AV100"/>
  <c r="AT100"/>
  <c r="AN100"/>
  <c i="7" r="J35"/>
  <c i="1" r="AV101"/>
  <c r="AT101"/>
  <c i="9" r="J35"/>
  <c i="1" r="AV103"/>
  <c r="AT103"/>
  <c i="10" r="F35"/>
  <c i="1" r="AZ104"/>
  <c i="11" r="J35"/>
  <c i="1" r="AV105"/>
  <c r="AT105"/>
  <c i="14" r="J32"/>
  <c i="1" r="AG108"/>
  <c i="15" r="J35"/>
  <c i="1" r="AV109"/>
  <c r="AT109"/>
  <c r="AN109"/>
  <c i="15" r="F35"/>
  <c i="1" r="AZ109"/>
  <c i="16" r="F35"/>
  <c i="1" r="AZ110"/>
  <c i="29" r="J35"/>
  <c i="1" r="AV124"/>
  <c r="AT124"/>
  <c i="3" r="J35"/>
  <c i="1" r="AV97"/>
  <c r="AT97"/>
  <c i="8" r="F35"/>
  <c i="1" r="AZ102"/>
  <c i="8" r="J35"/>
  <c i="1" r="AV102"/>
  <c r="AT102"/>
  <c i="9" r="F35"/>
  <c i="1" r="AZ103"/>
  <c i="11" r="F35"/>
  <c i="1" r="AZ105"/>
  <c i="14" r="F35"/>
  <c i="1" r="AZ108"/>
  <c r="BD95"/>
  <c i="18" r="F35"/>
  <c i="1" r="AZ112"/>
  <c i="18" r="J35"/>
  <c i="1" r="AV112"/>
  <c r="AT112"/>
  <c r="AN112"/>
  <c r="BB95"/>
  <c r="AX95"/>
  <c i="20" r="J35"/>
  <c i="1" r="AV115"/>
  <c r="AT115"/>
  <c i="21" r="J35"/>
  <c i="1" r="AV116"/>
  <c r="AT116"/>
  <c i="24" r="J32"/>
  <c i="1" r="AG119"/>
  <c i="25" r="J35"/>
  <c i="1" r="AV120"/>
  <c r="AT120"/>
  <c r="AN120"/>
  <c r="BA113"/>
  <c r="AW113"/>
  <c i="3" l="1" r="R132"/>
  <c i="2" r="T145"/>
  <c i="3" r="P132"/>
  <c i="1" r="AU97"/>
  <c i="4" r="BK132"/>
  <c r="J132"/>
  <c r="J98"/>
  <c i="10" r="J128"/>
  <c r="J99"/>
  <c i="7" r="BK131"/>
  <c r="J131"/>
  <c i="4" r="J133"/>
  <c r="J99"/>
  <c i="9" r="BK133"/>
  <c r="J133"/>
  <c r="J98"/>
  <c i="8" r="BK127"/>
  <c r="J127"/>
  <c i="31" r="J98"/>
  <c i="23" r="BK130"/>
  <c r="J130"/>
  <c i="1" r="AN125"/>
  <c i="31" r="J41"/>
  <c i="30" r="J41"/>
  <c i="28" r="J41"/>
  <c i="27" r="J41"/>
  <c i="1" r="AN119"/>
  <c i="25" r="J41"/>
  <c i="24" r="J41"/>
  <c i="22" r="BK135"/>
  <c r="J135"/>
  <c r="J98"/>
  <c i="1" r="AN116"/>
  <c i="21" r="J98"/>
  <c i="1" r="AN115"/>
  <c i="21" r="J41"/>
  <c i="1" r="AN114"/>
  <c i="20" r="J41"/>
  <c i="19" r="J98"/>
  <c r="J41"/>
  <c i="18" r="J41"/>
  <c i="1" r="AN108"/>
  <c i="15" r="J41"/>
  <c i="14" r="J98"/>
  <c r="J41"/>
  <c i="1" r="AN106"/>
  <c i="13" r="J41"/>
  <c i="11" r="BK158"/>
  <c r="J158"/>
  <c r="J98"/>
  <c i="12" r="J41"/>
  <c i="6" r="J41"/>
  <c i="5" r="J41"/>
  <c i="1" r="AU113"/>
  <c i="8" r="J32"/>
  <c i="1" r="AG102"/>
  <c r="BD94"/>
  <c r="W33"/>
  <c r="AU95"/>
  <c r="AU94"/>
  <c r="AZ95"/>
  <c r="AV95"/>
  <c r="AT95"/>
  <c i="10" r="J32"/>
  <c i="1" r="AG104"/>
  <c i="3" r="J32"/>
  <c i="1" r="AG97"/>
  <c r="AN97"/>
  <c i="29" r="J32"/>
  <c i="1" r="AG124"/>
  <c r="AN124"/>
  <c r="BC94"/>
  <c r="W32"/>
  <c i="23" r="J32"/>
  <c i="1" r="AG118"/>
  <c i="16" r="J32"/>
  <c i="1" r="AG110"/>
  <c r="AN110"/>
  <c r="BA94"/>
  <c r="AW94"/>
  <c r="AK30"/>
  <c i="7" r="J32"/>
  <c i="1" r="AG101"/>
  <c r="AZ113"/>
  <c r="AV113"/>
  <c r="AT113"/>
  <c i="2" r="J32"/>
  <c i="1" r="AG96"/>
  <c r="BB94"/>
  <c r="AX94"/>
  <c i="17" r="J32"/>
  <c i="1" r="AG111"/>
  <c r="AN111"/>
  <c i="26" r="J32"/>
  <c i="1" r="AG121"/>
  <c r="AN121"/>
  <c i="10" l="1" r="J41"/>
  <c i="7" r="J41"/>
  <c i="23" r="J41"/>
  <c i="8" r="J41"/>
  <c i="23" r="J98"/>
  <c i="8" r="J98"/>
  <c i="7" r="J98"/>
  <c i="29" r="J41"/>
  <c i="26" r="J41"/>
  <c i="17" r="J41"/>
  <c i="16" r="J41"/>
  <c i="3" r="J41"/>
  <c i="2" r="J41"/>
  <c i="1" r="AN96"/>
  <c r="AN104"/>
  <c r="AN118"/>
  <c r="AN101"/>
  <c r="AN102"/>
  <c i="4" r="J32"/>
  <c i="1" r="AG98"/>
  <c i="22" r="J32"/>
  <c i="1" r="AG117"/>
  <c r="AN117"/>
  <c r="W30"/>
  <c r="AY94"/>
  <c r="W31"/>
  <c i="9" r="J32"/>
  <c i="1" r="AG103"/>
  <c r="AN103"/>
  <c r="AZ94"/>
  <c r="W29"/>
  <c i="11" r="J32"/>
  <c i="1" r="AG105"/>
  <c r="AN105"/>
  <c i="4" l="1" r="J41"/>
  <c i="9" r="J41"/>
  <c i="22" r="J41"/>
  <c i="11" r="J41"/>
  <c i="1" r="AN98"/>
  <c r="AV94"/>
  <c r="AK29"/>
  <c r="AG113"/>
  <c r="AN113"/>
  <c r="AG95"/>
  <c l="1" r="AN95"/>
  <c r="AG94"/>
  <c r="AK26"/>
  <c r="AT94"/>
  <c r="AN94"/>
  <c l="1" r="AK35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<sst xmlns="http://schemas.openxmlformats.org/spreadsheetml/2006/main">
  <si>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</si>
  <si>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</si>
  <si>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</si>
  <si>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</si>
  <si>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</si>
  <si>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{2f00a78f-f125-4bc0-a9fc-ecd182e86206}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</si>
  <si>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</si>
  <si>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</si>
  <si>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</si>
  <si>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</si>
  <si>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</si>
  <si>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</si>
  <si>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</si>
  <si>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</si>
  <si>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24-015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</si>
  <si>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</si>
  <si>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</si>
  <si>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Parkoviště pro zaměstnance a heliport</t>
  </si>
  <si>
    <t>KSO:</t>
  </si>
  <si>
    <t>CC-CZ:</t>
  </si>
  <si>
    <t>Místo:</t>
  </si>
  <si>
    <t>Areál Nemocnice České Budějovice</t>
  </si>
  <si>
    <t>Datum:</t>
  </si>
  <si>
    <t>29. 4. 2025</t>
  </si>
  <si>
    <t>Zadavatel:</t>
  </si>
  <si>
    <t>IČ:</t>
  </si>
  <si>
    <t>26068877</t>
  </si>
  <si>
    <t>Nemocnice České Budějovice</t>
  </si>
  <si>
    <t>DIČ:</t>
  </si>
  <si>
    <t>CZ26068877</t>
  </si>
  <si>
    <t>Uchazeč:</t>
  </si>
  <si>
    <t>Vyplň údaj</t>
  </si>
  <si>
    <t>Projektant:</t>
  </si>
  <si>
    <t>14500493</t>
  </si>
  <si>
    <t>AGP nova spol. s.r.o.</t>
  </si>
  <si>
    <t>CZ14500493</t>
  </si>
  <si>
    <t>True</t>
  </si>
  <si>
    <t>Zpracovatel:</t>
  </si>
  <si>
    <t>24853950</t>
  </si>
  <si>
    <t>QSB, s.r.o.</t>
  </si>
  <si>
    <t>CZ24853950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</si>
  <si>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</si>
  <si>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Položky, pokud není uvedeno jinak, obsahují veškeré náklady na provedení, tzn. dodávku, montáž a montážní prostředky, kotevní a spojovací prvky, přesuny a dopravu, skládkovné, systémové detaily, profily a řešení, úpravu povrchu, pomocné lešení a přípravné práce.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</si>
  <si>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</si>
  <si>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</si>
  <si>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</si>
  <si>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</si>
  <si>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</si>
  <si>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</si>
  <si>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</si>
  <si>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</si>
  <si>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</si>
  <si>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</si>
  <si>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</si>
  <si>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</si>
  <si>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</si>
  <si>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</si>
  <si>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</si>
  <si>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</si>
  <si>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</si>
  <si>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</si>
  <si>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</si>
  <si>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</si>
  <si>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</si>
  <si>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</si>
  <si>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</si>
  <si>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</si>
  <si>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</si>
  <si>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</si>
  <si>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</si>
  <si>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</si>
  <si>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</si>
  <si>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</si>
  <si>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</si>
  <si>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</si>
  <si>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</si>
  <si>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</si>
  <si>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</si>
  <si>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</si>
  <si>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</si>
  <si>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</si>
  <si>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</si>
  <si>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</si>
  <si>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</si>
  <si>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</si>
  <si>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</si>
  <si>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</si>
  <si>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24-015-1</t>
  </si>
  <si>
    <t>Parkovací dům</t>
  </si>
  <si>
    <t>STA</t>
  </si>
  <si>
    <t>1</t>
  </si>
  <si>
    <t>{db524bbd-47c5-4aeb-ac19-f85801b28bf5}</t>
  </si>
  <si>
    <t>2</t>
  </si>
  <si>
    <t>/</t>
  </si>
  <si>
    <t>D.1.1.1</t>
  </si>
  <si>
    <t>Architektonicko-stavební řešení</t>
  </si>
  <si>
    <t>Soupis</t>
  </si>
  <si>
    <t>{65328beb-8d7f-468b-abed-6c21d4a5fa8e}</t>
  </si>
  <si>
    <t>D.1.1.1b</t>
  </si>
  <si>
    <t>ARS- Můstek</t>
  </si>
  <si>
    <t>{58072a8f-5d1a-4430-a4c1-a35612ced5a4}</t>
  </si>
  <si>
    <t>D.1.2.1</t>
  </si>
  <si>
    <t>Stavebně-konstrukční řešení</t>
  </si>
  <si>
    <t>{7c7c35d9-67a2-4d11-8730-aeb166f7bbb8}</t>
  </si>
  <si>
    <t>D.1.2.3</t>
  </si>
  <si>
    <t>Záchytný systém</t>
  </si>
  <si>
    <t>{55150979-caad-4ca3-9969-cab8e94b49eb}</t>
  </si>
  <si>
    <t>D.1.2.4</t>
  </si>
  <si>
    <t>Výtahy</t>
  </si>
  <si>
    <t>{d9f13af1-dbab-4d00-98a0-f3abcbe5884a}</t>
  </si>
  <si>
    <t>D.1.4.1</t>
  </si>
  <si>
    <t>Zdravotně-technické instalace</t>
  </si>
  <si>
    <t>{0715a69e-c268-4d27-8bfb-96b4e024979b}</t>
  </si>
  <si>
    <t>D.1.4.1b</t>
  </si>
  <si>
    <t>Drenáže</t>
  </si>
  <si>
    <t>{8108cc75-782b-47cf-974e-df8ebd28e731}</t>
  </si>
  <si>
    <t>D.1.4.2</t>
  </si>
  <si>
    <t>Vytápění</t>
  </si>
  <si>
    <t>{f30e5861-7cb0-421e-974b-5c10a237d876}</t>
  </si>
  <si>
    <t>D.1.4.2.1</t>
  </si>
  <si>
    <t>Teplovod</t>
  </si>
  <si>
    <t>{6d8d4181-698e-4265-a2f5-419a7f887f56}</t>
  </si>
  <si>
    <t>D.1.4.3</t>
  </si>
  <si>
    <t>Vzduchotechnika</t>
  </si>
  <si>
    <t>{429f7d09-1a22-499d-9583-ee1669bb4882}</t>
  </si>
  <si>
    <t>D.1.4.3.1</t>
  </si>
  <si>
    <t>VRF chlazení</t>
  </si>
  <si>
    <t>{2f740b7d-7c30-46ac-9ac6-bebad4536f4e}</t>
  </si>
  <si>
    <t>D.1.4.4.</t>
  </si>
  <si>
    <t>Silnoproud</t>
  </si>
  <si>
    <t>{a66b6760-f505-447c-804a-2a1340b098f7}</t>
  </si>
  <si>
    <t>D.1.4.5</t>
  </si>
  <si>
    <t>Slaboproud</t>
  </si>
  <si>
    <t>{97b276f0-acba-4e4e-b077-788d1d41e20b}</t>
  </si>
  <si>
    <t>D.1.4.5.1</t>
  </si>
  <si>
    <t>Elektrická požární signalizace</t>
  </si>
  <si>
    <t>{bbc2cb4d-2e07-4d85-8abf-3f247f42069f}</t>
  </si>
  <si>
    <t>D.2</t>
  </si>
  <si>
    <t>Zpevněné plochy a komunikace</t>
  </si>
  <si>
    <t>{c7ea4fb4-114d-4920-9ffb-b31ede5dc588}</t>
  </si>
  <si>
    <t>D.3</t>
  </si>
  <si>
    <t>Vnější kanalizace</t>
  </si>
  <si>
    <t>{03c931db-e64c-4e07-8829-4fc9f54eebb4}</t>
  </si>
  <si>
    <t>VRN</t>
  </si>
  <si>
    <t>Vedlejší rozpočtové náklady</t>
  </si>
  <si>
    <t>{171824c9-7fef-413d-a747-26d4de80f274}</t>
  </si>
  <si>
    <t>24-015-2</t>
  </si>
  <si>
    <t>Heliport</t>
  </si>
  <si>
    <t>{ba2f6021-2caf-4bfa-9a42-b33b1f80bc46}</t>
  </si>
  <si>
    <t>Architektonicko-stavební část</t>
  </si>
  <si>
    <t>{49c96886-25b6-4296-a487-e532c9a4f6ad}</t>
  </si>
  <si>
    <t>{930f3f86-ba1a-489f-b8d1-b03908be24a5}</t>
  </si>
  <si>
    <t>{8441a9cf-b960-4323-984e-938dcf39f09f}</t>
  </si>
  <si>
    <t>{d5301128-6cd1-460e-b39c-cb94a99153d1}</t>
  </si>
  <si>
    <t>{41fe0c7b-44e1-40f7-9760-dd3221953a0f}</t>
  </si>
  <si>
    <t>{26ba037f-20c6-425a-ab6f-4beb7d6be05d}</t>
  </si>
  <si>
    <t>D.1.4.4</t>
  </si>
  <si>
    <t>{3615a2e9-27bd-416a-8b31-150810f45ae5}</t>
  </si>
  <si>
    <t>{f41fc04c-a6fb-40b0-b10a-11bf110471b8}</t>
  </si>
  <si>
    <t>{b7242687-6ee0-4ddd-a2c7-fd778031e9a5}</t>
  </si>
  <si>
    <t>D.1.4.6</t>
  </si>
  <si>
    <t>Měření a regulace</t>
  </si>
  <si>
    <t>{a87d7cee-5cca-4352-a13e-4bf5a439c0f3}</t>
  </si>
  <si>
    <t>D.5</t>
  </si>
  <si>
    <t>Technologie heliportu</t>
  </si>
  <si>
    <t>{5b1ab4a1-6300-4274-96f0-55a81041f90f}</t>
  </si>
  <si>
    <t>D.6</t>
  </si>
  <si>
    <t>Hašení</t>
  </si>
  <si>
    <t>{da803b93-da73-4cbf-ac6d-78649c4987ad}</t>
  </si>
  <si>
    <t>{af933ebe-07e5-4304-b770-b466f9839374}</t>
  </si>
  <si>
    <t>BET</t>
  </si>
  <si>
    <t>m3</t>
  </si>
  <si>
    <t>47,2</t>
  </si>
  <si>
    <t>dlažba200x200</t>
  </si>
  <si>
    <t>m2</t>
  </si>
  <si>
    <t>53,85</t>
  </si>
  <si>
    <t>KRYCÍ LIST SOUPISU PRACÍ</t>
  </si>
  <si>
    <t>dlažba300x300</t>
  </si>
  <si>
    <t>152,43</t>
  </si>
  <si>
    <t>dlažba450x450</t>
  </si>
  <si>
    <t>464,63</t>
  </si>
  <si>
    <t>FASlešení</t>
  </si>
  <si>
    <t>4754,28</t>
  </si>
  <si>
    <t>sokl200x200</t>
  </si>
  <si>
    <t>m</t>
  </si>
  <si>
    <t>116,51</t>
  </si>
  <si>
    <t>Objekt:</t>
  </si>
  <si>
    <t>sokl300x300</t>
  </si>
  <si>
    <t>165,75</t>
  </si>
  <si>
    <t>24-015-1 - Parkovací dům</t>
  </si>
  <si>
    <t>sokl450x450</t>
  </si>
  <si>
    <t>350</t>
  </si>
  <si>
    <t>Soupis:</t>
  </si>
  <si>
    <t>TUBlešení</t>
  </si>
  <si>
    <t>612,5</t>
  </si>
  <si>
    <t>D.1.1.1 - Architektonicko-stavební řešení</t>
  </si>
  <si>
    <t>zárubně</t>
  </si>
  <si>
    <t>27,925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</si>
  <si>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 Položky, pokud není uvedeno jinak, obsahují veškeré náklady na provedení, tzn. dodávku, montáž a montážní prostředky, kotevní a spojovací prvky, přesuny a dopravu, skládkovné, systémové detaily, profily a řešení, úpravu povrchu, pomocné lešení a přípravné práce.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</si>
  <si>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</si>
  <si>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</si>
  <si>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</si>
  <si>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</si>
  <si>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</si>
  <si>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</si>
  <si>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</si>
  <si>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</si>
  <si>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</si>
  <si>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</si>
  <si>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</si>
  <si>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</si>
  <si>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</si>
  <si>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</si>
  <si>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</si>
  <si>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</si>
  <si>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</si>
  <si>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</si>
  <si>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</si>
  <si>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</si>
  <si>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</si>
  <si>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</si>
  <si>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</si>
  <si>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</si>
  <si>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</si>
  <si>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</si>
  <si>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</si>
  <si>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</si>
  <si>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</si>
  <si>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</si>
  <si>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</si>
  <si>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</si>
  <si>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</si>
  <si>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</si>
  <si>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</si>
  <si>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</si>
  <si>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</si>
  <si>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</si>
  <si>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</si>
  <si>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</si>
  <si>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</si>
  <si>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</si>
  <si>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</si>
  <si>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</si>
  <si>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</si>
  <si>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</si>
  <si>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</si>
  <si>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242</t>
  </si>
  <si>
    <t>K</t>
  </si>
  <si>
    <t>112151301.R</t>
  </si>
  <si>
    <t>Seříznutí stromu listnatého o 5 m</t>
  </si>
  <si>
    <t>kus</t>
  </si>
  <si>
    <t>4</t>
  </si>
  <si>
    <t>327416742</t>
  </si>
  <si>
    <t>VV</t>
  </si>
  <si>
    <t>"stromy 17, 18, 5, 7, 8" 5</t>
  </si>
  <si>
    <t>Součet</t>
  </si>
  <si>
    <t>121151123</t>
  </si>
  <si>
    <t>Sejmutí ornice plochy přes 500 m2 tl vrstvy do 200 mm strojně</t>
  </si>
  <si>
    <t>122446364</t>
  </si>
  <si>
    <t>859</t>
  </si>
  <si>
    <t>5</t>
  </si>
  <si>
    <t>131111322</t>
  </si>
  <si>
    <t>Vrtání jamek pro plotové sloupky D přes 100 do 200 mm ručně s mechanickým vrtákem</t>
  </si>
  <si>
    <t>-1740773083</t>
  </si>
  <si>
    <t>"ZV15" 0,7*33</t>
  </si>
  <si>
    <t>"ZV01" 0,7*200</t>
  </si>
  <si>
    <t>6</t>
  </si>
  <si>
    <t>132254104</t>
  </si>
  <si>
    <t>Hloubení rýh zapažených š do 800 mm v hornině třídy těžitelnosti I skupiny 3 objem přes 100 m3 strojně</t>
  </si>
  <si>
    <t>1258211829</t>
  </si>
  <si>
    <t>"Ležatá splaškovou kanalizace" 80</t>
  </si>
  <si>
    <t>"Kanalizace přeložky" 72</t>
  </si>
  <si>
    <t>"Vodovodní přípojka" 18</t>
  </si>
  <si>
    <t>"Kanalizační přípojka" 36</t>
  </si>
  <si>
    <t>7</t>
  </si>
  <si>
    <t>139951123</t>
  </si>
  <si>
    <t>Bourání kcí v hloubených vykopávkách ze zdiva ze ŽB nebo předpjatého strojně</t>
  </si>
  <si>
    <t>-1156089326</t>
  </si>
  <si>
    <t>"betonová stěna z plotovek" 28,2</t>
  </si>
  <si>
    <t>"nízká bet. stěna" 19</t>
  </si>
  <si>
    <t>8</t>
  </si>
  <si>
    <t>151101102</t>
  </si>
  <si>
    <t>Zřízení příložného pažení a rozepření stěn rýh hl přes 2 do 4 m</t>
  </si>
  <si>
    <t>-1489140008</t>
  </si>
  <si>
    <t>"Ležatá splaškovou kanalizace" 50*2,0*2</t>
  </si>
  <si>
    <t>"Kanalizace přeložky" 30*3,0*2</t>
  </si>
  <si>
    <t>"Vodovodní přípojka" 15*1,5*2</t>
  </si>
  <si>
    <t>"Kanalizační přípojka" 15*3*2</t>
  </si>
  <si>
    <t>9</t>
  </si>
  <si>
    <t>151201112</t>
  </si>
  <si>
    <t>Odstranění zátažného pažení a rozepření stěn rýh hl přes 2 do 4 m</t>
  </si>
  <si>
    <t>-1433732723</t>
  </si>
  <si>
    <t>10</t>
  </si>
  <si>
    <t>151721111.R</t>
  </si>
  <si>
    <t>Výdřeva do ocelových zápor, hranol 130x130 mm - zřízení, odstranění</t>
  </si>
  <si>
    <t>-2038110601</t>
  </si>
  <si>
    <t>"ochranan parovodu" 1,5*1,5*2</t>
  </si>
  <si>
    <t>11</t>
  </si>
  <si>
    <t>153111114</t>
  </si>
  <si>
    <t>Příčné řezání ocelových zaberaněných štětovnic z terénu</t>
  </si>
  <si>
    <t>2028496319</t>
  </si>
  <si>
    <t>"ochrana parovodu - odřezání HEB" 3</t>
  </si>
  <si>
    <t>317</t>
  </si>
  <si>
    <t>162351104</t>
  </si>
  <si>
    <t>Vodorovné přemístění přes 500 do 1000 m výkopku/sypaniny z horniny třídy těžitelnosti I skupiny 1 až 3</t>
  </si>
  <si>
    <t>333637826</t>
  </si>
  <si>
    <t>859*0,2</t>
  </si>
  <si>
    <t>171251101</t>
  </si>
  <si>
    <t>Uložení sypaniny do násypů nezhutněných strojně</t>
  </si>
  <si>
    <t>216446962</t>
  </si>
  <si>
    <t>"ornice" 859*0,2</t>
  </si>
  <si>
    <t>13</t>
  </si>
  <si>
    <t>174151101</t>
  </si>
  <si>
    <t>Zásyp jam, šachet rýh nebo kolem objektů sypaninou se zhutněním</t>
  </si>
  <si>
    <t>-1881385090</t>
  </si>
  <si>
    <t>"Ležatá splaškovou kanalizace" 80-18</t>
  </si>
  <si>
    <t>"Kanalizace přeložky" 72-8</t>
  </si>
  <si>
    <t>"Vodovodní přípojka" 18-6</t>
  </si>
  <si>
    <t>"Kanalizační přípojka" 36-4</t>
  </si>
  <si>
    <t>Zakládání</t>
  </si>
  <si>
    <t>14</t>
  </si>
  <si>
    <t>213221101</t>
  </si>
  <si>
    <t>Ochranná vrstva na základové spáře z betonu prostého bez zvláštních nároků na prostředí tl do 150 mm tř. C 12/15</t>
  </si>
  <si>
    <t>-3097563</t>
  </si>
  <si>
    <t>"věž" 0,05*246</t>
  </si>
  <si>
    <t>15</t>
  </si>
  <si>
    <t>213311151</t>
  </si>
  <si>
    <t>Polštáře zhutněné pod základy ze štěrkodrti netříděné</t>
  </si>
  <si>
    <t>1394476411</t>
  </si>
  <si>
    <t>"věž" 0,15*246</t>
  </si>
  <si>
    <t>16</t>
  </si>
  <si>
    <t>273321411</t>
  </si>
  <si>
    <t>Základové desky ze ŽB bez zvýšených nároků na prostředí tř. C 20/25</t>
  </si>
  <si>
    <t>474111125</t>
  </si>
  <si>
    <t>"věž" 0,1*246</t>
  </si>
  <si>
    <t>17</t>
  </si>
  <si>
    <t>273362021</t>
  </si>
  <si>
    <t>Výztuž základových desek svařovanými sítěmi Kari</t>
  </si>
  <si>
    <t>t</t>
  </si>
  <si>
    <t>-1472290072</t>
  </si>
  <si>
    <t>"věž" 246*8/1000</t>
  </si>
  <si>
    <t>18</t>
  </si>
  <si>
    <t>275313711</t>
  </si>
  <si>
    <t>Základové patky z betonu tř. C 20/25</t>
  </si>
  <si>
    <t>990294377</t>
  </si>
  <si>
    <t>"ochrana parovodu" 0,4*0,4*0,8*3*1,15</t>
  </si>
  <si>
    <t>"ZV15" PI*0,075*0,075*0,7*33*1,2</t>
  </si>
  <si>
    <t>"ZV01" PI*0,075*0,075*0,7*200*1,2</t>
  </si>
  <si>
    <t>3,901*1,15 'Přepočtené koeficientem množství</t>
  </si>
  <si>
    <t>19</t>
  </si>
  <si>
    <t>275351121</t>
  </si>
  <si>
    <t>Zřízení bednění základových patek</t>
  </si>
  <si>
    <t>1537587596</t>
  </si>
  <si>
    <t>"ochrana parovodu" 4*0,4*0,8*3</t>
  </si>
  <si>
    <t>20</t>
  </si>
  <si>
    <t>275351122</t>
  </si>
  <si>
    <t>Odstranění bednění základových patek</t>
  </si>
  <si>
    <t>-530060943</t>
  </si>
  <si>
    <t>3</t>
  </si>
  <si>
    <t>Svislé a kompletní konstrukce</t>
  </si>
  <si>
    <t>311235121</t>
  </si>
  <si>
    <t>Zdivo jednovrstvé z cihel broušených do P10 na tenkovrstvou maltu tl 200 mm</t>
  </si>
  <si>
    <t>232182277</t>
  </si>
  <si>
    <t>hodnoty z VV stěn -Věž</t>
  </si>
  <si>
    <t>"1.NP"1,59</t>
  </si>
  <si>
    <t>"2.NP"1,49</t>
  </si>
  <si>
    <t>"3.NP"1,57</t>
  </si>
  <si>
    <t>"4.NP"1,71</t>
  </si>
  <si>
    <t>"5.NP" 6</t>
  </si>
  <si>
    <t>22</t>
  </si>
  <si>
    <t>311235131</t>
  </si>
  <si>
    <t>Zdivo jednovrstvé z cihel broušených do P10 na tenkovrstvou maltu tl 240 mm</t>
  </si>
  <si>
    <t>118793313</t>
  </si>
  <si>
    <t xml:space="preserve">hodnoty z VV stěn </t>
  </si>
  <si>
    <t>"4.NP plocha heliportu"4+16</t>
  </si>
  <si>
    <t>23</t>
  </si>
  <si>
    <t>311235211</t>
  </si>
  <si>
    <t>Zdivo jednovrstvé z cihel broušených do P10 na tenkovrstvou maltu tl 440 mm</t>
  </si>
  <si>
    <t>-1230497520</t>
  </si>
  <si>
    <t>hodnoty z VV stěn - Věž</t>
  </si>
  <si>
    <t>"1.NP"44+28+16+40+5+38</t>
  </si>
  <si>
    <t>"2.NP"34+34+17+35+5+37</t>
  </si>
  <si>
    <t>"3.NP"61+50+19+9+51+56</t>
  </si>
  <si>
    <t>"4.NP"4+4+30+82+49+18+8+47+76+4+1</t>
  </si>
  <si>
    <t>24</t>
  </si>
  <si>
    <t>311238933</t>
  </si>
  <si>
    <t>Založení zdiva z cihel děrovaných broušených na zakládací maltu tloušťky přes 175 do 200 mm</t>
  </si>
  <si>
    <t>-1863835267</t>
  </si>
  <si>
    <t>12,36/2,8</t>
  </si>
  <si>
    <t>25</t>
  </si>
  <si>
    <t>311238935</t>
  </si>
  <si>
    <t>Založení zdiva z cihel děrovaných broušených na zakládací maltu tloušťky přes 200 do 250 mm</t>
  </si>
  <si>
    <t>2070568276</t>
  </si>
  <si>
    <t>20/2,8</t>
  </si>
  <si>
    <t>26</t>
  </si>
  <si>
    <t>311238941</t>
  </si>
  <si>
    <t>Založení zdiva z cihel děrovaných broušených na zakládací maltu tloušťky přes 380 do 440 mm</t>
  </si>
  <si>
    <t>1173473883</t>
  </si>
  <si>
    <t>(1000-98)/2,8</t>
  </si>
  <si>
    <t>27</t>
  </si>
  <si>
    <t>317168011</t>
  </si>
  <si>
    <t>Překlad keramický plochý š 115 mm dl 1000 mm</t>
  </si>
  <si>
    <t>-1524566953</t>
  </si>
  <si>
    <t>1.NP</t>
  </si>
  <si>
    <t>4.NP plocha heliportu</t>
  </si>
  <si>
    <t>28</t>
  </si>
  <si>
    <t>317168012</t>
  </si>
  <si>
    <t>Překlad keramický plochý š 115 mm dl 1250 mm</t>
  </si>
  <si>
    <t>-283407491</t>
  </si>
  <si>
    <t>2.NP</t>
  </si>
  <si>
    <t>3.NP</t>
  </si>
  <si>
    <t>29</t>
  </si>
  <si>
    <t>317168013</t>
  </si>
  <si>
    <t>Překlad keramický plochý š 115 mm dl 1500 mm</t>
  </si>
  <si>
    <t>-1355652978</t>
  </si>
  <si>
    <t>30</t>
  </si>
  <si>
    <t>317168015</t>
  </si>
  <si>
    <t>Překlad keramický plochý š 115 mm dl 2000 mm</t>
  </si>
  <si>
    <t>-133974761</t>
  </si>
  <si>
    <t>31</t>
  </si>
  <si>
    <t>317168051</t>
  </si>
  <si>
    <t>Překlad keramický vysoký v 238 mm dl 1000 mm</t>
  </si>
  <si>
    <t>-1278190496</t>
  </si>
  <si>
    <t xml:space="preserve">hodnota z VV </t>
  </si>
  <si>
    <t>O1</t>
  </si>
  <si>
    <t>"1.NP"10*5</t>
  </si>
  <si>
    <t>"4.NP"5*5</t>
  </si>
  <si>
    <t>32</t>
  </si>
  <si>
    <t>317168054</t>
  </si>
  <si>
    <t>Překlad keramický vysoký v 238 mm dl 1750 mm</t>
  </si>
  <si>
    <t>211347030</t>
  </si>
  <si>
    <t>O4</t>
  </si>
  <si>
    <t>33</t>
  </si>
  <si>
    <t>317998114</t>
  </si>
  <si>
    <t>Tepelná izolace mezi překlady v 24 cm z EPS tl 90 mm</t>
  </si>
  <si>
    <t>348098082</t>
  </si>
  <si>
    <t>"1.NP"10*1</t>
  </si>
  <si>
    <t>"4.NP"5*1</t>
  </si>
  <si>
    <t>"4.NP"5*1,75</t>
  </si>
  <si>
    <t>34</t>
  </si>
  <si>
    <t>342244201</t>
  </si>
  <si>
    <t>Příčka z cihel broušených na tenkovrstvou maltu tloušťky 80 mm</t>
  </si>
  <si>
    <t>804753738</t>
  </si>
  <si>
    <t xml:space="preserve">hodnoty z VV stěn - Věž </t>
  </si>
  <si>
    <t>"1.NP"5+5+4+3+5+1+3+3+1</t>
  </si>
  <si>
    <t>"4.NP"10+5+1+2+1+2+1</t>
  </si>
  <si>
    <t>35</t>
  </si>
  <si>
    <t>342244211</t>
  </si>
  <si>
    <t>Příčka z cihel broušených na tenkovrstvou maltu tloušťky 115 mm</t>
  </si>
  <si>
    <t>-838756467</t>
  </si>
  <si>
    <t>"1.NP"6+5+11+6+9+8+1+5+10+2+6+9+2</t>
  </si>
  <si>
    <t>"2.NP"15+6+6+8+1+1</t>
  </si>
  <si>
    <t>"3.NP"10+7+14+16+16+22+8+1</t>
  </si>
  <si>
    <t>"4.NP"5+2+8+13+8+2</t>
  </si>
  <si>
    <t>36</t>
  </si>
  <si>
    <t>342244301</t>
  </si>
  <si>
    <t>Příčka zvukově izolační z cihel děrovaných na maltu M10 tloušťky 115 mm</t>
  </si>
  <si>
    <t>-1530369667</t>
  </si>
  <si>
    <t>"3.NP"24</t>
  </si>
  <si>
    <t>"4.NP"23+27+11+20+4+4+1</t>
  </si>
  <si>
    <t>37</t>
  </si>
  <si>
    <t>342291111</t>
  </si>
  <si>
    <t>Ukotvení příček montážní polyuretanovou pěnou tl příčky do 100 mm</t>
  </si>
  <si>
    <t>1941445250</t>
  </si>
  <si>
    <t>52/2,8</t>
  </si>
  <si>
    <t>38</t>
  </si>
  <si>
    <t>342291112</t>
  </si>
  <si>
    <t>Ukotvení příček montážní polyuretanovou pěnou tl příčky přes 100 mm</t>
  </si>
  <si>
    <t>-1816409916</t>
  </si>
  <si>
    <t>(114+257-8)/2,8</t>
  </si>
  <si>
    <t>39</t>
  </si>
  <si>
    <t>346244821</t>
  </si>
  <si>
    <t>Přizdívky izolační tl 140 mm z cihel dl 290 mm pevnosti P 10 až P 20 na MC 10</t>
  </si>
  <si>
    <t>1986568612</t>
  </si>
  <si>
    <t>"výtahová šachta - dojezd" 1*23,5</t>
  </si>
  <si>
    <t>268</t>
  </si>
  <si>
    <t>346272216</t>
  </si>
  <si>
    <t>Přizdívka z pórobetonových tvárnic tl 50 mm</t>
  </si>
  <si>
    <t>-1247729199</t>
  </si>
  <si>
    <t>"přizdívky kolem stoupaček" 20*3</t>
  </si>
  <si>
    <t>Vodorovné konstrukce</t>
  </si>
  <si>
    <t>40</t>
  </si>
  <si>
    <t>451573111</t>
  </si>
  <si>
    <t>Lože pod potrubí otevřený výkop ze štěrkopísku</t>
  </si>
  <si>
    <t>464940937</t>
  </si>
  <si>
    <t>"Ležatá splaškovou kanalizace" 18</t>
  </si>
  <si>
    <t>"Kanalizace přeložky" 8</t>
  </si>
  <si>
    <t>"Vodovodní přípojka" 6</t>
  </si>
  <si>
    <t>"Kanalizační přípojka" 4</t>
  </si>
  <si>
    <t>Úpravy povrchů, podlahy a osazování výplní</t>
  </si>
  <si>
    <t>312</t>
  </si>
  <si>
    <t>612131301</t>
  </si>
  <si>
    <t>Cementový postřik vnitřních stěn nanášený celoplošně strojně</t>
  </si>
  <si>
    <t>-1769652911</t>
  </si>
  <si>
    <t>věž</t>
  </si>
  <si>
    <t>omítka</t>
  </si>
  <si>
    <t>"1.NP" (20,62+10,38+16,39+37,44+25,42)*2</t>
  </si>
  <si>
    <t>"odečet otvorů" -74,2</t>
  </si>
  <si>
    <t>"2.NP" (18,39+14,69+18,46+41,05+26,08)*2</t>
  </si>
  <si>
    <t>"odečet otvorů" -80,1</t>
  </si>
  <si>
    <t>"3.NP" (17,91+14,69+15,21+12,43+11,81+11,88+15,73+40,48+24,78)*2</t>
  </si>
  <si>
    <t>"4.NP" (30,65+13,83+10,63+40,48+24,78+57,85)*2</t>
  </si>
  <si>
    <t>"odečet otvorů" -86,5</t>
  </si>
  <si>
    <t>Mezisoučet</t>
  </si>
  <si>
    <t>313</t>
  </si>
  <si>
    <t>612321321</t>
  </si>
  <si>
    <t>Vápenocementová omítka hladká jednovrstvá vnitřních stěn nanášená strojně</t>
  </si>
  <si>
    <t>-1468060567</t>
  </si>
  <si>
    <t>"pod obklad" (190,594+70,844)</t>
  </si>
  <si>
    <t>314</t>
  </si>
  <si>
    <t>612321341</t>
  </si>
  <si>
    <t>Vápenocementová omítka štuková dvouvrstvá vnitřních stěn nanášená strojně</t>
  </si>
  <si>
    <t>2041537494</t>
  </si>
  <si>
    <t>olejový nátěr</t>
  </si>
  <si>
    <t>44</t>
  </si>
  <si>
    <t>622131321</t>
  </si>
  <si>
    <t>Penetrační nátěr vnějších stěn nanášený strojně</t>
  </si>
  <si>
    <t>-20995357</t>
  </si>
  <si>
    <t>"obvodová stěna" 922</t>
  </si>
  <si>
    <t>300</t>
  </si>
  <si>
    <t>622151021</t>
  </si>
  <si>
    <t>Penetrační akrylátový nátěr vnějších mozaikových tenkovrstvých omítek stěn</t>
  </si>
  <si>
    <t>327321946</t>
  </si>
  <si>
    <t>"soklová omítka tl. 2 mm" 22</t>
  </si>
  <si>
    <t>304</t>
  </si>
  <si>
    <t>622211021</t>
  </si>
  <si>
    <t>Montáž kontaktního zateplení vnějších stěn lepením a mechanickým kotvením polystyrénových desek do betonu a zdiva tl přes 80 do 120 mm</t>
  </si>
  <si>
    <t>-1142871689</t>
  </si>
  <si>
    <t>305</t>
  </si>
  <si>
    <t>M</t>
  </si>
  <si>
    <t>28376423</t>
  </si>
  <si>
    <t>deska XPS hrana polodrážková a hladký povrch 300kPA λ=0,035 tl 120mm</t>
  </si>
  <si>
    <t>637455841</t>
  </si>
  <si>
    <t>"obvodová stěna - sokl" 22</t>
  </si>
  <si>
    <t>22*1,05 'Přepočtené koeficientem množství</t>
  </si>
  <si>
    <t>45</t>
  </si>
  <si>
    <t>622221131</t>
  </si>
  <si>
    <t>Montáž kontaktního zateplení vnějších stěn lepením a mechanickým kotvením desek z minerální vlny s kolmou orientací do zdiva a betonu tl přes 120 do 160 mm</t>
  </si>
  <si>
    <t>353057182</t>
  </si>
  <si>
    <t>"obvodová stěna"</t>
  </si>
  <si>
    <t>46</t>
  </si>
  <si>
    <t>63151533</t>
  </si>
  <si>
    <t>deska tepelně izolační minerální kontaktních fasád kolmé vlákno λ=0,040-0,041 tl 160mm</t>
  </si>
  <si>
    <t>1023554691</t>
  </si>
  <si>
    <t>922*1,05 'Přepočtené koeficientem množství</t>
  </si>
  <si>
    <t>47</t>
  </si>
  <si>
    <t>622252001</t>
  </si>
  <si>
    <t>Montáž profilů kontaktního zateplení připevněných mechanicky</t>
  </si>
  <si>
    <t>1025682395</t>
  </si>
  <si>
    <t>48</t>
  </si>
  <si>
    <t>59051653</t>
  </si>
  <si>
    <t>profil zakládací Al tl 0,7mm pro ETICS pro izolant tl 160mm</t>
  </si>
  <si>
    <t>1479228651</t>
  </si>
  <si>
    <t>63*1,05 'Přepočtené koeficientem množství</t>
  </si>
  <si>
    <t>49</t>
  </si>
  <si>
    <t>622531012</t>
  </si>
  <si>
    <t>Tenkovrstvá silikonová zatíraná omítka zrnitost 1,5 mm vnějších stěn</t>
  </si>
  <si>
    <t>-390504908</t>
  </si>
  <si>
    <t>273</t>
  </si>
  <si>
    <t>622511112</t>
  </si>
  <si>
    <t>Tenkovrstvá akrylátová mozaiková střednězrnná omítka vnějších stěn</t>
  </si>
  <si>
    <t>-1720249742</t>
  </si>
  <si>
    <t>331</t>
  </si>
  <si>
    <t>631311114</t>
  </si>
  <si>
    <t>Mazanina tl přes 50 do 80 mm z betonu prostého bez zvýšených nároků na prostředí tř. C 16/20</t>
  </si>
  <si>
    <t>-1784526054</t>
  </si>
  <si>
    <t>"plocha střechy nad 4.NP" 203,2*0,07</t>
  </si>
  <si>
    <t>50</t>
  </si>
  <si>
    <t>631311115</t>
  </si>
  <si>
    <t>Mazanina tl přes 50 do 80 mm z betonu prostého bez zvýšených nároků na prostředí tř. C 20/25</t>
  </si>
  <si>
    <t>-1523075803</t>
  </si>
  <si>
    <t>"1NP" 175*0,08</t>
  </si>
  <si>
    <t>"2-4NP" (718-4*13-219)*0,055</t>
  </si>
  <si>
    <t>"2-4NP" (802-718)*0,062</t>
  </si>
  <si>
    <t>332</t>
  </si>
  <si>
    <t>631319011</t>
  </si>
  <si>
    <t>Příplatek k mazanině tl přes 50 do 80 mm za přehlazení povrchu</t>
  </si>
  <si>
    <t>1525683298</t>
  </si>
  <si>
    <t>51</t>
  </si>
  <si>
    <t>631319171</t>
  </si>
  <si>
    <t>Příplatek k mazanině tl přes 50 do 80 mm za stržení povrchu spodní vrstvy před vložením výztuže</t>
  </si>
  <si>
    <t>1700025449</t>
  </si>
  <si>
    <t>43,793</t>
  </si>
  <si>
    <t>333</t>
  </si>
  <si>
    <t>519875933</t>
  </si>
  <si>
    <t>52</t>
  </si>
  <si>
    <t>631362021</t>
  </si>
  <si>
    <t>Výztuž mazanin svařovanými sítěmi Kari</t>
  </si>
  <si>
    <t>-1226267964</t>
  </si>
  <si>
    <t>"1NP" 175*8/1000</t>
  </si>
  <si>
    <t>"2-4NP" (718-4*13-219)*4,5/1000</t>
  </si>
  <si>
    <t>"2-4NP" (802-718)*4,5/1000</t>
  </si>
  <si>
    <t>334</t>
  </si>
  <si>
    <t>-1284809850</t>
  </si>
  <si>
    <t>"plocha střechy nad 4.NP" 203,2*0,05*(18,5/6)*1,2/1000</t>
  </si>
  <si>
    <t>54</t>
  </si>
  <si>
    <t>632481213</t>
  </si>
  <si>
    <t>Separační vrstva z PE fólie</t>
  </si>
  <si>
    <t>-941093080</t>
  </si>
  <si>
    <t>"1NP" 175</t>
  </si>
  <si>
    <t>"2-4NP" 802-13*4-219</t>
  </si>
  <si>
    <t>55</t>
  </si>
  <si>
    <t>634112113</t>
  </si>
  <si>
    <t>Obvodová dilatace podlahovým páskem z pěnového PE mezi stěnou a mazaninou nebo potěrem v 80 mm</t>
  </si>
  <si>
    <t>-1177146617</t>
  </si>
  <si>
    <t>"1NP" 181</t>
  </si>
  <si>
    <t>"2-4NP" 656-162</t>
  </si>
  <si>
    <t>56</t>
  </si>
  <si>
    <t>642942111</t>
  </si>
  <si>
    <t>Osazování zárubní nebo rámů dveřních kovových do 2,5 m2 na MC</t>
  </si>
  <si>
    <t>1622830729</t>
  </si>
  <si>
    <t>D103</t>
  </si>
  <si>
    <t>D104</t>
  </si>
  <si>
    <t>D105</t>
  </si>
  <si>
    <t>D106</t>
  </si>
  <si>
    <t>D107</t>
  </si>
  <si>
    <t>D108</t>
  </si>
  <si>
    <t>D110</t>
  </si>
  <si>
    <t>D303</t>
  </si>
  <si>
    <t>D401</t>
  </si>
  <si>
    <t>D402</t>
  </si>
  <si>
    <t>D403</t>
  </si>
  <si>
    <t>D404</t>
  </si>
  <si>
    <t>D405</t>
  </si>
  <si>
    <t>D406</t>
  </si>
  <si>
    <t>D407</t>
  </si>
  <si>
    <t>D408</t>
  </si>
  <si>
    <t>D410</t>
  </si>
  <si>
    <t>57</t>
  </si>
  <si>
    <t>55331481</t>
  </si>
  <si>
    <t>zárubeň jednokřídlá ocelová pro zdění tl stěny 75-100mm rozměru 700/1970, 2100mm</t>
  </si>
  <si>
    <t>-1765480179</t>
  </si>
  <si>
    <t>P</t>
  </si>
  <si>
    <t>Poznámka k položce:_x000d_
YH, YH s drážkou, YZP</t>
  </si>
  <si>
    <t>58</t>
  </si>
  <si>
    <t>55331486</t>
  </si>
  <si>
    <t>zárubeň jednokřídlá ocelová pro zdění tl stěny 110-150mm rozměru 700/1970, 2100mm</t>
  </si>
  <si>
    <t>-1774186576</t>
  </si>
  <si>
    <t>59</t>
  </si>
  <si>
    <t>55331487</t>
  </si>
  <si>
    <t>zárubeň jednokřídlá ocelová pro zdění tl stěny 110-150mm rozměru 800/1970, 2100mm</t>
  </si>
  <si>
    <t>1348611655</t>
  </si>
  <si>
    <t>60</t>
  </si>
  <si>
    <t>55331488</t>
  </si>
  <si>
    <t>zárubeň jednokřídlá ocelová pro zdění tl stěny 110-150mm rozměru 900/1970, 2100mm</t>
  </si>
  <si>
    <t>-379568309</t>
  </si>
  <si>
    <t>61</t>
  </si>
  <si>
    <t>55331489</t>
  </si>
  <si>
    <t>zárubeň jednokřídlá ocelová pro zdění tl stěny 110-150mm rozměru 1100/1970, 2100mm</t>
  </si>
  <si>
    <t>1882571377</t>
  </si>
  <si>
    <t>62</t>
  </si>
  <si>
    <t>5533148R</t>
  </si>
  <si>
    <t>zárubeň jednokřídlá ocelová pro zdění tl stěny 110-150mm rozměru 1000/1970, 2100mm</t>
  </si>
  <si>
    <t>1941923716</t>
  </si>
  <si>
    <t>63</t>
  </si>
  <si>
    <t>642945111</t>
  </si>
  <si>
    <t>Osazování protipožárních nebo protiplynových zárubní dveří jednokřídlových do 2,5 m2</t>
  </si>
  <si>
    <t>222664565</t>
  </si>
  <si>
    <t>POŽ101</t>
  </si>
  <si>
    <t>POŽ102</t>
  </si>
  <si>
    <t>POŽ109</t>
  </si>
  <si>
    <t>POŽ201</t>
  </si>
  <si>
    <t>POŽ202</t>
  </si>
  <si>
    <t>POŽ301</t>
  </si>
  <si>
    <t>POŽ302</t>
  </si>
  <si>
    <t>POŽ304</t>
  </si>
  <si>
    <t>POŽ305</t>
  </si>
  <si>
    <t>POŽ306</t>
  </si>
  <si>
    <t>64</t>
  </si>
  <si>
    <t>55331563</t>
  </si>
  <si>
    <t>zárubeň jednokřídlá ocelová pro zdění s protipožární úpravou tl stěny 110-150mm rozměru 900/1970, 2100mm</t>
  </si>
  <si>
    <t>1410660304</t>
  </si>
  <si>
    <t>Poznámka k položce:_x000d_
YZP s PP ochranou</t>
  </si>
  <si>
    <t>65</t>
  </si>
  <si>
    <t>55331564</t>
  </si>
  <si>
    <t>zárubeň jednokřídlá ocelová pro zdění s protipožární úpravou tl stěny 110-150mm rozměru 1100/1970, 2100mm</t>
  </si>
  <si>
    <t>-1645163394</t>
  </si>
  <si>
    <t>Ostatní konstrukce a práce, bourání</t>
  </si>
  <si>
    <t>219</t>
  </si>
  <si>
    <t>912003.R</t>
  </si>
  <si>
    <t>Svodidlo na stěny, š. 203 mm, vč. koncovek a kotvení, d+m</t>
  </si>
  <si>
    <t>468860353</t>
  </si>
  <si>
    <t>Poznámka k položce:_x000d_
- Materiál je vysoce odolný celoprobarvený plast, který u všech prvků tvoří hlavní pohledovou část. Povrch mírně strukturovaný. _x000d_
- Kotvení do stěn zajišťují hliníkové profily a konzoly, případně vinylové tlumiče nárazů.</t>
  </si>
  <si>
    <t>"4.NP" 20</t>
  </si>
  <si>
    <t>220</t>
  </si>
  <si>
    <t>912004.R</t>
  </si>
  <si>
    <t>Ochranné kryty rohů výšky 2000 mm, š. 76+76 mm, vč. kotvení, d+m</t>
  </si>
  <si>
    <t>ks</t>
  </si>
  <si>
    <t>1241604883</t>
  </si>
  <si>
    <t>"1.NP" 9</t>
  </si>
  <si>
    <t>"2.NP" 6</t>
  </si>
  <si>
    <t>"3.NP" 6</t>
  </si>
  <si>
    <t>"4.NP" 8</t>
  </si>
  <si>
    <t>226</t>
  </si>
  <si>
    <t>912005.R</t>
  </si>
  <si>
    <t>Bezpečnostní tabulka</t>
  </si>
  <si>
    <t>-462442608</t>
  </si>
  <si>
    <t>Poznámka k položce:_x000d_
Budou osazeny podle ČSN ISO 3864 Bezpečnostní barvy a bezpečnostní značky, ČSN 01 8013 Požární tabulky a podle ostatních závazných a platných předpisů a musí vyznačovat mimo jiné elektrická zařízení a směry úniku.</t>
  </si>
  <si>
    <t>204</t>
  </si>
  <si>
    <t>941211112</t>
  </si>
  <si>
    <t>Montáž lešení řadového rámového lehkého zatížení do 200 kg/m2 š od 0,6 do 0,9 m v přes 10 do 25 m</t>
  </si>
  <si>
    <t>1447711861</t>
  </si>
  <si>
    <t>"1.NP" 410*3,5</t>
  </si>
  <si>
    <t>"2.NP" 416*3,32</t>
  </si>
  <si>
    <t>"3.NP" 416*3,21</t>
  </si>
  <si>
    <t>"4.NP" 72*6,55</t>
  </si>
  <si>
    <t>"5.NP" 32*4,1</t>
  </si>
  <si>
    <t>205</t>
  </si>
  <si>
    <t>941211212</t>
  </si>
  <si>
    <t>Příplatek k lešení řadovému rámovému lehkému do 200 kg/m2 š od 0,6 do 0,9 m v přes 10 do 25 m za každý den použití</t>
  </si>
  <si>
    <t>-1946348856</t>
  </si>
  <si>
    <t>206</t>
  </si>
  <si>
    <t>941211812</t>
  </si>
  <si>
    <t>Demontáž lešení řadového rámového lehkého zatížení do 200 kg/m2 š od 0,6 do 0,9 m v přes 10 do 25 m</t>
  </si>
  <si>
    <t>306634548</t>
  </si>
  <si>
    <t>306</t>
  </si>
  <si>
    <t>941211112.R</t>
  </si>
  <si>
    <t>Montáž lešení atypického řadového rámového lehkého zatížení do 200 kg/m2 š od 0,6 do 0,9 m v přes 10 do 25 m</t>
  </si>
  <si>
    <t>-237636933</t>
  </si>
  <si>
    <t>"Tubus" 175*3,5</t>
  </si>
  <si>
    <t>307</t>
  </si>
  <si>
    <t>941211212.R</t>
  </si>
  <si>
    <t>Příplatek k lešení atypického řadovému rámovému lehkému do 200 kg/m2 š od 0,6 do 0,9 m v přes 10 do 25 m za každý den použití</t>
  </si>
  <si>
    <t>605682197</t>
  </si>
  <si>
    <t>308</t>
  </si>
  <si>
    <t>941211812.R</t>
  </si>
  <si>
    <t>Demontáž lešení atypického řadového rámového lehkého zatížení do 200 kg/m2 š od 0,6 do 0,9 m v přes 10 do 25 m</t>
  </si>
  <si>
    <t>-202861504</t>
  </si>
  <si>
    <t>309</t>
  </si>
  <si>
    <t>945421110</t>
  </si>
  <si>
    <t>Hydraulická zvedací plošina na automobilovém podvozku výška zdvihu do 18 m včetně obsluhy</t>
  </si>
  <si>
    <t>hod</t>
  </si>
  <si>
    <t>-742147385</t>
  </si>
  <si>
    <t>"kácení" 10</t>
  </si>
  <si>
    <t>207</t>
  </si>
  <si>
    <t>949101111</t>
  </si>
  <si>
    <t>Lešení pomocné pro objekty pozemních staveb s lešeňovou podlahou v do 1,9 m zatížení do 150 kg/m2</t>
  </si>
  <si>
    <t>-1957788637</t>
  </si>
  <si>
    <t>"1.NP" 376,29</t>
  </si>
  <si>
    <t>"2.NP" 198,5</t>
  </si>
  <si>
    <t>"3.NP" 195,04</t>
  </si>
  <si>
    <t>"4.NP" 591,1</t>
  </si>
  <si>
    <t>"5.NP" 35,26</t>
  </si>
  <si>
    <t>"1.NP - parkoviště" 8449,25</t>
  </si>
  <si>
    <t>"1.NP - rampa 2" 178,02</t>
  </si>
  <si>
    <t>"1.NP - rampa 1" 178,02</t>
  </si>
  <si>
    <t>"2.NP - parkoviště" 8161,2</t>
  </si>
  <si>
    <t>"2.NP - rampa 3" 178,02</t>
  </si>
  <si>
    <t>"2.NP - rampa 4" 178,02</t>
  </si>
  <si>
    <t>"3.NP - parkoviště" 8161,16</t>
  </si>
  <si>
    <t>321</t>
  </si>
  <si>
    <t>953121110.R</t>
  </si>
  <si>
    <t>Dilatační vodotěsný profil do podlah z extrudovaných elastomerových profilů z pryže EPDM vč. osazení</t>
  </si>
  <si>
    <t>-1095561184</t>
  </si>
  <si>
    <t>Poznámka k položce:_x000d_
- šířka spáry: až 100 mm_x000d_
- horizontální: až ±50 mm_x000d_
- vertikální pohyb: až do ±15 mm_x000d_
- boční: až do ±15 mm_x000d_
- náložnost: 2500kg bodové zatížení_x000d_
- typ Zip Block</t>
  </si>
  <si>
    <t>"strop nad 1.NP" 308*0,5</t>
  </si>
  <si>
    <t>"strop nad 2.NP" 308*0,5</t>
  </si>
  <si>
    <t>"strop nad 3.NP" 308*0,5</t>
  </si>
  <si>
    <t>"4.NP úroveň heliportu, diolatace ŽB desky pod tubusem" 10*0,5</t>
  </si>
  <si>
    <t>322</t>
  </si>
  <si>
    <t>953121111.R</t>
  </si>
  <si>
    <t>Krycí dilatační AL profil stropní/stěnový pro šířku spáry do 25 mm vč. osazení</t>
  </si>
  <si>
    <t>1571607400</t>
  </si>
  <si>
    <t>319</t>
  </si>
  <si>
    <t>953312113.R</t>
  </si>
  <si>
    <t>Vložky do svislých dilatačních spár z fasádních polystyrénových desek tl. přes 20 do 30 mm</t>
  </si>
  <si>
    <t>-990310136</t>
  </si>
  <si>
    <t>320</t>
  </si>
  <si>
    <t>55324610.r</t>
  </si>
  <si>
    <t>izolační PUR panel tl. do 25 mm</t>
  </si>
  <si>
    <t>-1860601332</t>
  </si>
  <si>
    <t>467*1,05 'Přepočtené koeficientem množství</t>
  </si>
  <si>
    <t>66</t>
  </si>
  <si>
    <t>953312125</t>
  </si>
  <si>
    <t>Vložky do svislých dilatačních spár z extrudovaných polystyrénových desek tl. přes 40 do 50 mm</t>
  </si>
  <si>
    <t>254544310</t>
  </si>
  <si>
    <t>221</t>
  </si>
  <si>
    <t>953943211</t>
  </si>
  <si>
    <t>Osazování hasicího přístroje</t>
  </si>
  <si>
    <t>-1579599487</t>
  </si>
  <si>
    <t>222</t>
  </si>
  <si>
    <t>44932114.R1</t>
  </si>
  <si>
    <t>přístroj hasicí práškový 6kg, hasící schopnost 183B</t>
  </si>
  <si>
    <t>555313441</t>
  </si>
  <si>
    <t>"PHP 6kg, hasící schopnost 183B" 21</t>
  </si>
  <si>
    <t>223</t>
  </si>
  <si>
    <t>44932114.R2</t>
  </si>
  <si>
    <t>přístroj hasicí práškový 6kg, 21A/113B</t>
  </si>
  <si>
    <t>602579855</t>
  </si>
  <si>
    <t>"PHP 6kg, 21A/113B" 2</t>
  </si>
  <si>
    <t>"PHP 6kg, 21A/113B" 6</t>
  </si>
  <si>
    <t>4.NP</t>
  </si>
  <si>
    <t>"PHP 6kg, 21A/113B" 3</t>
  </si>
  <si>
    <t>67</t>
  </si>
  <si>
    <t>953961114</t>
  </si>
  <si>
    <t>Kotva chemickým tmelem M 16 hl 125 mm do betonu, ŽB nebo kamene s vyvrtáním otvoru</t>
  </si>
  <si>
    <t>-390372018</t>
  </si>
  <si>
    <t>"ZV08" 6</t>
  </si>
  <si>
    <t>68</t>
  </si>
  <si>
    <t>953965134</t>
  </si>
  <si>
    <t>Kotevní šroub pro chemické kotvy M 16 dl 350 mm</t>
  </si>
  <si>
    <t>-1889274328</t>
  </si>
  <si>
    <t>69</t>
  </si>
  <si>
    <t>961055111</t>
  </si>
  <si>
    <t>Bourání základů ze ŽB</t>
  </si>
  <si>
    <t>1818542835</t>
  </si>
  <si>
    <t>"patky" 2,2*2,2*1,5*1</t>
  </si>
  <si>
    <t>70</t>
  </si>
  <si>
    <t>966072811</t>
  </si>
  <si>
    <t>Rozebrání rámového oplocení na ocelové sloupky v přes 1 do 2 m</t>
  </si>
  <si>
    <t>-867561753</t>
  </si>
  <si>
    <t>"3D ploct" 191,3*1,75</t>
  </si>
  <si>
    <t>997</t>
  </si>
  <si>
    <t>Doprava suti a vybouraných hmot</t>
  </si>
  <si>
    <t>71</t>
  </si>
  <si>
    <t>997006006</t>
  </si>
  <si>
    <t>Drcení stavebního odpadu ze zdiva z betonu prostého s dopravou do 100 m a naložením</t>
  </si>
  <si>
    <t>1080612697</t>
  </si>
  <si>
    <t>BET*2,5</t>
  </si>
  <si>
    <t>72</t>
  </si>
  <si>
    <t>997013111</t>
  </si>
  <si>
    <t>Vnitrostaveništní doprava suti a vybouraných hmot pro budovy v do 6 m</t>
  </si>
  <si>
    <t>-1713669254</t>
  </si>
  <si>
    <t>73</t>
  </si>
  <si>
    <t>997013501</t>
  </si>
  <si>
    <t>Odvoz suti a vybouraných hmot na skládku nebo meziskládku do 1 km se složením</t>
  </si>
  <si>
    <t>-1510592670</t>
  </si>
  <si>
    <t>74</t>
  </si>
  <si>
    <t>997013509</t>
  </si>
  <si>
    <t>Příplatek k odvozu suti a vybouraných hmot na skládku ZKD 1 km přes 1 km</t>
  </si>
  <si>
    <t>1364758611</t>
  </si>
  <si>
    <t>138,521*10 'Přepočtené koeficientem množství</t>
  </si>
  <si>
    <t>75</t>
  </si>
  <si>
    <t>997013602</t>
  </si>
  <si>
    <t>Poplatek za uložení na skládce (skládkovné) stavebního odpadu železobetonového kód odpadu 17 01 01</t>
  </si>
  <si>
    <t>425250338</t>
  </si>
  <si>
    <t>BET*2,5+17,424</t>
  </si>
  <si>
    <t>311</t>
  </si>
  <si>
    <t>997013631</t>
  </si>
  <si>
    <t>Poplatek za uložení na skládce (skládkovné) stavebního odpadu směsného kód odpadu 17 09 04</t>
  </si>
  <si>
    <t>-1247291717</t>
  </si>
  <si>
    <t>3,097</t>
  </si>
  <si>
    <t>76</t>
  </si>
  <si>
    <t>997221571</t>
  </si>
  <si>
    <t>Vodorovná doprava vybouraných hmot do 1 km</t>
  </si>
  <si>
    <t>-2120687238</t>
  </si>
  <si>
    <t>998</t>
  </si>
  <si>
    <t>Přesun hmot</t>
  </si>
  <si>
    <t>77</t>
  </si>
  <si>
    <t>998014021</t>
  </si>
  <si>
    <t>Přesun hmot pro budovy vícepodlažní v do 18 m z betonových dílců s nezděným pláštěm</t>
  </si>
  <si>
    <t>-1631261395</t>
  </si>
  <si>
    <t>PSV</t>
  </si>
  <si>
    <t>Práce a dodávky PSV</t>
  </si>
  <si>
    <t>711</t>
  </si>
  <si>
    <t>Izolace proti vodě, vlhkosti a plynům</t>
  </si>
  <si>
    <t>78</t>
  </si>
  <si>
    <t>711111001</t>
  </si>
  <si>
    <t>Provedení izolace proti zemní vlhkosti vodorovné za studena nátěrem penetračním</t>
  </si>
  <si>
    <t>-448098917</t>
  </si>
  <si>
    <t>"věž" 246</t>
  </si>
  <si>
    <t>79</t>
  </si>
  <si>
    <t>11163150</t>
  </si>
  <si>
    <t>lak penetrační asfaltový</t>
  </si>
  <si>
    <t>1720232779</t>
  </si>
  <si>
    <t>Poznámka k položce:_x000d_
Spotřeba 0,3-0,4kg/m2</t>
  </si>
  <si>
    <t>246*0,0003 'Přepočtené koeficientem množství</t>
  </si>
  <si>
    <t>80</t>
  </si>
  <si>
    <t>711112001</t>
  </si>
  <si>
    <t>Provedení izolace proti zemní vlhkosti svislé za studena nátěrem penetračním</t>
  </si>
  <si>
    <t>-1928504767</t>
  </si>
  <si>
    <t>"výtahová šachta - dojezd" 1,1*23,5</t>
  </si>
  <si>
    <t>"věž" 0,25*64</t>
  </si>
  <si>
    <t>81</t>
  </si>
  <si>
    <t>-1172367288</t>
  </si>
  <si>
    <t>63,85*0,00034 'Přepočtené koeficientem množství</t>
  </si>
  <si>
    <t>82</t>
  </si>
  <si>
    <t>711141559</t>
  </si>
  <si>
    <t>Provedení izolace proti zemní vlhkosti pásy přitavením vodorovné NAIP</t>
  </si>
  <si>
    <t>-337374173</t>
  </si>
  <si>
    <t>246*2</t>
  </si>
  <si>
    <t>83</t>
  </si>
  <si>
    <t>62856011</t>
  </si>
  <si>
    <t>pás asfaltový natavitelný modifikovaný SBS s vložkou z hliníkové fólie s textilií a spalitelnou PE fólií nebo jemnozrnným minerálním posypem na horním povrchu tl 4,0mm</t>
  </si>
  <si>
    <t>-919967651</t>
  </si>
  <si>
    <t>492*1,1655 'Přepočtené koeficientem množství</t>
  </si>
  <si>
    <t>84</t>
  </si>
  <si>
    <t>711142559</t>
  </si>
  <si>
    <t>Provedení izolace proti zemní vlhkosti pásy přitavením svislé NAIP</t>
  </si>
  <si>
    <t>1644875116</t>
  </si>
  <si>
    <t>41,85*2</t>
  </si>
  <si>
    <t>85</t>
  </si>
  <si>
    <t>884315605</t>
  </si>
  <si>
    <t>105,7*1,221 'Přepočtené koeficientem množství</t>
  </si>
  <si>
    <t>86</t>
  </si>
  <si>
    <t>998711103</t>
  </si>
  <si>
    <t>Přesun hmot tonážní pro izolace proti vodě, vlhkosti a plynům v objektech v přes 12 do 60 m</t>
  </si>
  <si>
    <t>-255254495</t>
  </si>
  <si>
    <t>712</t>
  </si>
  <si>
    <t>Povlakové krytiny</t>
  </si>
  <si>
    <t>258</t>
  </si>
  <si>
    <t>712311101</t>
  </si>
  <si>
    <t>Provedení povlakové krytiny střech do 10° za studena lakem penetračním nebo asfaltovým</t>
  </si>
  <si>
    <t>-1938599896</t>
  </si>
  <si>
    <t>259</t>
  </si>
  <si>
    <t>-1943617444</t>
  </si>
  <si>
    <t>penetrační nátěr</t>
  </si>
  <si>
    <t>skladba ploché střechy</t>
  </si>
  <si>
    <t>"nad 4.NP" 221,28*1,15</t>
  </si>
  <si>
    <t>254,472*0,00032 'Přepočtené koeficientem množství</t>
  </si>
  <si>
    <t>256</t>
  </si>
  <si>
    <t>712341559</t>
  </si>
  <si>
    <t>Provedení povlakové krytiny střech do 10° pásy NAIP přitavením v plné ploše</t>
  </si>
  <si>
    <t>-2057624831</t>
  </si>
  <si>
    <t>257</t>
  </si>
  <si>
    <t>62853004</t>
  </si>
  <si>
    <t>pás asfaltový natavitelný modifikovaný SBS s vložkou ze skleněné tkaniny a spalitelnou PE fólií nebo jemnozrnným minerálním posypem na horním povrchu tl 4,0mm</t>
  </si>
  <si>
    <t>285910071</t>
  </si>
  <si>
    <t>parotěsná zábrana a pojistná hydroizolace 1 x živičný pás tl. 4mm</t>
  </si>
  <si>
    <t>254,472*1,1655 'Přepočtené koeficientem množství</t>
  </si>
  <si>
    <t>252</t>
  </si>
  <si>
    <t>712361701.R</t>
  </si>
  <si>
    <t xml:space="preserve">D+M střešního hydroizolačního systému z mPVC s PES výztužnou vložkou, Broof (t3)  tl. 2,0 mm vč. mech. kotvení, příslušenství (koutové a rohové lišty, prostupy a jejich utěsnění, ukončovací profily a ostatní) a detailů dle výrobce a TP dodavatel</t>
  </si>
  <si>
    <t>-2015413179</t>
  </si>
  <si>
    <t>Poznámka k položce:_x000d_
Jednotková cena zahrnuje přesahy, prořez a příslušenství dle výrobce.</t>
  </si>
  <si>
    <t>"nad 4.NP" 221,28+65,5*0,7</t>
  </si>
  <si>
    <t>87</t>
  </si>
  <si>
    <t>712361703</t>
  </si>
  <si>
    <t>Provedení povlakové krytiny střech do 10° fólií přilepenou v plné ploše</t>
  </si>
  <si>
    <t>-788074834</t>
  </si>
  <si>
    <t>88</t>
  </si>
  <si>
    <t>2832901X</t>
  </si>
  <si>
    <t>fólie hydroizolační střešní PVC modrá určená k lepení tl 2mm</t>
  </si>
  <si>
    <t>245038552</t>
  </si>
  <si>
    <t>"4.NP střecha nad parkovištěm" 8320</t>
  </si>
  <si>
    <t>8320*1,1655 'Přepočtené koeficientem množství</t>
  </si>
  <si>
    <t>254</t>
  </si>
  <si>
    <t>712391172</t>
  </si>
  <si>
    <t>Provedení povlakové krytiny střech do 10° ochranné textilní vrstvy</t>
  </si>
  <si>
    <t>945795392</t>
  </si>
  <si>
    <t>255</t>
  </si>
  <si>
    <t>69311068</t>
  </si>
  <si>
    <t>geotextilie netkaná separační, ochranná, filtrační, drenážní PP 300g/m2</t>
  </si>
  <si>
    <t>-2048755684</t>
  </si>
  <si>
    <t>267,13*1,155 'Přepočtené koeficientem množství</t>
  </si>
  <si>
    <t>712771001</t>
  </si>
  <si>
    <t>Provedení separační nebo kluzné vrstvy z fólií vegetační střechy sklon do 5°</t>
  </si>
  <si>
    <t>1601732587</t>
  </si>
  <si>
    <t>253</t>
  </si>
  <si>
    <t>28343122</t>
  </si>
  <si>
    <t>rohož separační ze skelných vláken 120g/m2 pod hydroizolační fólie</t>
  </si>
  <si>
    <t>1985486681</t>
  </si>
  <si>
    <t>346</t>
  </si>
  <si>
    <t>712998000.R1</t>
  </si>
  <si>
    <t>Hranatý chrlič 300x200mm s PVC manžetou, elektricky vyhřívaný s ochranným košem s BIT manžetou, d+m</t>
  </si>
  <si>
    <t>-295183946</t>
  </si>
  <si>
    <t>347</t>
  </si>
  <si>
    <t>712998000.R2</t>
  </si>
  <si>
    <t xml:space="preserve">Pojistný chrlič rš 50 mm s BIT manžetou, d+m </t>
  </si>
  <si>
    <t>-1932716752</t>
  </si>
  <si>
    <t>89</t>
  </si>
  <si>
    <t>998712103</t>
  </si>
  <si>
    <t>Přesun hmot tonážní pro krytiny povlakové v objektech v přes 12 do 24 m</t>
  </si>
  <si>
    <t>-1354543901</t>
  </si>
  <si>
    <t>713</t>
  </si>
  <si>
    <t>Izolace tepelné</t>
  </si>
  <si>
    <t>90</t>
  </si>
  <si>
    <t>713121111</t>
  </si>
  <si>
    <t>Montáž izolace tepelné podlah volně kladenými rohožemi, pásy, dílci, deskami 1 vrstva</t>
  </si>
  <si>
    <t>1326392023</t>
  </si>
  <si>
    <t>91</t>
  </si>
  <si>
    <t>28375041</t>
  </si>
  <si>
    <t>deska EPS 200 pro konstrukce s velmi vysokým zatížením λ=0,034 tl 150mm</t>
  </si>
  <si>
    <t>-1878210000</t>
  </si>
  <si>
    <t>175*1,05 'Přepočtené koeficientem množství</t>
  </si>
  <si>
    <t>92</t>
  </si>
  <si>
    <t>1872501365</t>
  </si>
  <si>
    <t>93</t>
  </si>
  <si>
    <t>28376554</t>
  </si>
  <si>
    <t>deska polystyrénová pro snížení kročejového hluku (max. zatížení 4 kN/m2) tl 40mm</t>
  </si>
  <si>
    <t>-308208157</t>
  </si>
  <si>
    <t>531*1,05 'Přepočtené koeficientem množství</t>
  </si>
  <si>
    <t>246</t>
  </si>
  <si>
    <t>713141136</t>
  </si>
  <si>
    <t>Montáž izolace tepelné střech plochých lepené za studena nízkoexpanzní (PUR) pěnou 1 vrstva rohoží, pásů, dílců, desek</t>
  </si>
  <si>
    <t>-1701002645</t>
  </si>
  <si>
    <t>247</t>
  </si>
  <si>
    <t>28372331.R</t>
  </si>
  <si>
    <t>deska EPS 100 pro konstrukce s běžným zatížením λ=0,037 tl 250mm</t>
  </si>
  <si>
    <t>1909243585</t>
  </si>
  <si>
    <t>"nad 4.NP" 221,28</t>
  </si>
  <si>
    <t>221,28*1,05 'Přepočtené koeficientem množství</t>
  </si>
  <si>
    <t>248</t>
  </si>
  <si>
    <t>28375926</t>
  </si>
  <si>
    <t>deska EPS 200 pro konstrukce s velmi vysokým zatížením λ=0,034 tl 100mm</t>
  </si>
  <si>
    <t>1694104079</t>
  </si>
  <si>
    <t>336</t>
  </si>
  <si>
    <t>713141311</t>
  </si>
  <si>
    <t>Montáž izolace tepelné střech plochých kladené volně, spádová vrstva</t>
  </si>
  <si>
    <t>2121318530</t>
  </si>
  <si>
    <t>"plocha střechy nad 4.NP" 203,2/5*4</t>
  </si>
  <si>
    <t>337</t>
  </si>
  <si>
    <t>28372301</t>
  </si>
  <si>
    <t>deska EPS 100 pro konstrukce s běžným zatížením λ=0,037 tl 20mm</t>
  </si>
  <si>
    <t>-1019950581</t>
  </si>
  <si>
    <t>"plocha střechy nad 4.NP" 203,2/5*1</t>
  </si>
  <si>
    <t>40,64*1,1 'Přepočtené koeficientem množství</t>
  </si>
  <si>
    <t>338</t>
  </si>
  <si>
    <t>28372303</t>
  </si>
  <si>
    <t>deska EPS 100 pro konstrukce s běžným zatížením λ=0,037 tl 40mm</t>
  </si>
  <si>
    <t>1541718944</t>
  </si>
  <si>
    <t>339</t>
  </si>
  <si>
    <t>28372306</t>
  </si>
  <si>
    <t>deska EPS 100 pro konstrukce s běžným zatížením λ=0,037 tl 60mm</t>
  </si>
  <si>
    <t>-1723726400</t>
  </si>
  <si>
    <t>340</t>
  </si>
  <si>
    <t>28372308</t>
  </si>
  <si>
    <t>deska EPS 100 pro konstrukce s běžným zatížením λ=0,037 tl 80mm</t>
  </si>
  <si>
    <t>379327354</t>
  </si>
  <si>
    <t>94</t>
  </si>
  <si>
    <t>998713103</t>
  </si>
  <si>
    <t>Přesun hmot tonážní pro izolace tepelné v objektech v přes 12 do 24 m</t>
  </si>
  <si>
    <t>-2063970134</t>
  </si>
  <si>
    <t>721</t>
  </si>
  <si>
    <t>Zdravotechnika - vnitřní kanalizace</t>
  </si>
  <si>
    <t>341</t>
  </si>
  <si>
    <t>721233144</t>
  </si>
  <si>
    <t>Střešní vtok polypropylen PP s vyhříváním a asfaltovou manžetou nebo PVC přírubou pro ploché střechy svislý odtok DN 160</t>
  </si>
  <si>
    <t>1510046036</t>
  </si>
  <si>
    <t>342</t>
  </si>
  <si>
    <t>721239114</t>
  </si>
  <si>
    <t>Montáž střešního vtoku svislý odtok do DN 160 ostatní typ</t>
  </si>
  <si>
    <t>-325754047</t>
  </si>
  <si>
    <t>343</t>
  </si>
  <si>
    <t>TWT.TWE160BITSXL</t>
  </si>
  <si>
    <t>Vpust/vtok střešní TOPWET TWE 160 S XL BIT, DN 150 svislá vyhřívaná</t>
  </si>
  <si>
    <t>-1456503624</t>
  </si>
  <si>
    <t>Poznámka k položce:_x000d_
s integrovanou bitumenovou manžetou</t>
  </si>
  <si>
    <t>344</t>
  </si>
  <si>
    <t>TWT.TWNV500PVC</t>
  </si>
  <si>
    <t>Nástavec TOPWET TWN v500 PVC, pro výšku tepelné izolace 40-500 mm</t>
  </si>
  <si>
    <t>-447389406</t>
  </si>
  <si>
    <t>Poznámka k položce:_x000d_
s integrovanou PVC manžetou</t>
  </si>
  <si>
    <t>345</t>
  </si>
  <si>
    <t>998721103</t>
  </si>
  <si>
    <t>Přesun hmot tonážní pro vnitřní kanalizaci v objektech v přes 12 do 24 m</t>
  </si>
  <si>
    <t>842700737</t>
  </si>
  <si>
    <t>762</t>
  </si>
  <si>
    <t>Konstrukce tesařské</t>
  </si>
  <si>
    <t>328</t>
  </si>
  <si>
    <t>762361313</t>
  </si>
  <si>
    <t>Konstrukční a vyrovnávací vrstva pod klempířské prvky (atiky) z desek dřevoštěpkových tl 25 mm</t>
  </si>
  <si>
    <t>-769706669</t>
  </si>
  <si>
    <t>"atika" (2,0+11,6+17+17,5+5,4)*0,6</t>
  </si>
  <si>
    <t>329</t>
  </si>
  <si>
    <t>762395000</t>
  </si>
  <si>
    <t>Spojovací prostředky krovů, bednění, laťování, nadstřešních konstrukcí</t>
  </si>
  <si>
    <t>555844197</t>
  </si>
  <si>
    <t>"atika" (2,0+11,6+16,95+17,5+5,35)*0,6*0,025</t>
  </si>
  <si>
    <t>330</t>
  </si>
  <si>
    <t>998762103</t>
  </si>
  <si>
    <t>Přesun hmot tonážní pro kce tesařské v objektech v přes 12 do 24 m</t>
  </si>
  <si>
    <t>1418759097</t>
  </si>
  <si>
    <t>763</t>
  </si>
  <si>
    <t>Konstrukce suché výstavby</t>
  </si>
  <si>
    <t>289</t>
  </si>
  <si>
    <t>763135101</t>
  </si>
  <si>
    <t>Montáž SDK kazetového podhledu z kazet 600x600 mm na zavěšenou viditelnou nosnou konstrukci</t>
  </si>
  <si>
    <t>-818383645</t>
  </si>
  <si>
    <t>290</t>
  </si>
  <si>
    <t>59036650.R1</t>
  </si>
  <si>
    <t>minerální deska kašírovaná tkanina tl.15 mm, možnost čištění za vhlka, absorbce hluku αn=0,85/NRC=0,85, rozměr 600x600 mm, nižší ekonomická výrobní řada s omyvatelným povrchem</t>
  </si>
  <si>
    <t>-1838115457</t>
  </si>
  <si>
    <t>Poznámka k položce:_x000d_
šatny, kanceláře, denní místnost,chodby… atd. Všechny prostory popsané jako minerální, omyvatelný podhled._x000d_
Bližší specifikace viz.PD</t>
  </si>
  <si>
    <t>Kazetový minerální podhled</t>
  </si>
  <si>
    <t>"1.NP" 24,49+5,86+13,05+60,17+34,74</t>
  </si>
  <si>
    <t>"2.NP" 17,56+12,58+18,15+60,96+35,59</t>
  </si>
  <si>
    <t>"3.NP" 17,13+12,58+10,67+7,34+7,08+7,14+13,73+60,96+34,74</t>
  </si>
  <si>
    <t>"4.NP" 32,75+10,91+8,4+60,96+34,74</t>
  </si>
  <si>
    <t>"5.NP" 33,54</t>
  </si>
  <si>
    <t>"1.NP" 42,1</t>
  </si>
  <si>
    <t>677,92*1,05 'Přepočtené koeficientem množství</t>
  </si>
  <si>
    <t>295</t>
  </si>
  <si>
    <t>59036650.R2</t>
  </si>
  <si>
    <t xml:space="preserve">minerální deska potažena akustickou textilií tl.15 mm, absorbce hluku  αn=1,00/NRC=1,00, rozměr 600x600 mm</t>
  </si>
  <si>
    <t>1477261013</t>
  </si>
  <si>
    <t>Poznámka k položce:_x000d_
WC, umývárny, sprchy, čistící místnost, úklidové místnosti … atd._x000d_
- střední hygienická řada s možností mokré údržby, která odolává zvýšené vlhkosti a náročnějším podmínkám, umožňuje čištění párou, odolává i běžným dezinfekčním prostředkům, s ohledem na pouze nárazovou zvýšenou vlhkost postačuje rastr v běžné korozivní třídě C1, panely standardně klipovány v rastru, aby odolaly tlaku při čištění_x000d_
_x000d_
Bližší specifikace viz.PD</t>
  </si>
  <si>
    <t>Kazetový minerální podhled odolný vůči vlhkosti</t>
  </si>
  <si>
    <t>"1.NP" 6,33+5,86+3,89+1,38+6,85+1,38+1,38+1,38+6,37</t>
  </si>
  <si>
    <t>"4.NP" 8,16+1,65+1,25+1,64+1,25+3,64+1,44</t>
  </si>
  <si>
    <t>53,85*1,05 'Přepočtené koeficientem množství</t>
  </si>
  <si>
    <t>237</t>
  </si>
  <si>
    <t>763172322</t>
  </si>
  <si>
    <t>Montáž dvířek revizních jednoplášťových SDK kcí vel. 300x300 mm pro příčky a předsazené stěny</t>
  </si>
  <si>
    <t>228812841</t>
  </si>
  <si>
    <t>238</t>
  </si>
  <si>
    <t>59030711.R</t>
  </si>
  <si>
    <t>dvířka revizní jednokřídlá do instatlačních šachet tvořících samostatné PU, vložkový zámek, klička, EI30DP1-Sm (kouřotěsné), rozměru 300x300 mm</t>
  </si>
  <si>
    <t>1283113133</t>
  </si>
  <si>
    <t>"Revizní dvířka do šachet tvořících samostatné PU" 6</t>
  </si>
  <si>
    <t>231</t>
  </si>
  <si>
    <t>763172334</t>
  </si>
  <si>
    <t>Montáž dvířek revizních jednoplášťových SDK kcí vel. 1500 x 1000 mm pro příčky a předsazené stěny</t>
  </si>
  <si>
    <t>657227284</t>
  </si>
  <si>
    <t>232</t>
  </si>
  <si>
    <t>59030701.R</t>
  </si>
  <si>
    <t>dvířka revizní jednokřídlá do instalačního jádra, EW30DP1, vložkový zámek, klička, rozměru 600x1500 mm</t>
  </si>
  <si>
    <t>1487474468</t>
  </si>
  <si>
    <t>"Revizní dvířka do instalačního jádra" 4</t>
  </si>
  <si>
    <t>267</t>
  </si>
  <si>
    <t>998763303</t>
  </si>
  <si>
    <t>Přesun hmot tonážní pro konstrukce montované z desek v objektech v přes 12 do 24 m</t>
  </si>
  <si>
    <t>1202092265</t>
  </si>
  <si>
    <t>764</t>
  </si>
  <si>
    <t>Konstrukce klempířské</t>
  </si>
  <si>
    <t>95</t>
  </si>
  <si>
    <t>764216603</t>
  </si>
  <si>
    <t>Oplechování rovných parapetů mechanicky kotvené z Pz s povrchovou úpravou rš 250 mm</t>
  </si>
  <si>
    <t>-689343326</t>
  </si>
  <si>
    <t>Poznámka k položce:_x000d_
poplastovaný plech rš 260 mm</t>
  </si>
  <si>
    <t>O2</t>
  </si>
  <si>
    <t>5,25</t>
  </si>
  <si>
    <t>O3</t>
  </si>
  <si>
    <t>3,5</t>
  </si>
  <si>
    <t>2,5</t>
  </si>
  <si>
    <t>7,5</t>
  </si>
  <si>
    <t>239</t>
  </si>
  <si>
    <t>764511612.R</t>
  </si>
  <si>
    <t>žlab čtvercový rozměru 200x200 mm, vč. povrchové úpravy, kotvení a příslušenství</t>
  </si>
  <si>
    <t>1908861588</t>
  </si>
  <si>
    <t>"dle výkresu 4.NP střecha parkoviště, návrh odvodnění - celkový půdorys" 930</t>
  </si>
  <si>
    <t>240</t>
  </si>
  <si>
    <t>764518623.R</t>
  </si>
  <si>
    <t>Svod z pozinkovaného plechu kruhový, průměru 150 mm, vč. povrchové úpravy, kotvení a příslušenství</t>
  </si>
  <si>
    <t>-809526151</t>
  </si>
  <si>
    <t>"dle výkresu 4.NP střecha parkoviště, návrh odvodnění - celkový půdorys" 327</t>
  </si>
  <si>
    <t>241</t>
  </si>
  <si>
    <t>764568623</t>
  </si>
  <si>
    <t>Svod z plastu kruhový, průměru 150 mm, vč. povrchové úpravy, kotvení a příslušenství</t>
  </si>
  <si>
    <t>1960351815</t>
  </si>
  <si>
    <t>"dle výkresu 4.NP střecha parkoviště, návrh odvodnění - celkový půdorys" 17,8+32</t>
  </si>
  <si>
    <t>96</t>
  </si>
  <si>
    <t>KL-01</t>
  </si>
  <si>
    <t>Oplechování, lišta z trapézu na svislou stěnu, RŠ 600 mm vč. kotvení a utěsnění TPT</t>
  </si>
  <si>
    <t>-1457076755</t>
  </si>
  <si>
    <t xml:space="preserve">Poznámka k položce:_x000d_
Specifikace dle -  Výkres č. 29 - Zastřešení příjezdu sanitek</t>
  </si>
  <si>
    <t>97</t>
  </si>
  <si>
    <t>KL-02</t>
  </si>
  <si>
    <t>Okapní žlab Ø100 mm, poplastovaný plech tl.0,6 mm, d+m</t>
  </si>
  <si>
    <t>684397346</t>
  </si>
  <si>
    <t>98</t>
  </si>
  <si>
    <t>KL-03</t>
  </si>
  <si>
    <t>Okapní svod Ø100 mm, poplastovaný plech tl.0,6 mm, d+m</t>
  </si>
  <si>
    <t>1399184985</t>
  </si>
  <si>
    <t>275</t>
  </si>
  <si>
    <t>KL-X01</t>
  </si>
  <si>
    <t>Koutová lišta vnitřní rš 100, poplastovaný plech tl. 0,6 mm, d+m</t>
  </si>
  <si>
    <t>-252959491</t>
  </si>
  <si>
    <t>Poznámka k položce:_x000d_
Dle výkazu</t>
  </si>
  <si>
    <t>"střecha nad 4.NP" 63,9+34,8+36,3</t>
  </si>
  <si>
    <t>276</t>
  </si>
  <si>
    <t>KL-X02</t>
  </si>
  <si>
    <t>Koutová lišta vnější rš 100, poplastovaný plech tl. 0,6 mm, d+m</t>
  </si>
  <si>
    <t>-467588273</t>
  </si>
  <si>
    <t>"střecha nad 4.NP" 49,6+34,8</t>
  </si>
  <si>
    <t>277</t>
  </si>
  <si>
    <t>KL-X03</t>
  </si>
  <si>
    <t>Atikový plech rš 700, poplastovaný plech tl. 0,6 mm, d+m</t>
  </si>
  <si>
    <t>-1410959742</t>
  </si>
  <si>
    <t>"střecha nad 4.NP" 54</t>
  </si>
  <si>
    <t>278</t>
  </si>
  <si>
    <t>KL-X04</t>
  </si>
  <si>
    <t>-188379381</t>
  </si>
  <si>
    <t>"střecha nad 5.NP" 25,4</t>
  </si>
  <si>
    <t>279</t>
  </si>
  <si>
    <t>KL-X05</t>
  </si>
  <si>
    <t>168082959</t>
  </si>
  <si>
    <t>"střecha nad 5.NP" 25,8</t>
  </si>
  <si>
    <t>282</t>
  </si>
  <si>
    <t>KL-X08</t>
  </si>
  <si>
    <t>Krycí lišta rš 100, poplastovaný plech tl. 0,6 mm, d+m</t>
  </si>
  <si>
    <t>1782735192</t>
  </si>
  <si>
    <t>"střecha nad 5.NP" 17,7+36,3</t>
  </si>
  <si>
    <t>335</t>
  </si>
  <si>
    <t>KL-X09</t>
  </si>
  <si>
    <t>Okapnice/závětrná lišta rš 330 mm, poplastovaný plech tl. 0,6 mm, d+m</t>
  </si>
  <si>
    <t>-569503893</t>
  </si>
  <si>
    <t>99</t>
  </si>
  <si>
    <t>998764103</t>
  </si>
  <si>
    <t>Přesun hmot tonážní pro konstrukce klempířské v objektech v přes 12 do 24 m</t>
  </si>
  <si>
    <t>-729400151</t>
  </si>
  <si>
    <t>766</t>
  </si>
  <si>
    <t>Konstrukce truhlářské</t>
  </si>
  <si>
    <t>228</t>
  </si>
  <si>
    <t>766.N1.R</t>
  </si>
  <si>
    <t>Kuchyňská linka délky 1450 mm, vč. kotvení, povrchové úpravy a příslušenství, d+m</t>
  </si>
  <si>
    <t>kpl</t>
  </si>
  <si>
    <t>562369322</t>
  </si>
  <si>
    <t>Poznámka k položce:_x000d_
Specifikace:_x000d_
Denní místnost - kuchyňská deska 1450x600 _x000d_
opatřena rohovou lištou. 1x dřezová skříňka, 4x _x000d_
zásuvky, 1x vestavěná lednice ._x000d_
2x horní a spodní skříňky s plnými dvířky. Povrch _x000d_
hladký._x000d_
Tl.materiálu kuchyňské linky 1x18mm (korpus), _x000d_
1x18 mm dvířka, pracovní plocha tl. 38mm._x000d_
Výsuvy šuplíků opatřeny tlumičem._x000d_
Úchytky - nerez._x000d_
Obkladová deska za kuchy ňskou linkou, stejný _x000d_
design jako deska pracovní._x000d_
_x000d_
Dle seznamu nábytku ozn. N1</t>
  </si>
  <si>
    <t>229</t>
  </si>
  <si>
    <t>766.N2.R</t>
  </si>
  <si>
    <t>777210678</t>
  </si>
  <si>
    <t>Poznámka k položce:_x000d_
Specifikace:_x000d_
Denní místnost - kuchyňská deska 1450x600 _x000d_
opatřena rohovou lištou. 1x dřezová skříňka, 4x _x000d_
zásuvky, 1x vestavěná lednice ._x000d_
2x horní a spodní skříňky s plnými dvířky. Povrch _x000d_
hladký._x000d_
Tl.materiálu kuchyňské linky 1x18mm (korpus), _x000d_
1x18 mm dvířka, pracovní plocha tl. 38mm._x000d_
Výsuvy šuplíků opatřeny tlumičem._x000d_
Úchytky - nerez._x000d_
Obkladová deska za kuchy ňskou linkou, stejný _x000d_
design jako deska pracovní._x000d_
_x000d_
Dle seznamu nábytku ozn. N2</t>
  </si>
  <si>
    <t>100</t>
  </si>
  <si>
    <t>766622131</t>
  </si>
  <si>
    <t>Montáž plastových oken plochy přes 1 m2 otevíravých v do 1,5 m s rámem do zdiva</t>
  </si>
  <si>
    <t>1114254738</t>
  </si>
  <si>
    <t>6,3</t>
  </si>
  <si>
    <t>4,2</t>
  </si>
  <si>
    <t>101</t>
  </si>
  <si>
    <t>61140052</t>
  </si>
  <si>
    <t>okno plastové otevíravé/sklopné trojsklo přes plochu 1m2 do v 1,5m</t>
  </si>
  <si>
    <t>895948927</t>
  </si>
  <si>
    <t>102</t>
  </si>
  <si>
    <t>766622132</t>
  </si>
  <si>
    <t>Montáž plastových oken plochy přes 1 m2 otevíravých v do 2,5 m s rámem do zdiva</t>
  </si>
  <si>
    <t>2093043769</t>
  </si>
  <si>
    <t>12,375</t>
  </si>
  <si>
    <t>103</t>
  </si>
  <si>
    <t>61140054</t>
  </si>
  <si>
    <t>okno plastové otevíravé/sklopné trojsklo přes plochu 1m2 v 1,5-2,5m</t>
  </si>
  <si>
    <t>311033359</t>
  </si>
  <si>
    <t>104</t>
  </si>
  <si>
    <t>766622216</t>
  </si>
  <si>
    <t>Montáž plastových oken plochy do 1 m2 otevíravých s rámem do zdiva</t>
  </si>
  <si>
    <t>1938272296</t>
  </si>
  <si>
    <t>105</t>
  </si>
  <si>
    <t>61140050</t>
  </si>
  <si>
    <t>okno plastové otevíravé/sklopné trojsklo do plochy 1m2</t>
  </si>
  <si>
    <t>-868229460</t>
  </si>
  <si>
    <t>106</t>
  </si>
  <si>
    <t>766629639</t>
  </si>
  <si>
    <t>Montáž těsnění připojovací spáry parapetu těsnící fólií</t>
  </si>
  <si>
    <t>1190605551</t>
  </si>
  <si>
    <t>107</t>
  </si>
  <si>
    <t>59071095</t>
  </si>
  <si>
    <t>fólie okenní těsnící univerzální klimaticky aktivní omítatelná 90mm s perlinkou</t>
  </si>
  <si>
    <t>-1656091263</t>
  </si>
  <si>
    <t>53,5*1,1 'Přepočtené koeficientem množství</t>
  </si>
  <si>
    <t>108</t>
  </si>
  <si>
    <t>766629651</t>
  </si>
  <si>
    <t>Montáž těsnění připojovací spáry ostění nebo nadpraží těsnící fólií</t>
  </si>
  <si>
    <t>1078019975</t>
  </si>
  <si>
    <t>7,65</t>
  </si>
  <si>
    <t>5,9</t>
  </si>
  <si>
    <t>109</t>
  </si>
  <si>
    <t>28355025</t>
  </si>
  <si>
    <t>fólie těsnící š 90mm pro vnitřní parotěsnou připojovací spáru otvorových výplní při předsazené montáži</t>
  </si>
  <si>
    <t>792494897</t>
  </si>
  <si>
    <t>100,7*1,1 'Přepočtené koeficientem množství</t>
  </si>
  <si>
    <t>110</t>
  </si>
  <si>
    <t>766660001</t>
  </si>
  <si>
    <t>Montáž dveřních křídel otvíravých jednokřídlových š do 0,8 m do ocelové zárubně</t>
  </si>
  <si>
    <t>2111594972</t>
  </si>
  <si>
    <t>111</t>
  </si>
  <si>
    <t>61162085</t>
  </si>
  <si>
    <t>dveře jednokřídlé dřevotřískové povrch laminátový plné 700x1970-2100mm</t>
  </si>
  <si>
    <t>-514033228</t>
  </si>
  <si>
    <t>112</t>
  </si>
  <si>
    <t>61162086</t>
  </si>
  <si>
    <t>dveře jednokřídlé dřevotřískové povrch laminátový plné 800x1970-2100mm</t>
  </si>
  <si>
    <t>-1374159829</t>
  </si>
  <si>
    <t>113</t>
  </si>
  <si>
    <t>766660002</t>
  </si>
  <si>
    <t>Montáž dveřních křídel otvíravých jednokřídlových š přes 0,8 m do ocelové zárubně</t>
  </si>
  <si>
    <t>1306380988</t>
  </si>
  <si>
    <t>114</t>
  </si>
  <si>
    <t>61162087</t>
  </si>
  <si>
    <t>dveře jednokřídlé dřevotřískové povrch laminátový plné 900x1970-2100mm</t>
  </si>
  <si>
    <t>503690265</t>
  </si>
  <si>
    <t>115</t>
  </si>
  <si>
    <t>61162088</t>
  </si>
  <si>
    <t>dveře jednokřídlé dřevotřískové povrch laminátový plné 1000x1970-2100mm</t>
  </si>
  <si>
    <t>993429111</t>
  </si>
  <si>
    <t>116</t>
  </si>
  <si>
    <t>61162089</t>
  </si>
  <si>
    <t>dveře jednokřídlé dřevotřískové povrch laminátový plné 1100x1970-2100mm</t>
  </si>
  <si>
    <t>-570787161</t>
  </si>
  <si>
    <t>117</t>
  </si>
  <si>
    <t>766660022</t>
  </si>
  <si>
    <t>Montáž dveřních křídel otvíravých jednokřídlových š přes 0,8 m požárních do ocelové zárubně</t>
  </si>
  <si>
    <t>1471144539</t>
  </si>
  <si>
    <t>118</t>
  </si>
  <si>
    <t>61165314</t>
  </si>
  <si>
    <t>dveře jednokřídlé dřevotřískové protipožární EI (EW) 30 D3 povrch laminátový plné 900x1970-2100mm</t>
  </si>
  <si>
    <t>1436509456</t>
  </si>
  <si>
    <t>Poznámka k položce:_x000d_
kouřotěs</t>
  </si>
  <si>
    <t>119</t>
  </si>
  <si>
    <t>6116531R</t>
  </si>
  <si>
    <t>dveře jednokřídlé dřevotřískové protipožární EI (EW) 30 D3 povrch laminátový plné 1100x1970-2100mm</t>
  </si>
  <si>
    <t>778602559</t>
  </si>
  <si>
    <t>120</t>
  </si>
  <si>
    <t>766660717</t>
  </si>
  <si>
    <t>Montáž samozavírače na ocelovou zárubeň a dveřní křídlo</t>
  </si>
  <si>
    <t>1655295527</t>
  </si>
  <si>
    <t>121</t>
  </si>
  <si>
    <t>54917250</t>
  </si>
  <si>
    <t>samozavírač dveří hydraulický</t>
  </si>
  <si>
    <t>-2121487355</t>
  </si>
  <si>
    <t>122</t>
  </si>
  <si>
    <t>766660729</t>
  </si>
  <si>
    <t>Montáž dveřního interiérového kování - štítku s klikou</t>
  </si>
  <si>
    <t>-520998072</t>
  </si>
  <si>
    <t>123</t>
  </si>
  <si>
    <t>54914123</t>
  </si>
  <si>
    <t>dveřní kování interiérové rozetové klika/klika</t>
  </si>
  <si>
    <t>1748434274</t>
  </si>
  <si>
    <t>124</t>
  </si>
  <si>
    <t>54914124</t>
  </si>
  <si>
    <t>dveřní kování interiérové rozetové koule/klika</t>
  </si>
  <si>
    <t>1762169469</t>
  </si>
  <si>
    <t>125</t>
  </si>
  <si>
    <t>766660730</t>
  </si>
  <si>
    <t>Montáž dveřního interiérového kování - WC kliky se zámkem</t>
  </si>
  <si>
    <t>-2075671033</t>
  </si>
  <si>
    <t>126</t>
  </si>
  <si>
    <t>54914128</t>
  </si>
  <si>
    <t>dveřní kování interiérové rozetové spodní pro WC</t>
  </si>
  <si>
    <t>-543570440</t>
  </si>
  <si>
    <t>127</t>
  </si>
  <si>
    <t>766660733</t>
  </si>
  <si>
    <t>Montáž dveřního bezpečnostního kování - štítku s klikou</t>
  </si>
  <si>
    <t>-1186943535</t>
  </si>
  <si>
    <t>128</t>
  </si>
  <si>
    <t>54914129</t>
  </si>
  <si>
    <t>dveřní kování bezpečnostní RC2 klika/klika lakovaný nerez</t>
  </si>
  <si>
    <t>-536067781</t>
  </si>
  <si>
    <t>129</t>
  </si>
  <si>
    <t>54914147</t>
  </si>
  <si>
    <t>dveřní kování bezpečnostní RC2 klika/koule lakovaný nerez</t>
  </si>
  <si>
    <t>-1829695847</t>
  </si>
  <si>
    <t>130</t>
  </si>
  <si>
    <t>766660761</t>
  </si>
  <si>
    <t>Montáž dveřního bezpečnostního kování - zámku</t>
  </si>
  <si>
    <t>-1216966848</t>
  </si>
  <si>
    <t>131</t>
  </si>
  <si>
    <t>5492601R</t>
  </si>
  <si>
    <t>elektrozámek</t>
  </si>
  <si>
    <t>-523629693</t>
  </si>
  <si>
    <t>132</t>
  </si>
  <si>
    <t>RMAT0003</t>
  </si>
  <si>
    <t>čtečka, el.otvírač</t>
  </si>
  <si>
    <t>1235515956</t>
  </si>
  <si>
    <t>133</t>
  </si>
  <si>
    <t>766694126</t>
  </si>
  <si>
    <t>Montáž parapetních desek dřevěných nebo plastových š přes 30 cm</t>
  </si>
  <si>
    <t>685521924</t>
  </si>
  <si>
    <t>134</t>
  </si>
  <si>
    <t>61144405</t>
  </si>
  <si>
    <t>parapet plastový vnitřní š 500mm</t>
  </si>
  <si>
    <t>108225198</t>
  </si>
  <si>
    <t>135</t>
  </si>
  <si>
    <t>61144019</t>
  </si>
  <si>
    <t>koncovka k parapetu plastovému vnitřnímu 1 pár</t>
  </si>
  <si>
    <t>sada</t>
  </si>
  <si>
    <t>-1504514154</t>
  </si>
  <si>
    <t>136</t>
  </si>
  <si>
    <t>998766103</t>
  </si>
  <si>
    <t>Přesun hmot tonážní pro kce truhlářské v objektech v přes 12 do 24 m</t>
  </si>
  <si>
    <t>1427779635</t>
  </si>
  <si>
    <t>767</t>
  </si>
  <si>
    <t>Konstrukce zámečnické</t>
  </si>
  <si>
    <t>301</t>
  </si>
  <si>
    <t>767661502</t>
  </si>
  <si>
    <t>Montáž textilního roletového požárního uzávěru umístěného ve stěně plochy přes 9 do 13 m2</t>
  </si>
  <si>
    <t>-1502171907</t>
  </si>
  <si>
    <t>302</t>
  </si>
  <si>
    <t>59081017.R1</t>
  </si>
  <si>
    <t>uzávěr požární textilní roletový EW30 DP3 C 3490x2890 mm</t>
  </si>
  <si>
    <t>-957956836</t>
  </si>
  <si>
    <t>"1.NP - 3490x2890 mm - 4 ks" 4</t>
  </si>
  <si>
    <t>303</t>
  </si>
  <si>
    <t>59081017.R2</t>
  </si>
  <si>
    <t>uzávěr požární textilní roletový EW30 DP3 C 3490x2950 mm</t>
  </si>
  <si>
    <t>-474078067</t>
  </si>
  <si>
    <t>"1.NP - 3490x2950 mm - 4 ks" 4</t>
  </si>
  <si>
    <t>137</t>
  </si>
  <si>
    <t>ZV-01a</t>
  </si>
  <si>
    <t>Oplocení parkoviště- plotové panely 3D 1530x2500 mm, plotový sloupek Zn v. 1,5 m rozteč 2,5m, celk. 200 ks,vč. Příchytek, Povrchové úpravy a veškerého příslušenství, d+m</t>
  </si>
  <si>
    <t>-1759767453</t>
  </si>
  <si>
    <t xml:space="preserve">Poznámka k položce:_x000d_
Specifikace dle -  Výkres č. 44 - 1.NP - oploceni parkovište + koje pro kolostavy</t>
  </si>
  <si>
    <t>138</t>
  </si>
  <si>
    <t>ZV-01b</t>
  </si>
  <si>
    <t xml:space="preserve">Branka jednokřídlá otevíravá– výplň 3D panel, výška 1550 mm, šířka 1100 mm.vč.  Povrchové úpravy , kování a veškerého příslušenství, d+m</t>
  </si>
  <si>
    <t>1955386293</t>
  </si>
  <si>
    <t>139</t>
  </si>
  <si>
    <t>ZV-01c</t>
  </si>
  <si>
    <t xml:space="preserve">Branka dvoukřídlá otevíravá– výplň 3D panel, výška 1550 mm, šířka 3000 mm.vč.  Povrchové úpravy , kování a veškerého příslušenství, d+m</t>
  </si>
  <si>
    <t>732752725</t>
  </si>
  <si>
    <t>140</t>
  </si>
  <si>
    <t>ZV-02/03</t>
  </si>
  <si>
    <t>Zábradelní svodidlo 2.NP,3.NP vč. madla, spojovacího materiálu, kotvení a příslušenství dle PD, d+m</t>
  </si>
  <si>
    <t>-1098478524</t>
  </si>
  <si>
    <t xml:space="preserve">Poznámka k položce:_x000d_
Specifikace dle -  Výkres č. 47 - 2.NP + 3.NP, zábradlí parkoviště se svodidlem</t>
  </si>
  <si>
    <t>286</t>
  </si>
  <si>
    <t>767531215</t>
  </si>
  <si>
    <t>Montáž vstupních kovových nebo plastových rohoží čisticích zón plochy přes 2 m2</t>
  </si>
  <si>
    <t>733770788</t>
  </si>
  <si>
    <t>"ZV-06a" 1*2,3</t>
  </si>
  <si>
    <t>141</t>
  </si>
  <si>
    <t>ZV-06a</t>
  </si>
  <si>
    <t>Vnitřní čistící zona obdélníková 1000x2300mm, d+m</t>
  </si>
  <si>
    <t>1899272570</t>
  </si>
  <si>
    <t>Poznámka k položce:_x000d_
46</t>
  </si>
  <si>
    <t>"ZV-06a" 1</t>
  </si>
  <si>
    <t>285</t>
  </si>
  <si>
    <t>767531214</t>
  </si>
  <si>
    <t>Montáž vstupních kovových nebo plastových rohoží čisticích zón plochy přes 1,5 do 2 m2</t>
  </si>
  <si>
    <t>1808546197</t>
  </si>
  <si>
    <t>"ZV-06b" 1</t>
  </si>
  <si>
    <t>142</t>
  </si>
  <si>
    <t>ZV-06b</t>
  </si>
  <si>
    <t>Venkovní čistící zona obdélníková 700x2300mm, d+m</t>
  </si>
  <si>
    <t>-1491662605</t>
  </si>
  <si>
    <t>287</t>
  </si>
  <si>
    <t>767531121</t>
  </si>
  <si>
    <t>Osazení zapuštěného rámu z L profilů k čisticím rohožím</t>
  </si>
  <si>
    <t>362282005</t>
  </si>
  <si>
    <t>288</t>
  </si>
  <si>
    <t>69752160</t>
  </si>
  <si>
    <t>rám pro zapuštění profil L-30/30 25/25 20/30 15/30-Al</t>
  </si>
  <si>
    <t>1354616293</t>
  </si>
  <si>
    <t>"ZV-06a" 1*2+2,3*2</t>
  </si>
  <si>
    <t>"ZV-06b" 0,7*2+2,3*2</t>
  </si>
  <si>
    <t>12,6*1,1 'Přepočtené koeficientem množství</t>
  </si>
  <si>
    <t>143</t>
  </si>
  <si>
    <t>ZV-08a</t>
  </si>
  <si>
    <t>Zastřešení příjezdu sanitek z pozinkované konstrukce ,vč. Kotvení,distančních profilů a veškerého příslušenství, d+m</t>
  </si>
  <si>
    <t>kg</t>
  </si>
  <si>
    <t>1077413322</t>
  </si>
  <si>
    <t>"ZV08" 649,64+7,07+577,54+39,82</t>
  </si>
  <si>
    <t>144</t>
  </si>
  <si>
    <t>ZV-08b</t>
  </si>
  <si>
    <t>Trapézový plech CB 50/260 barva tmavě šedá vč. kotvení a veškerého příslušenství, d+m</t>
  </si>
  <si>
    <t>-302019077</t>
  </si>
  <si>
    <t>145</t>
  </si>
  <si>
    <t>ZV-15a</t>
  </si>
  <si>
    <t xml:space="preserve">Kóje pro kolostavy- plotový panel 3D v. 2,03 mm,plotový sloupek v. 2 m - rezteč.-2,5 m (celk. 33 ks) včetně betonávky vč.  povrchové úpravy, kování a veškerého příslušenství, d+m</t>
  </si>
  <si>
    <t>-280827926</t>
  </si>
  <si>
    <t>"ZV15" 2,03*75</t>
  </si>
  <si>
    <t>146</t>
  </si>
  <si>
    <t>ZV-15b</t>
  </si>
  <si>
    <t>Branka jednokřídlá otevíravá– výplň 3D panel, výška 2050 mm, šířka 1100 mm, vč.povrchová úprava,kování a veškerého příslušenství, d+m</t>
  </si>
  <si>
    <t>-936870645</t>
  </si>
  <si>
    <t>147</t>
  </si>
  <si>
    <t>ZV-16</t>
  </si>
  <si>
    <t>Zábradlí vnitřního schodiště ve věži - v. madlo 900 mm,vč. Kotvení, povrchové úpravy a veškerého příslušenství, d+m</t>
  </si>
  <si>
    <t>-984675367</t>
  </si>
  <si>
    <t xml:space="preserve">Poznámka k položce:_x000d_
Specifikace dle -  Výkres č. 45 - Zábradlí vnitřního schodiště ve věži</t>
  </si>
  <si>
    <t>148</t>
  </si>
  <si>
    <t>ZV-18</t>
  </si>
  <si>
    <t>Stojky, ocel.profil HEB160, dodávka, osazení, demontáž</t>
  </si>
  <si>
    <t>-259813556</t>
  </si>
  <si>
    <t xml:space="preserve">Poznámka k položce:_x000d_
Specifikace dle -  Výkres č. 49 - Ochrana parovodu</t>
  </si>
  <si>
    <t>309,3</t>
  </si>
  <si>
    <t>149</t>
  </si>
  <si>
    <t>ZV-19a</t>
  </si>
  <si>
    <t>Zábradlí hlavního schodiště -konstrukce (madlo, sloupky, spodní profil,výplň zábradlí ) - výška zábradlí 1100 mm,vč. Kotvení, povrchové úpravy a veškerého příslušenství, d+m</t>
  </si>
  <si>
    <t>229401413</t>
  </si>
  <si>
    <t>150</t>
  </si>
  <si>
    <t>767640221</t>
  </si>
  <si>
    <t>Montáž dveří ocelových nebo hliníkových vchodových dvoukřídlových bez nadsvětlíku</t>
  </si>
  <si>
    <t>1777175939</t>
  </si>
  <si>
    <t>D222</t>
  </si>
  <si>
    <t>151</t>
  </si>
  <si>
    <t>55341335.R</t>
  </si>
  <si>
    <t>vrata dvoukřídlá plechová plná, rozměru 2500x2100 mm, EW30DP3-C-K</t>
  </si>
  <si>
    <t>-1263082713</t>
  </si>
  <si>
    <t>Poznámka k položce:_x000d_
- Výplň tvrzená minerální vata + požární výplň dle PO odolnosti výztužný ocelový rám_x000d_
- rám/zárubeň ocelová, kování a zámek (Elektrozámek, nízkoodběrový 12V, vložkový zámek) v ceně</t>
  </si>
  <si>
    <t>2,5*2,1</t>
  </si>
  <si>
    <t>152</t>
  </si>
  <si>
    <t>767641112</t>
  </si>
  <si>
    <t>Montáž automatických dveří lineárních v do 2,2 m š přes 1,0 do 1,8 m</t>
  </si>
  <si>
    <t>817261457</t>
  </si>
  <si>
    <t>POS409</t>
  </si>
  <si>
    <t>153</t>
  </si>
  <si>
    <t>553291R1</t>
  </si>
  <si>
    <t>dveře automatické vnitřní posuvné po stěně, plné s průhledem, 1 křídlé 1600x2100mm</t>
  </si>
  <si>
    <t>-1554355614</t>
  </si>
  <si>
    <t>Poznámka k položce:_x000d_
elektrozámek, čtečka</t>
  </si>
  <si>
    <t>154</t>
  </si>
  <si>
    <t>767642112</t>
  </si>
  <si>
    <t>Montáž automatických dveří lineárních v do 3,0 m š přes 1,0 do 1,8 m</t>
  </si>
  <si>
    <t>-315264993</t>
  </si>
  <si>
    <t>D121</t>
  </si>
  <si>
    <t>D122</t>
  </si>
  <si>
    <t>D221</t>
  </si>
  <si>
    <t>D321</t>
  </si>
  <si>
    <t>155</t>
  </si>
  <si>
    <t>RMAT0001</t>
  </si>
  <si>
    <t>dveře automatické posuvné požární EI30DP3-C-S200, prosklené, 1400x2100 mm</t>
  </si>
  <si>
    <t>-517707309</t>
  </si>
  <si>
    <t xml:space="preserve">Poznámka k položce:_x000d_
čtečka, elektrozámek, pohon a ovládání_x000d_
</t>
  </si>
  <si>
    <t>156</t>
  </si>
  <si>
    <t>RMAT0002</t>
  </si>
  <si>
    <t>dveře automatické posuvné bez PO, prosklené, 1400x2100 mm</t>
  </si>
  <si>
    <t>1794412048</t>
  </si>
  <si>
    <t>157</t>
  </si>
  <si>
    <t>1981622392</t>
  </si>
  <si>
    <t>158</t>
  </si>
  <si>
    <t>5532912R</t>
  </si>
  <si>
    <t>dveře automatické vnitřní posuvné, rám Al profily, zasklení bezpečnostní, 1400x2100 mm</t>
  </si>
  <si>
    <t>1951783729</t>
  </si>
  <si>
    <t>159</t>
  </si>
  <si>
    <t>55329122</t>
  </si>
  <si>
    <t>dveře automatické vnitřní posuvné s PO, rám Al profily, zasklení bezpečnostní, EI30DP3-C-S200, 1400x2100 mm</t>
  </si>
  <si>
    <t>-194826231</t>
  </si>
  <si>
    <t>294</t>
  </si>
  <si>
    <t>55329122.R</t>
  </si>
  <si>
    <t>dveře automatické vnitřní posuvné s PO, rám Al profily, zasklení bezpečnostní, EI45DP1-C-S200, 1400x2100 mm</t>
  </si>
  <si>
    <t>-707287267</t>
  </si>
  <si>
    <t>160</t>
  </si>
  <si>
    <t>998767103</t>
  </si>
  <si>
    <t>Přesun hmot tonážní pro zámečnické konstrukce v objektech v přes 12 do 24 m</t>
  </si>
  <si>
    <t>-1363114295</t>
  </si>
  <si>
    <t>771</t>
  </si>
  <si>
    <t>Podlahy z dlaždic</t>
  </si>
  <si>
    <t>161</t>
  </si>
  <si>
    <t>771111011</t>
  </si>
  <si>
    <t>Vysátí podkladu před pokládkou dlažby</t>
  </si>
  <si>
    <t>291405797</t>
  </si>
  <si>
    <t>dlažba450x450+sokl450x450*0,1</t>
  </si>
  <si>
    <t>dlažba300x300+sokl300x300*0,1</t>
  </si>
  <si>
    <t>dlažba200x200+sokl200x200*0,1</t>
  </si>
  <si>
    <t>"schodiště" 1,9*(22+21+29)*(0,16+0,3)+(22+21+29)*(0,16+0,3)*0,1</t>
  </si>
  <si>
    <t>"schodiště 4-5.NP" 1,0*(13+14)*(0,16+0,3)+(13+14)*(0,16+0,3)*0,1</t>
  </si>
  <si>
    <t>162</t>
  </si>
  <si>
    <t>771121011</t>
  </si>
  <si>
    <t>Nátěr penetrační na podlahu</t>
  </si>
  <si>
    <t>599877099</t>
  </si>
  <si>
    <t>163</t>
  </si>
  <si>
    <t>771274123</t>
  </si>
  <si>
    <t>Montáž obkladů stupnic z dlaždic keramických reliéfních nebo z dekorů lepených cementovým flexibilním lepidlem š přes 250 do 300 mm</t>
  </si>
  <si>
    <t>-2007974087</t>
  </si>
  <si>
    <t>"schodiště" 1,9*(22+21+29)</t>
  </si>
  <si>
    <t>"schodiště 4-5.NP" 1,0*(13+14)</t>
  </si>
  <si>
    <t>164</t>
  </si>
  <si>
    <t>59761095</t>
  </si>
  <si>
    <t>schodovka keramická mrazuvzdorná R9/A povrch reliéfní/matný tl do 10mm š přes 250 do 300mm dl přes 800 do 1200mm</t>
  </si>
  <si>
    <t>1818845420</t>
  </si>
  <si>
    <t>163,8*1,1 'Přepočtené koeficientem množství</t>
  </si>
  <si>
    <t>165</t>
  </si>
  <si>
    <t>771274242</t>
  </si>
  <si>
    <t>Montáž obkladů podstupnic z dlaždic keramických reliéfních nebo z dekorů lepených cementovým flexibilním lepidlem v přes 150 do 200 mm</t>
  </si>
  <si>
    <t>-1673841627</t>
  </si>
  <si>
    <t>166</t>
  </si>
  <si>
    <t>59761174</t>
  </si>
  <si>
    <t>dlažba keramická slinutá mrazuvzdorná R11/B povrch reliéfní/matný tl do 10mm přes 9 do 12ks/m2</t>
  </si>
  <si>
    <t>927416655</t>
  </si>
  <si>
    <t>"schodiště" 1,9*(22+21+29)*0,17</t>
  </si>
  <si>
    <t>"schodiště 4-5.NP" 1,0*(13+14)*0,17</t>
  </si>
  <si>
    <t>27,846*1,2 'Přepočtené koeficientem množství</t>
  </si>
  <si>
    <t>167</t>
  </si>
  <si>
    <t>771474112</t>
  </si>
  <si>
    <t>Montáž soklů z dlaždic keramických rovných lepených cementovým flexibilním lepidlem v přes 65 do 90 mm</t>
  </si>
  <si>
    <t>1472004883</t>
  </si>
  <si>
    <t>"1.01" 20,62</t>
  </si>
  <si>
    <t>"1.01a" 10,38</t>
  </si>
  <si>
    <t>"1.11" (7,8*2+4,3*2)-3,0+0,4*4</t>
  </si>
  <si>
    <t>"mezipodesta" 4,3+2,1*2</t>
  </si>
  <si>
    <t>"1.12" 37,44</t>
  </si>
  <si>
    <t>"2.01" 18,39</t>
  </si>
  <si>
    <t>"2.04" 41,05</t>
  </si>
  <si>
    <t>"2.05" (5,05*2+3*2)-4,3-3,0</t>
  </si>
  <si>
    <t>"mezipodesta 2-3.NP" 4,3+2,1*2</t>
  </si>
  <si>
    <t>"3.01" 17,91</t>
  </si>
  <si>
    <t>"3.08" 40,48</t>
  </si>
  <si>
    <t>"podesta 3.NP 3.09" 17,9-6,1-3,0</t>
  </si>
  <si>
    <t>"mezipodesta 3-4.NP" 4,3+2,1*2</t>
  </si>
  <si>
    <t>"4.01" 30,65</t>
  </si>
  <si>
    <t>"4.12" 40,48</t>
  </si>
  <si>
    <t>"podesta 4.NP 4.13" 17,3-6,1-3,0</t>
  </si>
  <si>
    <t>"mezipodesta 4-5.NP" 4,3+2*2,1</t>
  </si>
  <si>
    <t>"podesta 5.NP" 15,3-4,3-1,0</t>
  </si>
  <si>
    <t>"1.02" 16,39</t>
  </si>
  <si>
    <t>"2.02" 14,69</t>
  </si>
  <si>
    <t>"2.03" 28,46</t>
  </si>
  <si>
    <t>"3.02" 14,69</t>
  </si>
  <si>
    <t>"3.03" 15,21</t>
  </si>
  <si>
    <t>"3.04" 12,43</t>
  </si>
  <si>
    <t>"3.05" 11,81</t>
  </si>
  <si>
    <t>"3.06" 11,88</t>
  </si>
  <si>
    <t>"3.07" 15,73</t>
  </si>
  <si>
    <t>"4.07" 13,83</t>
  </si>
  <si>
    <t>"4.11" 10,63</t>
  </si>
  <si>
    <t>"1.03" 10,37</t>
  </si>
  <si>
    <t>"1.04" 10,37</t>
  </si>
  <si>
    <t>"1.05" 7,79</t>
  </si>
  <si>
    <t>"1.06" 5,36</t>
  </si>
  <si>
    <t>"1.07" 9,99</t>
  </si>
  <si>
    <t>"1.08" 5,27</t>
  </si>
  <si>
    <t>"1.09" 5,38</t>
  </si>
  <si>
    <t>"1.10" 5,44</t>
  </si>
  <si>
    <t>"1.11" 10,12</t>
  </si>
  <si>
    <t>"4.02" 12,85</t>
  </si>
  <si>
    <t>"4.03" 6,23</t>
  </si>
  <si>
    <t>"4.04" 4,95</t>
  </si>
  <si>
    <t>"4.05" 5,66</t>
  </si>
  <si>
    <t>"4.06" 4,97</t>
  </si>
  <si>
    <t>"4.08" 7,57</t>
  </si>
  <si>
    <t>"4.09" 4,19</t>
  </si>
  <si>
    <t>168</t>
  </si>
  <si>
    <t>771474132</t>
  </si>
  <si>
    <t>Montáž soklů z dlaždic keramických schodišťových stupňovitých lepených cementovým flexibilním lepidlem v přes 65 do 90 mm</t>
  </si>
  <si>
    <t>-941649326</t>
  </si>
  <si>
    <t>"schodiště" (22+21+29)*(0,17+0,3)</t>
  </si>
  <si>
    <t>"schodiště 4-5.NP" (13+14)*(0,17+0,3)</t>
  </si>
  <si>
    <t>169</t>
  </si>
  <si>
    <t>59761184</t>
  </si>
  <si>
    <t>sokl keramický mrazuvzdorný povrch hladký/matný tl do 10mm výšky přes 65 do 90mm</t>
  </si>
  <si>
    <t>548102737</t>
  </si>
  <si>
    <t>46,53*1,1 'Přepočtené koeficientem množství</t>
  </si>
  <si>
    <t>170</t>
  </si>
  <si>
    <t>771574434</t>
  </si>
  <si>
    <t>Montáž podlah keramických reliéfních nebo z dekorů lepených cementovým flexibilním lepidlem přes 4 do 6 ks/m2</t>
  </si>
  <si>
    <t>-767154222</t>
  </si>
  <si>
    <t>"1.01" 24,49</t>
  </si>
  <si>
    <t>"1.01a" 5,86</t>
  </si>
  <si>
    <t>"podesta 1.NP 1.13" 34,74</t>
  </si>
  <si>
    <t>"mezipodesta 1-2.NP" 4,3*2,1</t>
  </si>
  <si>
    <t>"1.12" 60,1</t>
  </si>
  <si>
    <t>"2.01" 17,56</t>
  </si>
  <si>
    <t>"2.04" 61,01</t>
  </si>
  <si>
    <t>"podesta 2.NP 2.05" 5,05*3,0</t>
  </si>
  <si>
    <t>"mezipodesta 2-3.NP" 4,3*2,1</t>
  </si>
  <si>
    <t>"3.01" 17,13</t>
  </si>
  <si>
    <t>"3.08" 60,96</t>
  </si>
  <si>
    <t>"podesta 3.NP 3.09" 12,6</t>
  </si>
  <si>
    <t>"mezipodesta 3-4.NP" 4,3*2,1</t>
  </si>
  <si>
    <t>"4.01" 32,75</t>
  </si>
  <si>
    <t>"4.12" 60,96</t>
  </si>
  <si>
    <t>"podesta 4.NP 4.13" 12,6</t>
  </si>
  <si>
    <t>"mezipodesta 4-5.NP" 4,3*2,1</t>
  </si>
  <si>
    <t>"podesta 5.NP" 12,6</t>
  </si>
  <si>
    <t>171</t>
  </si>
  <si>
    <t>59761101</t>
  </si>
  <si>
    <t>dlažba keramická slinutá mrazuvzdorná R9 povrch reliéfní/lapovaný tl do 10mm přes 4 do 6ks/m2</t>
  </si>
  <si>
    <t>-271405740</t>
  </si>
  <si>
    <t>"1.11" 34,74</t>
  </si>
  <si>
    <t>"2.05" 5,05*3,0</t>
  </si>
  <si>
    <t>"3.09" 12,6</t>
  </si>
  <si>
    <t>sokl450x450/4,5</t>
  </si>
  <si>
    <t>542,408*1,2 'Přepočtené koeficientem množství</t>
  </si>
  <si>
    <t>172</t>
  </si>
  <si>
    <t>771574436</t>
  </si>
  <si>
    <t>Montáž podlah keramických reliéfních nebo z dekorů lepených cementovým flexibilním lepidlem přes 9 do 12 ks/m2</t>
  </si>
  <si>
    <t>1426557386</t>
  </si>
  <si>
    <t>"1.02" 13,14</t>
  </si>
  <si>
    <t>"2.02" 12,65</t>
  </si>
  <si>
    <t>"2.03" 48,45</t>
  </si>
  <si>
    <t>"3.02" 12,65</t>
  </si>
  <si>
    <t>"3.03" 10,67</t>
  </si>
  <si>
    <t>"3.04" 7,34</t>
  </si>
  <si>
    <t>"3.05" 7,08</t>
  </si>
  <si>
    <t>"3.06" 7,21</t>
  </si>
  <si>
    <t>"3.07" 13,93</t>
  </si>
  <si>
    <t>"4.07" 10,91</t>
  </si>
  <si>
    <t>"4.11" 8,4</t>
  </si>
  <si>
    <t>173</t>
  </si>
  <si>
    <t>59761151</t>
  </si>
  <si>
    <t>dlažba keramická slinutá mrazuvzdorná R9 povrch reliéfní/matný tl do 10mm přes 9 do 12ks/m2</t>
  </si>
  <si>
    <t>2085145247</t>
  </si>
  <si>
    <t>sokl300x300/6,6</t>
  </si>
  <si>
    <t>177,544*1,1 'Přepočtené koeficientem množství</t>
  </si>
  <si>
    <t>174</t>
  </si>
  <si>
    <t>771574439</t>
  </si>
  <si>
    <t>Montáž podlah keramických reliéfních nebo z dekorů lepených cementovým flexibilním lepidlem přes 22 do 25 ks/m2</t>
  </si>
  <si>
    <t>-944509658</t>
  </si>
  <si>
    <t>"1.03" 6,33</t>
  </si>
  <si>
    <t>"1.04" 5,86</t>
  </si>
  <si>
    <t>"1.05" 3,89</t>
  </si>
  <si>
    <t>"1.06" 1,38</t>
  </si>
  <si>
    <t>"1.07" 6,85</t>
  </si>
  <si>
    <t>"1.08" 1,38</t>
  </si>
  <si>
    <t>"1.09" 1,38</t>
  </si>
  <si>
    <t>"1.10" 1,38</t>
  </si>
  <si>
    <t>"1.11" 6,37</t>
  </si>
  <si>
    <t>"4.02" 8,16</t>
  </si>
  <si>
    <t>"4.03" 1,65</t>
  </si>
  <si>
    <t>"4.04" 1,25</t>
  </si>
  <si>
    <t>"4.05" 1,64</t>
  </si>
  <si>
    <t>"4.06" 1,25</t>
  </si>
  <si>
    <t>"4.08" 3,64</t>
  </si>
  <si>
    <t>"4.09" 1,44</t>
  </si>
  <si>
    <t>175</t>
  </si>
  <si>
    <t>59761143</t>
  </si>
  <si>
    <t>dlažba keramická slinutá mrazuvzdorná R10/B povrch reliéfní/matný tl do 10mm přes 22 do 25ks/m2</t>
  </si>
  <si>
    <t>80817691</t>
  </si>
  <si>
    <t>sokl200x200/10</t>
  </si>
  <si>
    <t>65,501*1,1 'Přepočtené koeficientem množství</t>
  </si>
  <si>
    <t>176</t>
  </si>
  <si>
    <t>771591112</t>
  </si>
  <si>
    <t>Izolace pod dlažbu nátěrem nebo stěrkou ve dvou vrstvách</t>
  </si>
  <si>
    <t>-875549845</t>
  </si>
  <si>
    <t>177</t>
  </si>
  <si>
    <t>771591115</t>
  </si>
  <si>
    <t>Podlahy spárování silikonem</t>
  </si>
  <si>
    <t>831642816</t>
  </si>
  <si>
    <t>"schodiště" (22+21+29)*(0,16+0,3)</t>
  </si>
  <si>
    <t>"schodiště 4-5.NP" (13+14)*(0,16+0,3)</t>
  </si>
  <si>
    <t>178</t>
  </si>
  <si>
    <t>771591122</t>
  </si>
  <si>
    <t>Podlahy separační provazec do pružných spar průměru 6 mm</t>
  </si>
  <si>
    <t>980890949</t>
  </si>
  <si>
    <t>179</t>
  </si>
  <si>
    <t>998771103</t>
  </si>
  <si>
    <t>Přesun hmot tonážní pro podlahy z dlaždic v objektech v přes 12 do 24 m</t>
  </si>
  <si>
    <t>1151056216</t>
  </si>
  <si>
    <t>776</t>
  </si>
  <si>
    <t>Podlahy povlakové</t>
  </si>
  <si>
    <t>180</t>
  </si>
  <si>
    <t>776111112</t>
  </si>
  <si>
    <t>Broušení betonového podkladu povlakových podlah</t>
  </si>
  <si>
    <t>1452916270</t>
  </si>
  <si>
    <t>"Homogenní PVC, elektrostaticky vodivé, uzemněné, položené do elektrostaticky vodivé stěrky " 42,1</t>
  </si>
  <si>
    <t>"gumový koberec" 13,9*0,5</t>
  </si>
  <si>
    <t>181</t>
  </si>
  <si>
    <t>776111311</t>
  </si>
  <si>
    <t>Vysátí podkladu povlakových podlah</t>
  </si>
  <si>
    <t>2134337506</t>
  </si>
  <si>
    <t>182</t>
  </si>
  <si>
    <t>776121112</t>
  </si>
  <si>
    <t>Vodou ředitelná penetrace savého podkladu povlakových podlah</t>
  </si>
  <si>
    <t>-750518539</t>
  </si>
  <si>
    <t>183</t>
  </si>
  <si>
    <t>776141112</t>
  </si>
  <si>
    <t>Stěrka podlahová nivelační pro vyrovnání podkladu povlakových podlah pevnosti 20 MPa tl přes 3 do 5 mm</t>
  </si>
  <si>
    <t>1000339857</t>
  </si>
  <si>
    <t>184</t>
  </si>
  <si>
    <t>776221121</t>
  </si>
  <si>
    <t>Lepení elektrostaticky vodivých pásů z PVC</t>
  </si>
  <si>
    <t>1163332292</t>
  </si>
  <si>
    <t>185</t>
  </si>
  <si>
    <t>28411142.R</t>
  </si>
  <si>
    <t>Homogenní PVC, elektrostaticky vodivé, uzemněné, položené do elektrostaticky vodivé stěrky</t>
  </si>
  <si>
    <t>1902390306</t>
  </si>
  <si>
    <t>42,1*1,1 'Přepočtené koeficientem množství</t>
  </si>
  <si>
    <t>186</t>
  </si>
  <si>
    <t>776261111</t>
  </si>
  <si>
    <t>Lepení pásů z pryže standardním lepidlem</t>
  </si>
  <si>
    <t>-1774922804</t>
  </si>
  <si>
    <t>"původně" 13,9</t>
  </si>
  <si>
    <t>187</t>
  </si>
  <si>
    <t>27251120</t>
  </si>
  <si>
    <t>koberec dielektrický do 26kV š 1200mm tl 4,5mm</t>
  </si>
  <si>
    <t>1607567059</t>
  </si>
  <si>
    <t>6,95*1,1 'Přepočtené koeficientem množství</t>
  </si>
  <si>
    <t>188</t>
  </si>
  <si>
    <t>776411111</t>
  </si>
  <si>
    <t>Montáž obvodových soklíků výšky do 80 mm</t>
  </si>
  <si>
    <t>1645665643</t>
  </si>
  <si>
    <t>"gumový koberec" 15,73*0,5</t>
  </si>
  <si>
    <t>"původně" 15,7</t>
  </si>
  <si>
    <t>189</t>
  </si>
  <si>
    <t>28411007</t>
  </si>
  <si>
    <t>lišta soklová PVC 15x50mm</t>
  </si>
  <si>
    <t>-1434525080</t>
  </si>
  <si>
    <t>7,865*1,02 'Přepočtené koeficientem množství</t>
  </si>
  <si>
    <t>190</t>
  </si>
  <si>
    <t>776411211</t>
  </si>
  <si>
    <t>Montáž tahaných obvodových soklíků z PVC výšky do 80 mm</t>
  </si>
  <si>
    <t>2005870609</t>
  </si>
  <si>
    <t>"PVC vytažené na stěnu - oblý fabion" 27,51</t>
  </si>
  <si>
    <t>"původně" 66</t>
  </si>
  <si>
    <t>191</t>
  </si>
  <si>
    <t>-668817539</t>
  </si>
  <si>
    <t>27,51*0,092 'Přepočtené koeficientem množství</t>
  </si>
  <si>
    <t>194</t>
  </si>
  <si>
    <t>776421111</t>
  </si>
  <si>
    <t>Montáž obvodových lišt lepením</t>
  </si>
  <si>
    <t>967000336</t>
  </si>
  <si>
    <t>195</t>
  </si>
  <si>
    <t>28342163</t>
  </si>
  <si>
    <t>lišta podlahová PVC fabion</t>
  </si>
  <si>
    <t>1372972015</t>
  </si>
  <si>
    <t>27,51*1,02 'Přepočtené koeficientem množství</t>
  </si>
  <si>
    <t>196</t>
  </si>
  <si>
    <t>776421312</t>
  </si>
  <si>
    <t>Montáž přechodových šroubovaných lišt</t>
  </si>
  <si>
    <t>1416862051</t>
  </si>
  <si>
    <t>"přechodové lišty" 4</t>
  </si>
  <si>
    <t>"původně" 4,5</t>
  </si>
  <si>
    <t>197</t>
  </si>
  <si>
    <t>55343125</t>
  </si>
  <si>
    <t>profil přechodový Al vrtaný 30mm leštěná mosaz</t>
  </si>
  <si>
    <t>1129261257</t>
  </si>
  <si>
    <t>4*1,02 'Přepočtené koeficientem množství</t>
  </si>
  <si>
    <t>198</t>
  </si>
  <si>
    <t>998776103</t>
  </si>
  <si>
    <t>Přesun hmot tonážní pro podlahy povlakové v objektech v přes 12 do 24 m</t>
  </si>
  <si>
    <t>1924526416</t>
  </si>
  <si>
    <t>777</t>
  </si>
  <si>
    <t>Podlahy lité</t>
  </si>
  <si>
    <t>199</t>
  </si>
  <si>
    <t>7775211R</t>
  </si>
  <si>
    <t>Podlahový polyuretanový systém pro parkovací stání</t>
  </si>
  <si>
    <t>-848432278</t>
  </si>
  <si>
    <t>Poznámka k položce:_x000d_
včetně vytažení na sokl</t>
  </si>
  <si>
    <t>parkoviště</t>
  </si>
  <si>
    <t>litá systémová polyuretanová podlaha pro parkovací domy</t>
  </si>
  <si>
    <t>"2.NP" 8161,20+(404,51)*0,1</t>
  </si>
  <si>
    <t>"3.NP" 8161,16+(404,83)*0,1</t>
  </si>
  <si>
    <t>"původně"</t>
  </si>
  <si>
    <t>"2-3NP" 15685</t>
  </si>
  <si>
    <t>200</t>
  </si>
  <si>
    <t>7775212R</t>
  </si>
  <si>
    <t>Podlahový polyuretanový systém pro rampy</t>
  </si>
  <si>
    <t>1123226058</t>
  </si>
  <si>
    <t>parkoviště - rampa</t>
  </si>
  <si>
    <t>"1.NP" 178,02*2+(65,4*2)*0,1</t>
  </si>
  <si>
    <t>"2.NP" 178,02*2+(65,4*2)*0,1</t>
  </si>
  <si>
    <t>"2-3NP" 712</t>
  </si>
  <si>
    <t>201</t>
  </si>
  <si>
    <t>998777103</t>
  </si>
  <si>
    <t>Přesun hmot tonážní pro podlahy lité v objektech v přes 12 do 24 m</t>
  </si>
  <si>
    <t>1007792224</t>
  </si>
  <si>
    <t>781</t>
  </si>
  <si>
    <t>Dokončovací práce - obklady</t>
  </si>
  <si>
    <t>262</t>
  </si>
  <si>
    <t>781121011</t>
  </si>
  <si>
    <t>Nátěr penetrační na stěnu</t>
  </si>
  <si>
    <t>-827100752</t>
  </si>
  <si>
    <t>Keram.obklad 200x200 mm, v. 2m</t>
  </si>
  <si>
    <t>"1.NP" (10,73+10,4+8,05+3,46+9,99+5,34+3,9+3,78+10,12)*2</t>
  </si>
  <si>
    <t>"odečet otvorů" -(0,5*0,5*8+0,9*2*2+0,8*2*2+0,7*2*8)</t>
  </si>
  <si>
    <t>"4.NP" (12,85+6,23+4,95+5,66+4,97+7,57+4,19)*2</t>
  </si>
  <si>
    <t>"obklad za linkou a umyv." (2,76+0,68)*0,6</t>
  </si>
  <si>
    <t>"odečet otvorů" -(0,5*0,5*5+0,7*2*9+1*2)</t>
  </si>
  <si>
    <t>Keramický obklad 300x900 mm k podhledu</t>
  </si>
  <si>
    <t>"4.NP" (27,51)*3</t>
  </si>
  <si>
    <t>"odečet otvorů" -(1,1*2+1,5*1,65*1,5*1,65+1,6*2,1)</t>
  </si>
  <si>
    <t>263</t>
  </si>
  <si>
    <t>781472213</t>
  </si>
  <si>
    <t>Montáž obkladů keramických hladkých lepených cementovým flexibilním lepidlem přes 2 do 4 ks/m2</t>
  </si>
  <si>
    <t>1805922224</t>
  </si>
  <si>
    <t>264</t>
  </si>
  <si>
    <t>59761703</t>
  </si>
  <si>
    <t>obklad keramický nemrazuvzdorný povrch hladký/lesklý tl do 10mm přes 2 do 4ks/m2</t>
  </si>
  <si>
    <t>349266699</t>
  </si>
  <si>
    <t>70,844*1,15 'Přepočtené koeficientem množství</t>
  </si>
  <si>
    <t>265</t>
  </si>
  <si>
    <t>781472219</t>
  </si>
  <si>
    <t>Montáž obkladů keramických hladkých lepených cementovým flexibilním lepidlem přes 22 do 25 ks/m2</t>
  </si>
  <si>
    <t>-595231329</t>
  </si>
  <si>
    <t>266</t>
  </si>
  <si>
    <t>59761704</t>
  </si>
  <si>
    <t>obklad keramický nemrazuvzdorný povrch hladký/lesklý tl do 10mm přes 22 do 25ks/m2</t>
  </si>
  <si>
    <t>1608427817</t>
  </si>
  <si>
    <t>190,594*1,1 'Přepočtené koeficientem množství</t>
  </si>
  <si>
    <t>316</t>
  </si>
  <si>
    <t>998781103</t>
  </si>
  <si>
    <t>Přesun hmot tonážní pro obklady keramické v objektech v přes 12 do 24 m</t>
  </si>
  <si>
    <t>-1408476307</t>
  </si>
  <si>
    <t>783</t>
  </si>
  <si>
    <t>Dokončovací práce - nátěry</t>
  </si>
  <si>
    <t>324</t>
  </si>
  <si>
    <t>783301311</t>
  </si>
  <si>
    <t>Odmaštění zámečnických konstrukcí vodou ředitelným odmašťovačem</t>
  </si>
  <si>
    <t>-629744495</t>
  </si>
  <si>
    <t>323</t>
  </si>
  <si>
    <t>783301401</t>
  </si>
  <si>
    <t>Ometení zámečnických konstrukcí</t>
  </si>
  <si>
    <t>1359579000</t>
  </si>
  <si>
    <t>325</t>
  </si>
  <si>
    <t>783324201</t>
  </si>
  <si>
    <t>Základní antikorozní jednonásobný akrylátový nátěr zámečnických konstrukcí</t>
  </si>
  <si>
    <t>122223579</t>
  </si>
  <si>
    <t>326</t>
  </si>
  <si>
    <t>783325101</t>
  </si>
  <si>
    <t>Mezinátěr jednonásobný akrylátový mezinátěr zámečnických konstrukcí</t>
  </si>
  <si>
    <t>-1216324732</t>
  </si>
  <si>
    <t>327</t>
  </si>
  <si>
    <t>783327101</t>
  </si>
  <si>
    <t>Krycí jednonásobný akrylátový nátěr zámečnických konstrukcí</t>
  </si>
  <si>
    <t>953066517</t>
  </si>
  <si>
    <t>"zárubeň 70 cm" 5*(0,7+2,0*2)*(0,05+0,1+0,05)</t>
  </si>
  <si>
    <t>"zárubeň 70 cm" 2*(0,7+2,0*2)*(0,05+0,15+0,05)</t>
  </si>
  <si>
    <t>"zárubeň 80 cm" 3*(0,8+2,0*2)*(0,05+0,15+0,05)</t>
  </si>
  <si>
    <t>"zárubeň 90 cm" 2*(0,9+2,0*2)*(0,05+0,15+0,05)</t>
  </si>
  <si>
    <t>"zárubeň 110 cm" 1*(1,1+2,0*2)*(0,05+0,15+0,05)</t>
  </si>
  <si>
    <t>"zárubeň 100 cm" 1*(1,0+2,0*2)*(0,05+0,15+0,05)</t>
  </si>
  <si>
    <t>"zárubeň 90 cm" 9*(0,9+2,0*2)*(0,05+0,15+0,05)</t>
  </si>
  <si>
    <t>784</t>
  </si>
  <si>
    <t>Dokončovací práce - malby a tapety</t>
  </si>
  <si>
    <t>202</t>
  </si>
  <si>
    <t>784111001</t>
  </si>
  <si>
    <t>Oprášení (ometení ) podkladu v místnostech v do 3,80 m</t>
  </si>
  <si>
    <t>-699749859</t>
  </si>
  <si>
    <t>"odečet obkladů" -(190,594+70,844)</t>
  </si>
  <si>
    <t>"olejový nátěr" 2*368</t>
  </si>
  <si>
    <t>203</t>
  </si>
  <si>
    <t>78435106.R</t>
  </si>
  <si>
    <t>Nátěry olejové v místnostech v do 3,80 m</t>
  </si>
  <si>
    <t>-745085613</t>
  </si>
  <si>
    <t>Poznámka k položce:_x000d_
jednotková cena vč. přípravz podkladu</t>
  </si>
  <si>
    <t>D.1.1.1b - ARS- Můstek</t>
  </si>
  <si>
    <t>411354200.R</t>
  </si>
  <si>
    <t>Bednění stropů ztracené z hraněných trapézových vln TP 60/250 tl. 0,8 mm dle specifikace PD</t>
  </si>
  <si>
    <t>-398590146</t>
  </si>
  <si>
    <t>"podlaha" 2*65,224</t>
  </si>
  <si>
    <t>PRU</t>
  </si>
  <si>
    <t>Průvlak ze ŽB, vyztužení 200 kg/m3</t>
  </si>
  <si>
    <t>-2141486306</t>
  </si>
  <si>
    <t>621151031</t>
  </si>
  <si>
    <t>Penetrační silikonový nátěr vnějších pastovitých tenkovrstvých omítek podhledů</t>
  </si>
  <si>
    <t>-1697394834</t>
  </si>
  <si>
    <t>621221063</t>
  </si>
  <si>
    <t>Montáž kontaktního zateplení vnějších podhledů lepením a mechanickým kotvením desek z minerální vlny s podélnou orientací do dřeva přes 240 mm</t>
  </si>
  <si>
    <t>162472543</t>
  </si>
  <si>
    <t>63142036</t>
  </si>
  <si>
    <t>deska tepelně izolační minerální kontaktních fasád podélné vlákno λ=0,035-0,036 tl 300mm</t>
  </si>
  <si>
    <t>2104988973</t>
  </si>
  <si>
    <t>"podhled lávky" 82</t>
  </si>
  <si>
    <t>82*1,05 'Přepočtené koeficientem množství</t>
  </si>
  <si>
    <t>621531012</t>
  </si>
  <si>
    <t>Tenkovrstvá silikonová zatíraná omítka zrnitost 1,5 mm vnějších podhledů</t>
  </si>
  <si>
    <t>-1778359714</t>
  </si>
  <si>
    <t>-1348688643</t>
  </si>
  <si>
    <t>9,3</t>
  </si>
  <si>
    <t>631361821</t>
  </si>
  <si>
    <t>Výztuž mazanin betonářskou ocelí 10 505</t>
  </si>
  <si>
    <t>-275031990</t>
  </si>
  <si>
    <t>"podlaha" 0,89/1000*283</t>
  </si>
  <si>
    <t>-1912341359</t>
  </si>
  <si>
    <t>"podlaha" 47,4/(2*3)/1000*80</t>
  </si>
  <si>
    <t>1844028134</t>
  </si>
  <si>
    <t>71236300.R</t>
  </si>
  <si>
    <t>D+M hydroizolační skladby z mPVC fólie tl. 2 mm odolná UV, kotvená, Broof (t3) vč. detailu a příslušenství dle TP výrobce</t>
  </si>
  <si>
    <t>-1345304843</t>
  </si>
  <si>
    <t>"střecha" 107,15</t>
  </si>
  <si>
    <t>"provizorní zákryt napojení chodby na infekci" (3,4*4,0)+(4,0+3,4+4,0)*0,5</t>
  </si>
  <si>
    <t>712391171</t>
  </si>
  <si>
    <t>Provedení povlakové krytiny střech do 10° podkladní textilní vrstvy</t>
  </si>
  <si>
    <t>1311442542</t>
  </si>
  <si>
    <t>69311081</t>
  </si>
  <si>
    <t>geotextilie netkaná separační, ochranná, filtrační, drenážní PES 300g/m2</t>
  </si>
  <si>
    <t>-867831459</t>
  </si>
  <si>
    <t>126,45*1,155 'Přepočtené koeficientem množství</t>
  </si>
  <si>
    <t>998712202</t>
  </si>
  <si>
    <t>Přesun hmot procentní pro krytiny povlakové v objektech v přes 6 do 12 m</t>
  </si>
  <si>
    <t>%</t>
  </si>
  <si>
    <t>-1463812228</t>
  </si>
  <si>
    <t>713111111</t>
  </si>
  <si>
    <t>Montáž izolace tepelné vrchem stropů volně kladenými rohožemi, pásy, dílci, deskami</t>
  </si>
  <si>
    <t>1568573056</t>
  </si>
  <si>
    <t>"dutina HEA260" 1,7/0,14</t>
  </si>
  <si>
    <t>"dutina HEA260" 2,95/0,14</t>
  </si>
  <si>
    <t>63152102</t>
  </si>
  <si>
    <t>pás tepelně izolační univerzální λ=0,032-0,033 tl 140mm</t>
  </si>
  <si>
    <t>937344776</t>
  </si>
  <si>
    <t>33,214*1,1 'Přepočtené koeficientem množství</t>
  </si>
  <si>
    <t>713141131</t>
  </si>
  <si>
    <t>Montáž izolace tepelné střech plochých lepené za studena plně 1 vrstva rohoží, pásů, dílců, desek</t>
  </si>
  <si>
    <t>-1174812451</t>
  </si>
  <si>
    <t>"nad HEA260" 3*26,2</t>
  </si>
  <si>
    <t>63140409</t>
  </si>
  <si>
    <t>deska tepelně izolační minerální plochých střech dvouvrstvá λ=0,038-0,039 tl 200mm</t>
  </si>
  <si>
    <t>-848412358</t>
  </si>
  <si>
    <t>78,6*1,1 'Přepočtené koeficientem množství</t>
  </si>
  <si>
    <t>713141151</t>
  </si>
  <si>
    <t>Montáž izolace tepelné střech plochých kladené volně 1 vrstva rohoží, pásů, dílců, desek</t>
  </si>
  <si>
    <t>1740214701</t>
  </si>
  <si>
    <t>"akustická výplň vln TR plechu" 2,733*26,2</t>
  </si>
  <si>
    <t>63151620.TRV</t>
  </si>
  <si>
    <t>akustická výplň vln TR plechu z min. vaty</t>
  </si>
  <si>
    <t>843599836</t>
  </si>
  <si>
    <t>26,2*9*1,2</t>
  </si>
  <si>
    <t>713141222</t>
  </si>
  <si>
    <t>Přikotvení tepelné izolace šrouby do trapézového plechu nebo do dřeva pro izolaci tl přes 60 do 100 mm</t>
  </si>
  <si>
    <t>1756401630</t>
  </si>
  <si>
    <t>63152099</t>
  </si>
  <si>
    <t>pás tepelně izolační univerzální λ=0,032-0,033 tl 90mm</t>
  </si>
  <si>
    <t>-1357539897</t>
  </si>
  <si>
    <t>2,733*26,2</t>
  </si>
  <si>
    <t>71,605*1,15 'Přepočtené koeficientem množství</t>
  </si>
  <si>
    <t>713141242</t>
  </si>
  <si>
    <t>Přikotvení tepelné izolace šrouby do trapézového plechu nebo do dřeva pro izolaci tl přes 140 do 200 mm</t>
  </si>
  <si>
    <t>-784112376</t>
  </si>
  <si>
    <t>998713202</t>
  </si>
  <si>
    <t>Přesun hmot procentní pro izolace tepelné v objektech v přes 6 do 12 m</t>
  </si>
  <si>
    <t>1719237602</t>
  </si>
  <si>
    <t>762083111</t>
  </si>
  <si>
    <t>Impregnace řeziva proti dřevokaznému hmyzu a houbám máčením třída ohrožení 1 a 2</t>
  </si>
  <si>
    <t>-1407724530</t>
  </si>
  <si>
    <t>3,15*0,32*0,06*33</t>
  </si>
  <si>
    <t>0,74*0,2*0,04*64</t>
  </si>
  <si>
    <t>762123110</t>
  </si>
  <si>
    <t>Montáž tesařských stěn vázaných pomocí tesařských spojů z hraněného řeziva průřezové pl do 100 cm2</t>
  </si>
  <si>
    <t>1889817318</t>
  </si>
  <si>
    <t>"provizorní zákryt napojení chodby na infekci" (3,4*8+4,0*4)*1,1</t>
  </si>
  <si>
    <t>60512125</t>
  </si>
  <si>
    <t>hranol stavební řezivo průřezu do 120cm2 do dl 6m</t>
  </si>
  <si>
    <t>-1566676310</t>
  </si>
  <si>
    <t>Poznámka k položce:_x000d_
SM, JD, BO</t>
  </si>
  <si>
    <t>"provizorní zákryt napojení chodby na infekci" (3,4*8+4,0*4)*1,1*0,08*0,08</t>
  </si>
  <si>
    <t>762195000</t>
  </si>
  <si>
    <t>Spojovací prostředky pro montáž stěn, příček, bednění stěn</t>
  </si>
  <si>
    <t>-1005065222</t>
  </si>
  <si>
    <t>762431026</t>
  </si>
  <si>
    <t>Obložení stěn z desek OSB tl 22 mm nebroušených na pero a drážku přibíjených</t>
  </si>
  <si>
    <t>-538912210</t>
  </si>
  <si>
    <t>"provizorní zákryt napojení chodby na infekci" 3,4*4,0*1,1</t>
  </si>
  <si>
    <t>762495000</t>
  </si>
  <si>
    <t>Spojovací prostředky pro montáž olištování, obložení stropů, střešních podhledů a stěn</t>
  </si>
  <si>
    <t>1803221468</t>
  </si>
  <si>
    <t>762810027</t>
  </si>
  <si>
    <t>Záklop stropů z desek OSB tl 25 mm na pero a drážku šroubovaných na trámy</t>
  </si>
  <si>
    <t>-1255513402</t>
  </si>
  <si>
    <t>762823210</t>
  </si>
  <si>
    <t>Montáž stropního trámu z hoblovaného řeziva průřezové pl do 144 cm2 s výměnami</t>
  </si>
  <si>
    <t>1299518591</t>
  </si>
  <si>
    <t>0,74*64</t>
  </si>
  <si>
    <t>1408306496</t>
  </si>
  <si>
    <t>0,379*1,15 'Přepočtené koeficientem množství</t>
  </si>
  <si>
    <t>762823220</t>
  </si>
  <si>
    <t>Montáž stropního trámu z hoblovaného řeziva průřezové pl přes 144 do 288 cm2 s výměnami</t>
  </si>
  <si>
    <t>175748129</t>
  </si>
  <si>
    <t>3,15*33</t>
  </si>
  <si>
    <t>60512130</t>
  </si>
  <si>
    <t>hranol stavební řezivo průřezu do 224cm2 do dl 6m</t>
  </si>
  <si>
    <t>-1547655530</t>
  </si>
  <si>
    <t>1,996*1,15 'Přepočtené koeficientem množství</t>
  </si>
  <si>
    <t>762895000</t>
  </si>
  <si>
    <t>Spojovací prostředky pro montáž záklopu, stropnice a podbíjení</t>
  </si>
  <si>
    <t>-1249276717</t>
  </si>
  <si>
    <t>107,15*0,025</t>
  </si>
  <si>
    <t>998762202</t>
  </si>
  <si>
    <t>Přesun hmot procentní pro kce tesařské v objektech v přes 6 do 12 m</t>
  </si>
  <si>
    <t>544889566</t>
  </si>
  <si>
    <t>-516628023</t>
  </si>
  <si>
    <t>59036650r</t>
  </si>
  <si>
    <t>podhled kazetový děrovaný, minerální kazety, 600x600mm</t>
  </si>
  <si>
    <t>828263053</t>
  </si>
  <si>
    <t>80,6</t>
  </si>
  <si>
    <t>80,6*1,05 'Přepočtené koeficientem množství</t>
  </si>
  <si>
    <t>998763402</t>
  </si>
  <si>
    <t>Přesun hmot procentní pro konstrukce montované z desek v objektech v přes 6 do 12 m</t>
  </si>
  <si>
    <t>-1771865568</t>
  </si>
  <si>
    <t>764202105</t>
  </si>
  <si>
    <t>Montáž oplechování štítu závětrnou lištou</t>
  </si>
  <si>
    <t>-1896110241</t>
  </si>
  <si>
    <t>19112357.R</t>
  </si>
  <si>
    <t>závětrná lišta r.š. 300 mm</t>
  </si>
  <si>
    <t>-1776238780</t>
  </si>
  <si>
    <t>Poznámka k položce:_x000d_
poplastovaný plech tl. 0,6 mm</t>
  </si>
  <si>
    <t>30,1</t>
  </si>
  <si>
    <t>764202134</t>
  </si>
  <si>
    <t>Montáž oplechování rovné okapové hrany</t>
  </si>
  <si>
    <t>265443712</t>
  </si>
  <si>
    <t>13756652.R</t>
  </si>
  <si>
    <t>plech okapní hrany, RŠ 300 mm</t>
  </si>
  <si>
    <t>-1260580362</t>
  </si>
  <si>
    <t>764501103</t>
  </si>
  <si>
    <t>Montáž žlabu podokapního půlkulatého</t>
  </si>
  <si>
    <t>788351445</t>
  </si>
  <si>
    <t>55344180.R</t>
  </si>
  <si>
    <t>okapní žlab Ø100 mm + háky</t>
  </si>
  <si>
    <t>236510427</t>
  </si>
  <si>
    <t>30,1*1,2 'Přepočtené koeficientem množství</t>
  </si>
  <si>
    <t>764501108</t>
  </si>
  <si>
    <t>Montáž kotlíku oválného (trychtýřového) pro podokapní žlab</t>
  </si>
  <si>
    <t>1598527414</t>
  </si>
  <si>
    <t>41</t>
  </si>
  <si>
    <t>55344241.R</t>
  </si>
  <si>
    <t>kónický kotlík</t>
  </si>
  <si>
    <t>-563952689</t>
  </si>
  <si>
    <t>42</t>
  </si>
  <si>
    <t>764508131</t>
  </si>
  <si>
    <t>Montáž kruhového svodu</t>
  </si>
  <si>
    <t>-276731416</t>
  </si>
  <si>
    <t>43</t>
  </si>
  <si>
    <t>55344204.R</t>
  </si>
  <si>
    <t>svod Ø 100mm</t>
  </si>
  <si>
    <t>-2021944703</t>
  </si>
  <si>
    <t>18,3*2</t>
  </si>
  <si>
    <t>998764202</t>
  </si>
  <si>
    <t>Přesun hmot procentní pro konstrukce klempířské v objektech v přes 6 do 12 m</t>
  </si>
  <si>
    <t>-1165177834</t>
  </si>
  <si>
    <t>ZV-17</t>
  </si>
  <si>
    <t>AL závěsná prosklená fasáda, vč.lišt,mřížek spojovacího a kotevního materiálu, d+m</t>
  </si>
  <si>
    <t>-918229143</t>
  </si>
  <si>
    <t>Poznámka k položce:_x000d_
Specifikace dle PD , výkres č. 27,28,26</t>
  </si>
  <si>
    <t>"jižní fasáda" 105,128</t>
  </si>
  <si>
    <t>"severní fasáda" 105,128</t>
  </si>
  <si>
    <t>ALlišta</t>
  </si>
  <si>
    <t>Krycí AL fasádní lišta r.š. 200 mm vč. kotvení, d+m</t>
  </si>
  <si>
    <t>1698413402</t>
  </si>
  <si>
    <t>Mřížka</t>
  </si>
  <si>
    <t>Větrací AL mřížka vel. 300x80 mm se sítí vč. kotvení, d+m</t>
  </si>
  <si>
    <t>-511209616</t>
  </si>
  <si>
    <t>ZV-17b</t>
  </si>
  <si>
    <t xml:space="preserve">Plech oddělující mazaninu od minerální vaty, tl.2 mm, tvar C, RŠ 325 mm, vč.lišt,mřížek spojovacího a kotevního materiálu </t>
  </si>
  <si>
    <t>1412363879</t>
  </si>
  <si>
    <t>320,28</t>
  </si>
  <si>
    <t>998767202</t>
  </si>
  <si>
    <t>Přesun hmot procentní pro zámečnické konstrukce v objektech v přes 6 do 12 m</t>
  </si>
  <si>
    <t>1608464385</t>
  </si>
  <si>
    <t>175795404</t>
  </si>
  <si>
    <t>"4-21" 79,02</t>
  </si>
  <si>
    <t>771151011</t>
  </si>
  <si>
    <t>Samonivelační stěrka podlah pevnosti 20 MPa tl 3 mm</t>
  </si>
  <si>
    <t>1035455814</t>
  </si>
  <si>
    <t>-2096449240</t>
  </si>
  <si>
    <t>Poznámka k položce:_x000d_
formát dle PD</t>
  </si>
  <si>
    <t>53</t>
  </si>
  <si>
    <t>1293443709</t>
  </si>
  <si>
    <t>79,02*1,2 'Přepočtené koeficientem množství</t>
  </si>
  <si>
    <t>78904136</t>
  </si>
  <si>
    <t>26,2*2</t>
  </si>
  <si>
    <t>771591123</t>
  </si>
  <si>
    <t>Podlahy separační provazec do pružných spar průměru 8 mm</t>
  </si>
  <si>
    <t>-460580719</t>
  </si>
  <si>
    <t>26,2*2+3,0*2</t>
  </si>
  <si>
    <t>998771202</t>
  </si>
  <si>
    <t>Přesun hmot procentní pro podlahy z dlaždic v objektech v přes 6 do 12 m</t>
  </si>
  <si>
    <t>1096751196</t>
  </si>
  <si>
    <t>D.1.2.1 - Stavebně-konstrukční řešení</t>
  </si>
  <si>
    <t>162751113</t>
  </si>
  <si>
    <t>Vodorovné přemístění přes 5 000 do 6000 m výkopku/sypaniny z horniny třídy těžitelnosti I skupiny 1 až 3</t>
  </si>
  <si>
    <t>-1639746075</t>
  </si>
  <si>
    <t>1148*1,05*3,14*0,6*0,6*0,5</t>
  </si>
  <si>
    <t>162751133</t>
  </si>
  <si>
    <t>Vodorovné přemístění přes 5 000 do 6000 m výkopku/sypaniny z horniny třídy těžitelnosti II skupiny 4 a 5</t>
  </si>
  <si>
    <t>1691355241</t>
  </si>
  <si>
    <t>167151111</t>
  </si>
  <si>
    <t>Nakládání výkopku z hornin třídy těžitelnosti I skupiny 1 až 3 přes 100 m3</t>
  </si>
  <si>
    <t>30277748</t>
  </si>
  <si>
    <t>167151112</t>
  </si>
  <si>
    <t>Nakládání výkopku z hornin třídy těžitelnosti II skupiny 4 a 5 přes 100 m3</t>
  </si>
  <si>
    <t>-874988927</t>
  </si>
  <si>
    <t>171201221</t>
  </si>
  <si>
    <t>Poplatek za uložení na skládce (skládkovné) zeminy a kamení kód odpadu 17 05 04</t>
  </si>
  <si>
    <t>-1942989732</t>
  </si>
  <si>
    <t>1362,584*1,7 'Přepočtené koeficientem množství</t>
  </si>
  <si>
    <t>171251201</t>
  </si>
  <si>
    <t>Uložení sypaniny na skládky nebo meziskládky</t>
  </si>
  <si>
    <t>1758180739</t>
  </si>
  <si>
    <t>1148*1,05*3,14*0,6*0,6</t>
  </si>
  <si>
    <t>22611341R</t>
  </si>
  <si>
    <t>Vrty velkoprofilové svislé D přes 1050 do 1250 mm hl přes 5 m hornina II-IV</t>
  </si>
  <si>
    <t>1245063300</t>
  </si>
  <si>
    <t>1148*1,05</t>
  </si>
  <si>
    <t>231112113</t>
  </si>
  <si>
    <t>Zřízení pilot svislých D přes 650 do 1250 mm hl od 0 do 10 m bez vytažení pažnic z betonu železového</t>
  </si>
  <si>
    <t>1012292972</t>
  </si>
  <si>
    <t>hodnota z VV statika</t>
  </si>
  <si>
    <t xml:space="preserve">Piloty- D 1200 mm - lokálně zvážit </t>
  </si>
  <si>
    <t>"dl. 7m" 65*7</t>
  </si>
  <si>
    <t>"dl. 9m" 77*9</t>
  </si>
  <si>
    <t>58932937</t>
  </si>
  <si>
    <t>beton C 25/30 X0,XC1-4,XD1-2,XA1-2,XF1 kamenivo frakce 0/22</t>
  </si>
  <si>
    <t>1833827483</t>
  </si>
  <si>
    <t>"dl. 7m" 65*7*1,131</t>
  </si>
  <si>
    <t>"dl. 9m" 77*9*1,131</t>
  </si>
  <si>
    <t>231611114</t>
  </si>
  <si>
    <t>Výztuž pilot betonovaných do země ocel z betonářské oceli 10 505</t>
  </si>
  <si>
    <t>-2054045176</t>
  </si>
  <si>
    <t>"z VV statika"</t>
  </si>
  <si>
    <t>32,5</t>
  </si>
  <si>
    <t>239111113</t>
  </si>
  <si>
    <t>Odbourání vrchní části znehodnocené výplně pilot D piloty přes 650 do 1250 mm</t>
  </si>
  <si>
    <t>1411480223</t>
  </si>
  <si>
    <t>1148*0,05</t>
  </si>
  <si>
    <t>273321511</t>
  </si>
  <si>
    <t>Základové desky ze ŽB bez zvýšených nároků na prostředí tř. C 25/30</t>
  </si>
  <si>
    <t>-1990241180</t>
  </si>
  <si>
    <t>"D1 350 mm"11,1</t>
  </si>
  <si>
    <t>"D2 150 mm"30,4</t>
  </si>
  <si>
    <t>"D3 300 mm"12,4</t>
  </si>
  <si>
    <t>"D4 150 mm - dobetonávka"3,3</t>
  </si>
  <si>
    <t>273351121</t>
  </si>
  <si>
    <t>Zřízení bednění základových desek</t>
  </si>
  <si>
    <t>-1720119570</t>
  </si>
  <si>
    <t xml:space="preserve">hodnoty z DWG </t>
  </si>
  <si>
    <t>"D1 350 mm"22,8*0,35</t>
  </si>
  <si>
    <t>"D2 150 mm"78,42*0,15</t>
  </si>
  <si>
    <t>"D3 300 mm"26,32*0,3</t>
  </si>
  <si>
    <t>273351122</t>
  </si>
  <si>
    <t>Odstranění bednění základových desek</t>
  </si>
  <si>
    <t>1197763539</t>
  </si>
  <si>
    <t>273361321</t>
  </si>
  <si>
    <t>Výztuž základových desek betonářskou ocelí 11 375 (EZ)</t>
  </si>
  <si>
    <t>388028830</t>
  </si>
  <si>
    <t>5,1</t>
  </si>
  <si>
    <t>274123901</t>
  </si>
  <si>
    <t>Montáž ŽB základových pasů pro skelet hmotnosti do 1 t</t>
  </si>
  <si>
    <t>1144095937</t>
  </si>
  <si>
    <t>5953105X</t>
  </si>
  <si>
    <t>SENDVIČ 200mm NOSNÝ PANEL, 100mm IZOLANT, 60mm MONIÉRKA, C30/37 XC2 XA1 vč. výztuže</t>
  </si>
  <si>
    <t>-504947952</t>
  </si>
  <si>
    <t>275322511</t>
  </si>
  <si>
    <t>Základové patky ze ŽB se zvýšenými nároky na prostředí tř. C 25/30</t>
  </si>
  <si>
    <t>-483221131</t>
  </si>
  <si>
    <t>"P1" 1</t>
  </si>
  <si>
    <t>275322611</t>
  </si>
  <si>
    <t>Základové patky ze ŽB se zvýšenými nároky na prostředí tř. C 30/37</t>
  </si>
  <si>
    <t>-615731192</t>
  </si>
  <si>
    <t>H1</t>
  </si>
  <si>
    <t>143,42</t>
  </si>
  <si>
    <t>H2</t>
  </si>
  <si>
    <t>10,63</t>
  </si>
  <si>
    <t>H7</t>
  </si>
  <si>
    <t>3,4</t>
  </si>
  <si>
    <t>H3</t>
  </si>
  <si>
    <t>18,6</t>
  </si>
  <si>
    <t>H4</t>
  </si>
  <si>
    <t>14,3</t>
  </si>
  <si>
    <t>H5</t>
  </si>
  <si>
    <t>2,74</t>
  </si>
  <si>
    <t>H6</t>
  </si>
  <si>
    <t>6,8</t>
  </si>
  <si>
    <t>H8</t>
  </si>
  <si>
    <t>2,03</t>
  </si>
  <si>
    <t>H9</t>
  </si>
  <si>
    <t>1,9</t>
  </si>
  <si>
    <t>-1539885305</t>
  </si>
  <si>
    <t>6,28*0,7*1,3*107+6,28*1*1,5*4+6,28*0,3*0,9*107+6,28*0,45*1*4</t>
  </si>
  <si>
    <t>1,1*4*1,3*11+1,3*4*1,5*11+0,4*4*0,9*11+0,6*4*1*11</t>
  </si>
  <si>
    <t>(1,5*2+1,9*2)*1,7*5+(0,6*2+1,1*2)*1,2*5</t>
  </si>
  <si>
    <t>1*4*0,5*2</t>
  </si>
  <si>
    <t>-1454433253</t>
  </si>
  <si>
    <t>27535211R</t>
  </si>
  <si>
    <t>Bednění základových patek - příplatek za kruhové bednění</t>
  </si>
  <si>
    <t>105216818</t>
  </si>
  <si>
    <t>275361821</t>
  </si>
  <si>
    <t>Výztuž základových patek betonářskou ocelí 10 505 (R)</t>
  </si>
  <si>
    <t>-196279254</t>
  </si>
  <si>
    <t>"JH1-H9" 32,6</t>
  </si>
  <si>
    <t>"P1" 1*100/1000</t>
  </si>
  <si>
    <t>331123903</t>
  </si>
  <si>
    <t>Montáž ŽB sloupů do dutiny patky hmotnosti přes 3 do 5 t budova v do 18 m</t>
  </si>
  <si>
    <t>-2022053319</t>
  </si>
  <si>
    <t>Poznámka k položce:_x000d_
se zalitím dutiny a vyrovnání dna patky</t>
  </si>
  <si>
    <t>Kruhové</t>
  </si>
  <si>
    <t>"D600" 108</t>
  </si>
  <si>
    <t>Čtvercové</t>
  </si>
  <si>
    <t>"400x400 " 17</t>
  </si>
  <si>
    <t>331123905.R</t>
  </si>
  <si>
    <t>Montáž ŽB sloupů do dutiny patky hmotnosti přes 7 t budova v do 18 m</t>
  </si>
  <si>
    <t>-1757868730</t>
  </si>
  <si>
    <t xml:space="preserve">"D900" 4 </t>
  </si>
  <si>
    <t>"600x600" 12</t>
  </si>
  <si>
    <t>Obdélníkové</t>
  </si>
  <si>
    <t xml:space="preserve">"600x1100" 2 </t>
  </si>
  <si>
    <t>59362001</t>
  </si>
  <si>
    <t>sloup ŽB včetně výztuže do 200kg/m3 objem prefabrikátu přes 1m3</t>
  </si>
  <si>
    <t>87275914</t>
  </si>
  <si>
    <t>Poznámka k položce:_x000d_
C35/45</t>
  </si>
  <si>
    <t>"D600-108 ks" 154,9</t>
  </si>
  <si>
    <t>"D900 - 4 ks" 13,4</t>
  </si>
  <si>
    <t>"400x400 - 17 ks" 29,6</t>
  </si>
  <si>
    <t>"600x600 - 12 ks" 34,1</t>
  </si>
  <si>
    <t>"600x1100 - 2 ks" 17,7</t>
  </si>
  <si>
    <t>331123913</t>
  </si>
  <si>
    <t>Montáž ŽB sloupů přivařením k základu hmotnosti přes 3 do 5 t budova v do 18 m</t>
  </si>
  <si>
    <t>516629743</t>
  </si>
  <si>
    <t>Poznámka k položce:_x000d_
se zalitím spoje</t>
  </si>
  <si>
    <t>"400x400" 3</t>
  </si>
  <si>
    <t>"600x600" 7</t>
  </si>
  <si>
    <t>"500x300" 7</t>
  </si>
  <si>
    <t xml:space="preserve">"D600"108 </t>
  </si>
  <si>
    <t xml:space="preserve">"D900 "4 </t>
  </si>
  <si>
    <t xml:space="preserve">"400x400 "12 </t>
  </si>
  <si>
    <t>"600x600 "7</t>
  </si>
  <si>
    <t xml:space="preserve">"500x300 "7 </t>
  </si>
  <si>
    <t>"400x400" 5</t>
  </si>
  <si>
    <t>59362000</t>
  </si>
  <si>
    <t>sloup ŽB včetně výztuže do 200kg/m3 objem prefabrikátu do 1m3</t>
  </si>
  <si>
    <t>1081073966</t>
  </si>
  <si>
    <t>"D600-108 ks" 83,2</t>
  </si>
  <si>
    <t>"400x400 - 3 ks" 1,5</t>
  </si>
  <si>
    <t>"600x600 - 7 ks" 6,8</t>
  </si>
  <si>
    <t xml:space="preserve">"500x300 - 7  ks"2,9</t>
  </si>
  <si>
    <t>"D600-108 ks"80,9</t>
  </si>
  <si>
    <t>"600x600 - 7 ks"6,7</t>
  </si>
  <si>
    <t xml:space="preserve">"500x300 - 7  ks"2,8</t>
  </si>
  <si>
    <t>"400x400 - 5 ks" 2,8</t>
  </si>
  <si>
    <t>-560613698</t>
  </si>
  <si>
    <t>"D900 - 4 ks" 6,9</t>
  </si>
  <si>
    <t>"D900 - 4 ks" 6,8</t>
  </si>
  <si>
    <t>"400x400 - 12 ks" 13,8</t>
  </si>
  <si>
    <t>341123914</t>
  </si>
  <si>
    <t>Montáž ŽB zavětrovacích stěn se svařovanými spoji hmotnosti přes 5 do 7 t budova v do 18 m</t>
  </si>
  <si>
    <t>-736890709</t>
  </si>
  <si>
    <t>"SZ SCHODIŠTĚ "2</t>
  </si>
  <si>
    <t xml:space="preserve">"S RAMPA "4 </t>
  </si>
  <si>
    <t xml:space="preserve">"J RAMPA " 4 </t>
  </si>
  <si>
    <t xml:space="preserve">"INST JÁDRO K1-CC "4 </t>
  </si>
  <si>
    <t>"VÝTAH JÁDRO V-M1 "6</t>
  </si>
  <si>
    <t xml:space="preserve">"S RAMPA -"4 </t>
  </si>
  <si>
    <t>"J RAMPA "4</t>
  </si>
  <si>
    <t>"INST JÁDRO K1-CC " 4</t>
  </si>
  <si>
    <t xml:space="preserve">"VÝTAH JÁDRO V-M1 "6 </t>
  </si>
  <si>
    <t>"VÝTAH JÁDRO V-M1 "7</t>
  </si>
  <si>
    <t>tl.200 mm</t>
  </si>
  <si>
    <t>"1.NP"10</t>
  </si>
  <si>
    <t>"4.NP"1</t>
  </si>
  <si>
    <t>59331001</t>
  </si>
  <si>
    <t>stěna nosná ŽB včetně výztuže do 170kg/m3 objem prefabrikátu přes 1m3</t>
  </si>
  <si>
    <t>1757324201</t>
  </si>
  <si>
    <t>Poznámka k položce:_x000d_
C30/37</t>
  </si>
  <si>
    <t>"SZ SCHODIŠTĚ -2ks"5,2</t>
  </si>
  <si>
    <t>"S RAMPA - 4 ks"62,8</t>
  </si>
  <si>
    <t>"J RAMPA - 4 ks"63,0</t>
  </si>
  <si>
    <t>"INST JÁDRO K1-CC - 4 ks "7,8</t>
  </si>
  <si>
    <t>"VÝTAH JÁDRO V-M1 - 6 ks"22,0</t>
  </si>
  <si>
    <t>"S RAMPA - 4 ks"47,4</t>
  </si>
  <si>
    <t>"J RAMPA - 4 ks"49,1</t>
  </si>
  <si>
    <t>"INST JÁDRO K1-CC - 4 ks "5,3</t>
  </si>
  <si>
    <t>"VÝTAH JÁDRO V-M1 - 6 ks"15,2</t>
  </si>
  <si>
    <t>"S RAMPA - 4 ks"45,9</t>
  </si>
  <si>
    <t>"J RAMPA - 4 ks"49,8</t>
  </si>
  <si>
    <t>"INST JÁDRO K1-CC - 4 ks "6,7</t>
  </si>
  <si>
    <t>"VÝTAH JÁDRO V-M1 - 7 ks"21,9</t>
  </si>
  <si>
    <t>"VÝTAH JÁDRO V-M1 - 7 ks"21,1</t>
  </si>
  <si>
    <t>"1.NP"10,92+9,45+10,17+14,11+23,62+10,92+7,17+19,75+1,55+1,55</t>
  </si>
  <si>
    <t>"4.NP"3,65</t>
  </si>
  <si>
    <t>389381001</t>
  </si>
  <si>
    <t>Dobetonování prefabrikovaných konstrukcí</t>
  </si>
  <si>
    <t>-859794957</t>
  </si>
  <si>
    <t xml:space="preserve">hodnoty z VV </t>
  </si>
  <si>
    <t xml:space="preserve">"dobetonávka spár,výplň deltabeam nosníků a zbytkových ploch - beton C 25/30 -  hrubý odhad " 145</t>
  </si>
  <si>
    <t xml:space="preserve">"dobetonávka spár,výplň deltabeam nosníků a zbytkových ploch - beton C 25/30 -  hrubý odhad " 110</t>
  </si>
  <si>
    <t xml:space="preserve">"dobetonávka spár,výplň deltabeam nosníků a zbytkových ploch - beton C 25/30 -  hrubý odhad " 3</t>
  </si>
  <si>
    <t>389361001</t>
  </si>
  <si>
    <t>Doplňující výztuž prefabrikovaných konstrukcí z betonářské oceli</t>
  </si>
  <si>
    <t>-1738931940</t>
  </si>
  <si>
    <t>"kleštinová výztuž a dobetonávky"5,3</t>
  </si>
  <si>
    <t>"horní výztuž skrz nosníky" 9,5</t>
  </si>
  <si>
    <t>"kleštinová výztuž a dobetonávky"4,9</t>
  </si>
  <si>
    <t>"kleštinová výztuž a dobetonávky"0,15</t>
  </si>
  <si>
    <t>411121125.R</t>
  </si>
  <si>
    <t>Montáž prefabrikovaných ŽB stropů ze stropních panelů š 1200 mm dl přes 3800 do 7000 mm</t>
  </si>
  <si>
    <t>1878629978</t>
  </si>
  <si>
    <t>Poznámka k položce:_x000d_
jednotková cena vč. vyrovnání nerovností horního povrchu do 20 mm a dodávky materiálu pro vyrovnání</t>
  </si>
  <si>
    <t>"1.NP, Spirol 320, š= 1200, dl.= 6800" 21</t>
  </si>
  <si>
    <t>"1.NP, Spirol 320, š= 1200, dl.= 6800" 19</t>
  </si>
  <si>
    <t>"1.NP, Spirol 320, š= 1050, dl.= 6800" 1</t>
  </si>
  <si>
    <t>"1.NP, Spirol 320, š= 825, dl.= 6800" 1</t>
  </si>
  <si>
    <t>"1.NP, Spirol 250, š= 1200, dl.= 4300" 4</t>
  </si>
  <si>
    <t>"1.NP, Spirol 250, š= 1200, dl.= 4020" 11</t>
  </si>
  <si>
    <t>"2.NP, Spirol 320, š= 1200, dl.= 6800" 21</t>
  </si>
  <si>
    <t>"2.NP, Spirol 320, š= 1200, dl.= 6800" 19</t>
  </si>
  <si>
    <t>"2.NP, Spirol 320, š= 1050, dl.= 6800" 1</t>
  </si>
  <si>
    <t>"2.NP, Spirol 320, š= 825, dl.= 6800" 1</t>
  </si>
  <si>
    <t>"2.NP, Spirol 250, š= 1200, dl.= 4300" 4</t>
  </si>
  <si>
    <t>"2.NP, Spirol 250, š= 1200, dl.= 4020" 11</t>
  </si>
  <si>
    <t>"3.NP, Spirol 250, š= 1200, dl.= 4230" 5</t>
  </si>
  <si>
    <t>"3.NP, Spirol 250, š= 375, dl.= 4230" 2</t>
  </si>
  <si>
    <t>"3.NP, Spirol 250, š= 1200, dl.= 4020" 13</t>
  </si>
  <si>
    <t>"4.NP, Spirol 250, š= 1200, dl.= 4230" 4</t>
  </si>
  <si>
    <t>"4.NP, Spirol 250, š= 375, dl.= 4230" 1</t>
  </si>
  <si>
    <t>"4.NP, Spirol 250, š= 1200, dl.= 4020" 13</t>
  </si>
  <si>
    <t>"4.NP, Spirol 250, š= 1200, dl.= 2540" 3</t>
  </si>
  <si>
    <t>"4.NP, Spirol 250, š= 600, dl.= 2540" 1</t>
  </si>
  <si>
    <t>411121127.R</t>
  </si>
  <si>
    <t>Montáž prefabrikovaných ŽB stropů ze stropních panelů š 1200 mm dl přes 7000 mm</t>
  </si>
  <si>
    <t>299694935</t>
  </si>
  <si>
    <t>"1.NP, Spirol 320, š= 1200, dl.= 12690" 46</t>
  </si>
  <si>
    <t>"1.NP, Spirol 320, š= 375, dl.= 12690" 1</t>
  </si>
  <si>
    <t>"1.NP, Spirol 320, š= 1200, dl.= 7605" 7</t>
  </si>
  <si>
    <t>"1.NP, Spirol 320, š= 1200, dl.= 7840" 38</t>
  </si>
  <si>
    <t>"1.NP, Spirol 320, š= 375, dl.= 7840" 1</t>
  </si>
  <si>
    <t>"1.NP, Spirol 320, š= 1200, dl.= 8140" 15</t>
  </si>
  <si>
    <t>"1.NP, Spirol 320, š= 1200, dl.= 10590" 14</t>
  </si>
  <si>
    <t>"1.NP, Spirol 320, š= 825, dl.= 10590" 1</t>
  </si>
  <si>
    <t>"1.NP, Spirol 320, š= 1200, dl.= 10890" 32</t>
  </si>
  <si>
    <t>"1.NP, Spirol 320, š= 375, dl.= 10890" 1</t>
  </si>
  <si>
    <t>"1.NP, Spirol 320, š= 1200, dl.= 13290" 46</t>
  </si>
  <si>
    <t>"1.NP, Spirol 320, š= 825, dl.= 13290" 1</t>
  </si>
  <si>
    <t>"1.NP, Spirol 320, š= 375, dl.= 13290" 1</t>
  </si>
  <si>
    <t>"1.NP, Spirol 320, š= 1200, dl.= 7840" 53</t>
  </si>
  <si>
    <t>"1.NP, Spirol 320, š= 1200, dl.= 12690" 53</t>
  </si>
  <si>
    <t>"1.NP, Spirol 320, š= 1200, dl.= 8790" 18</t>
  </si>
  <si>
    <t>"1.NP, Spirol 320, š= 1200, dl.= 13220" 19</t>
  </si>
  <si>
    <t>"1.NP, Spirol 320, š= 825, dl.= 13220" 1</t>
  </si>
  <si>
    <t>"1.NP, Spirol 320, š= 600, dl.= 13220" 1</t>
  </si>
  <si>
    <t>"1.NP, Spirol 320, š= 1200, dl.= 8740" 14</t>
  </si>
  <si>
    <t>"1.NP, Spirol 320, š= 825, dl.= 8740" 1</t>
  </si>
  <si>
    <t>"1.NP, Spirol 320, š= 1200, dl.= 14340" 17</t>
  </si>
  <si>
    <t>"1.NP, Spirol 320, š= 600, dl.= 14340" 1</t>
  </si>
  <si>
    <t>"1.NP, Spirol 320, š= 1200, dl.= 14230" 13</t>
  </si>
  <si>
    <t>"1.NP, Spirol 320, š= 1050, dl.= 14230" 1</t>
  </si>
  <si>
    <t>"1.NP, Spirol 320, š= 1200, dl.= 9840" 18</t>
  </si>
  <si>
    <t>"1.NP, Spirol 320, š= 1200, dl.= 13270" 20</t>
  </si>
  <si>
    <t>"1.NP, Spirol 320, š= 375, dl.= 13270" 1</t>
  </si>
  <si>
    <t>"1.NP, Spirol 320, š= 1200, dl.= 9800" 14</t>
  </si>
  <si>
    <t>"1.NP, Spirol 320, š= 825, dl.= 9800" 1</t>
  </si>
  <si>
    <t>"1.NP, Spirol 320, š= 1200, dl.= 8680" 10</t>
  </si>
  <si>
    <t>"1.NP, Spirol 320, š= 825, dl.= 8680" 1</t>
  </si>
  <si>
    <t>"1.NP, Spirol 320, š= 1200, dl.= 8070" 63</t>
  </si>
  <si>
    <t>"1.NP, Spirol 320, š= 1050, dl.= 8070" 1</t>
  </si>
  <si>
    <t>"1.NP, Spirol 320, š= 1200, dl.= 12520" 63</t>
  </si>
  <si>
    <t>"1.NP, Spirol 320, š= 1200, dl.= 12435" 1</t>
  </si>
  <si>
    <t>"1.NP, Spirol 320, š= 1200, dl.= 12110" 1</t>
  </si>
  <si>
    <t>"1.NP, Spirol 320, š= 1200, dl.= 11780" 1</t>
  </si>
  <si>
    <t>"1.NP, Spirol 320, š= 1200, dl.= 11460" 1</t>
  </si>
  <si>
    <t>"1.NP, Spirol 320, š= 1200, dl.= 10740" 1</t>
  </si>
  <si>
    <t>"1.NP, Spirol 320, š= 1200, dl.= 9550" 1</t>
  </si>
  <si>
    <t>"1.NP, Spirol 320, š= 1200, dl.= 8360" 1</t>
  </si>
  <si>
    <t>"1.NP, Spirol 250, š= 1200, dl.= 7140" 7</t>
  </si>
  <si>
    <t>"1.NP, Spirol 250, š= 825, dl.= 7140" 1</t>
  </si>
  <si>
    <t>"1.NP, Spirol 250, š= 375, dl.= 7140" 1</t>
  </si>
  <si>
    <t>"2.NP, Spirol 320, š= 1200, dl.= 12690" 46</t>
  </si>
  <si>
    <t>"2.NP, Spirol 320, š= 375, dl.= 12690" 1</t>
  </si>
  <si>
    <t>"2.NP, Spirol 320, š= 1200, dl.= 8605" 7</t>
  </si>
  <si>
    <t>"2.NP, Spirol 320, š= 1200, dl.= 7840" 38</t>
  </si>
  <si>
    <t>"2.NP, Spirol 320, š= 375, dl.= 7840" 1</t>
  </si>
  <si>
    <t>"2.NP, Spirol 320, š= 1200, dl.= 8140" 15</t>
  </si>
  <si>
    <t>"2.NP, Spirol 320, š= 1200, dl.= 10590" 14</t>
  </si>
  <si>
    <t>"2.NP, Spirol 320, š= 825, dl.= 10590" 1</t>
  </si>
  <si>
    <t>"2.NP, Spirol 320, š= 1200, dl.= 10890" 32</t>
  </si>
  <si>
    <t>"2.NP, Spirol 320, š= 375, dl.= 10890" 1</t>
  </si>
  <si>
    <t>"2.NP, Spirol 320, š= 1200, dl.= 13290" 46</t>
  </si>
  <si>
    <t>"2.NP, Spirol 320, š= 825, dl.= 13290" 1</t>
  </si>
  <si>
    <t>"2.NP, Spirol 320, š= 375, dl.= 13290" 1</t>
  </si>
  <si>
    <t>"2.NP, Spirol 320, š= 1200, dl.= 7840" 53</t>
  </si>
  <si>
    <t>"2.NP, Spirol 320, š= 1200, dl.= 12690" 53</t>
  </si>
  <si>
    <t>"2.NP, Spirol 320, š= 1200, dl.= 8790" 18</t>
  </si>
  <si>
    <t>"2.NP, Spirol 320, š= 1200, dl.= 13220" 19</t>
  </si>
  <si>
    <t>"2.NP, Spirol 320, š= 825, dl.= 13220" 1</t>
  </si>
  <si>
    <t>"2.NP, Spirol 320, š= 600, dl.= 13220" 1</t>
  </si>
  <si>
    <t>"2.NP, Spirol 320, š= 1200, dl.= 8740" 14</t>
  </si>
  <si>
    <t>"2.NP, Spirol 320, š= 825, dl.= 8740" 1</t>
  </si>
  <si>
    <t>"2.NP, Spirol 320, š= 1200, dl.= 14340" 17</t>
  </si>
  <si>
    <t>"2.NP, Spirol 320, š= 600, dl.= 14340" 1</t>
  </si>
  <si>
    <t>"2.NP, Spirol 320, š= 1200, dl.= 14230" 14</t>
  </si>
  <si>
    <t>"2.NP, Spirol 320, š= 1200, dl.= 9840" 18</t>
  </si>
  <si>
    <t>"2.NP, Spirol 320, š= 1200, dl.= 13270" 20</t>
  </si>
  <si>
    <t>"2.NP, Spirol 320, š= 375, dl.= 13270" 1</t>
  </si>
  <si>
    <t>"2.NP, Spirol 320, š= 1200, dl.= 9800" 14</t>
  </si>
  <si>
    <t>"2.NP, Spirol 320, š= 825, dl.= 9800" 1</t>
  </si>
  <si>
    <t>"2.NP, Spirol 320, š= 1200, dl.= 8680" 10</t>
  </si>
  <si>
    <t>"2.NP, Spirol 320, š= 825, dl.= 8680" 1</t>
  </si>
  <si>
    <t>"2.NP, Spirol 320, š= 1200, dl.= 8070" 63</t>
  </si>
  <si>
    <t>"2.NP, Spirol 320, š= 1050, dl.= 8070" 1</t>
  </si>
  <si>
    <t>"2.NP, Spirol 320, š= 1200, dl.= 12520" 63</t>
  </si>
  <si>
    <t>"2.NP, Spirol 320, š= 1200, dl.= 12435" 1</t>
  </si>
  <si>
    <t>"2.NP, Spirol 320, š= 1200, dl.= 12110" 1</t>
  </si>
  <si>
    <t>"2.NP, Spirol 320, š= 1200, dl.= 11780" 1</t>
  </si>
  <si>
    <t>"2.NP, Spirol 320, š= 1200, dl.= 11460" 1</t>
  </si>
  <si>
    <t>"2.NP, Spirol 320, š= 1200, dl.= 10740" 1</t>
  </si>
  <si>
    <t>"2.NP, Spirol 320, š= 1200, dl.= 9550" 1</t>
  </si>
  <si>
    <t>"2.NP, Spirol 320, š= 1200, dl.= 8360" 1</t>
  </si>
  <si>
    <t>"2.NP, Spirol 250, š= 1200, dl.= 7140" 7</t>
  </si>
  <si>
    <t>"2.NP, Spirol 250, š= 825, dl.= 7140" 1</t>
  </si>
  <si>
    <t>"2.NP, Spirol 250, š= 375, dl.= 7140" 1</t>
  </si>
  <si>
    <t>"3.NP, Spirol 250, š= 1200, dl.= 12500" 46</t>
  </si>
  <si>
    <t>"3.NP, Spirol 250, š= 375, dl.= 12500" 1</t>
  </si>
  <si>
    <t>"3.NP, Spirol 250, š= 1200, dl.= 8490" 7</t>
  </si>
  <si>
    <t>"3.NP, Spirol 250, š= 1200, dl.= 7700" 38</t>
  </si>
  <si>
    <t>"3.NP, Spirol 250, š= 825, dl.= 7700" 1</t>
  </si>
  <si>
    <t>"3.NP, Spirol 250, š= 1200, dl.= 8000" 15</t>
  </si>
  <si>
    <t>"3.NP, Spirol 250, š= 1200, dl.= 10750" 38</t>
  </si>
  <si>
    <t>"3.NP, Spirol 250, š= 825, dl.= 10750" 1</t>
  </si>
  <si>
    <t>"3.NP, Spirol 250, š= 1200, dl.= 10450" 15</t>
  </si>
  <si>
    <t>"3.NP, Spirol 250, š= 1200, dl.= 7840" 53</t>
  </si>
  <si>
    <t>"3.NP, Spirol 250, š= 825, dl.= 7840" 1</t>
  </si>
  <si>
    <t>"3.NP, Spirol 250, š= 1200, dl.= 12500" 52</t>
  </si>
  <si>
    <t>"3.NP, Spirol 250, š= 600, dl.= 12500" 2</t>
  </si>
  <si>
    <t>"3.NP, Spirol 250, š= 1200, dl.= 8700" 32</t>
  </si>
  <si>
    <t>"3.NP, Spirol 250, š= 600, dl.= 8700" 1</t>
  </si>
  <si>
    <t>"3.NP, Spirol 250, š= 1200, dl.= 7110" 19</t>
  </si>
  <si>
    <t>"3.NP, Spirol 250, š= 1050, dl.= 7110" 1</t>
  </si>
  <si>
    <t>"3.NP, Spirol 250, š= 600, dl.= 7110" 1</t>
  </si>
  <si>
    <t>"3.NP, Spirol 250, š= 1200, dl.= 9700" 32</t>
  </si>
  <si>
    <t>"3.NP, Spirol 250, š= 600, dl.= 9700" 1</t>
  </si>
  <si>
    <t>"3.NP, Spirol 250, š= 375, dl.= 9700" 2</t>
  </si>
  <si>
    <t>"3.NP, Spirol 250, š= 1200, dl.= 8610" 10</t>
  </si>
  <si>
    <t>"3.NP, Spirol 250, š= 600, dl.= 8610" 1</t>
  </si>
  <si>
    <t>"3.NP, Spirol 250, š= 1200, dl.= 7900" 63</t>
  </si>
  <si>
    <t>"3.NP, Spirol 250, š= 825, dl.= 7900" 1</t>
  </si>
  <si>
    <t>"3.NP, Spirol 250, š= 1200, dl.= 12300" 56</t>
  </si>
  <si>
    <t>"3.NP, Spirol 250, š= 825, dl.= 12300" 1</t>
  </si>
  <si>
    <t>"3.NP, Spirol 250, š= 1200, dl.= 12225" 1</t>
  </si>
  <si>
    <t>"3.NP, Spirol 250, š= 1200, dl.= 11900" 1</t>
  </si>
  <si>
    <t>"3.NP, Spirol 250, š= 1200, dl.= 11570" 1</t>
  </si>
  <si>
    <t>"3.NP, Spirol 250, š= 1200, dl.= 11245" 1</t>
  </si>
  <si>
    <t>"3.NP, Spirol 250, š= 1200, dl.= 10485" 1</t>
  </si>
  <si>
    <t>"3.NP, Spirol 250, š= 1200, dl.= 9300" 1</t>
  </si>
  <si>
    <t>"3.NP, Spirol 250, š= 1200, dl.= 8100" 1</t>
  </si>
  <si>
    <t>"3.NP, Spirol 250, š= 1200, dl.= 7090" 9</t>
  </si>
  <si>
    <t>"3.NP, Spirol 250, š= 825, dl.= 7090" 1</t>
  </si>
  <si>
    <t>"3.NP, Spirol 250, š= 375, dl.= 7090" 1</t>
  </si>
  <si>
    <t>"3.NP, Spirol 320, š= 1200, dl.= 13150" 53</t>
  </si>
  <si>
    <t>"3.NP, Spirol 320, š= 825, dl.= 13150" 1</t>
  </si>
  <si>
    <t>"3.NP, Spirol 320, š= 1200, dl.= 13200" 20</t>
  </si>
  <si>
    <t>"3.NP, Spirol 320, š= 375, dl.= 13200" 1</t>
  </si>
  <si>
    <t>"3.NP, Spirol 320, š= 1200, dl.= 14200" 31</t>
  </si>
  <si>
    <t>"3.NP, Spirol 320, š= 375, dl.= 14200" 2</t>
  </si>
  <si>
    <t>"4.NP, Spirol 250, š= 1200, dl.= 7090" 7</t>
  </si>
  <si>
    <t>"4.NP, Spirol 250, š= 825, dl.= 7090" 1</t>
  </si>
  <si>
    <t>"4.NP, Spirol 250, š= 375, dl.= 7090" 1</t>
  </si>
  <si>
    <t>59346866.R</t>
  </si>
  <si>
    <t>panel stropní předpjatý SPIROLL v 320mm</t>
  </si>
  <si>
    <t>-1426999022</t>
  </si>
  <si>
    <t>"1.NP, Spirol 320, š= 1200, dl.= 12690, počet 46 ks" 700,49</t>
  </si>
  <si>
    <t>"1.NP, Spirol 320, š= 375, dl.= 12690, počet 1 ks" 4,76</t>
  </si>
  <si>
    <t>"1.NP, Spirol 320, š= 1200, dl.= 7605, počet 7 ks" 63,88</t>
  </si>
  <si>
    <t>"1.NP, Spirol 320, š= 1200, dl.= 7840, počet 38 ks" 357,5</t>
  </si>
  <si>
    <t>"1.NP, Spirol 320, š= 375, dl.= 7840, počet 1 ks" 2,94</t>
  </si>
  <si>
    <t>"1.NP, Spirol 320, š= 1200, dl.= 8140, počet 15 ks" 146,52</t>
  </si>
  <si>
    <t>"1.NP, Spirol 320, š= 1200, dl.= 10590, počet 14 ks" 177,91</t>
  </si>
  <si>
    <t>"1.NP, Spirol 320, š= 825, dl.= 10590, počet 1 ks" 8,74</t>
  </si>
  <si>
    <t>"1.NP, Spirol 320, š= 1200, dl.= 10890, počet 32 ks" 418,18</t>
  </si>
  <si>
    <t>"1.NP, Spirol 320, š= 375, dl.= 10890, počet 1 ks" 4,08</t>
  </si>
  <si>
    <t>"1.NP, Spirol 320, š= 1200, dl.= 13290, počet 46 ks" 733,61</t>
  </si>
  <si>
    <t>"1.NP, Spirol 320, š= 825, dl.= 13290, počet 1 ks" 10,96</t>
  </si>
  <si>
    <t>"1.NP, Spirol 320, š= 375, dl.= 13290, počet 1 ks" 4,98</t>
  </si>
  <si>
    <t>"1.NP, Spirol 320, š= 1200, dl.= 6800, počet 21 ks" 171,36</t>
  </si>
  <si>
    <t>"1.NP, Spirol 320, š= 1200, dl.= 7840, počet 53 ks" 498,62</t>
  </si>
  <si>
    <t>"1.NP, Spirol 320, š= 1200, dl.= 12690, počet 53 ks" 807,08</t>
  </si>
  <si>
    <t>"1.NP, Spirol 320, š= 1200, dl.= 8790, počet 18 ks" 189,86</t>
  </si>
  <si>
    <t>"1.NP, Spirol 320, š= 1200, dl.= 13220, počet 19 ks" 301,42</t>
  </si>
  <si>
    <t>"1.NP, Spirol 320, š= 825, dl.= 13220, počet 1 ks" 10,91</t>
  </si>
  <si>
    <t>"1.NP, Spirol 320, š= 600, dl.= 13220, počet 1 ks" 7,93</t>
  </si>
  <si>
    <t>"1.NP, Spirol 320, š= 1200, dl.= 8740, počet 14 ks" 146,83</t>
  </si>
  <si>
    <t>"1.NP, Spirol 320, š= 825, dl.= 8740, počet 1 ks" 7,21</t>
  </si>
  <si>
    <t>"1.NP, Spirol 320, š= 1200, dl.= 14340, počet 17 ks" 292,54</t>
  </si>
  <si>
    <t>"1.NP, Spirol 320, š= 600, dl.= 14340, počet 1 ks" 8,6</t>
  </si>
  <si>
    <t>"1.NP, Spirol 320, š= 1200, dl.= 6800, počet 19 ks" 155,04</t>
  </si>
  <si>
    <t>"1.NP, Spirol 320, š= 1050, dl.= 6800, počet 1 ks" 7,14</t>
  </si>
  <si>
    <t>"1.NP, Spirol 320, š= 825, dl.= 6800, počet 1 ks" 5,61</t>
  </si>
  <si>
    <t>"1.NP, Spirol 320, š= 1200, dl.= 14230, počet 13 ks" 221,99</t>
  </si>
  <si>
    <t>"1.NP, Spirol 320, š= 1050, dl.= 14230, počet 1 ks" 14,94</t>
  </si>
  <si>
    <t>"1.NP, Spirol 320, š= 1200, dl.= 9840, počet 18 ks" 212,54</t>
  </si>
  <si>
    <t>"1.NP, Spirol 320, š= 1200, dl.= 13270, počet 20 ks" 318,48</t>
  </si>
  <si>
    <t>"1.NP, Spirol 320, š= 375, dl.= 13270, počet 1 ks" 4,98</t>
  </si>
  <si>
    <t>"1.NP, Spirol 320, š= 1200, dl.= 9800, počet 14 ks" 164,64</t>
  </si>
  <si>
    <t>"1.NP, Spirol 320, š= 825, dl.= 9800, počet 1 ks" 8,09</t>
  </si>
  <si>
    <t>"1.NP, Spirol 320, š= 1200, dl.= 8680, počet 10 ks" 104,16</t>
  </si>
  <si>
    <t>"1.NP, Spirol 320, š= 825, dl.= 8680, počet 1 ks" 7,16</t>
  </si>
  <si>
    <t>"1.NP, Spirol 320, š= 1200, dl.= 8070, počet 63 ks" 610,09</t>
  </si>
  <si>
    <t>"1.NP, Spirol 320, š= 1050, dl.= 8070, počet 1 ks" 8,47</t>
  </si>
  <si>
    <t>"1.NP, Spirol 320, š= 1200, dl.= 12520, počet 63 ks" 946,51</t>
  </si>
  <si>
    <t>"1.NP, Spirol 320, š= 1200, dl.= 12435, počet 1 ks" 14,92</t>
  </si>
  <si>
    <t>"1.NP, Spirol 320, š= 1200, dl.= 12110, počet 1 ks" 14,53</t>
  </si>
  <si>
    <t>"1.NP, Spirol 320, š= 1200, dl.= 11780, počet 1 ks" 14,14</t>
  </si>
  <si>
    <t>"1.NP, Spirol 320, š= 1200, dl.= 11460, počet 1 ks" 13,75</t>
  </si>
  <si>
    <t>"1.NP, Spirol 320, š= 1200, dl.= 10740, počet 1 ks" 12,89</t>
  </si>
  <si>
    <t>"1.NP, Spirol 320, š= 1200, dl.= 9550, počet 1 ks" 11,46</t>
  </si>
  <si>
    <t>"1.NP, Spirol 320, š= 1200, dl.= 8360, počet 1 ks" 10,03</t>
  </si>
  <si>
    <t>"2.NP, Spirol 320, š= 1200, dl.= 12690, počet 46 ks" 700,49</t>
  </si>
  <si>
    <t>"2.NP, Spirol 320, š= 375, dl.= 12690, počet 1 ks" 4,76</t>
  </si>
  <si>
    <t>"2.NP, Spirol 320, š= 1200, dl.= 8605, počet 7 ks" 72,28</t>
  </si>
  <si>
    <t>"2.NP, Spirol 320, š= 1200, dl.= 7840, počet 38 ks" 357,5</t>
  </si>
  <si>
    <t>"2.NP, Spirol 320, š= 375, dl.= 7840, počet 1 ks" 2,94</t>
  </si>
  <si>
    <t>"2.NP, Spirol 320, š= 1200, dl.= 8140, počet 15 ks" 146,52</t>
  </si>
  <si>
    <t>"2.NP, Spirol 320, š= 1200, dl.= 10590, počet 14 ks" 177,91</t>
  </si>
  <si>
    <t>"2.NP, Spirol 320, š= 825, dl.= 10590, počet 1 ks" 8,74</t>
  </si>
  <si>
    <t>"2.NP, Spirol 320, š= 1200, dl.= 10890, počet 32 ks" 418,18</t>
  </si>
  <si>
    <t>"2.NP, Spirol 320, š= 375, dl.= 10890, počet 1 ks" 4,08</t>
  </si>
  <si>
    <t>"2.NP, Spirol 320, š= 1200, dl.= 13290, počet 46 ks" 733,61</t>
  </si>
  <si>
    <t>"2.NP, Spirol 320, š= 825, dl.= 13290, počet 1 ks" 10,96</t>
  </si>
  <si>
    <t>"2.NP, Spirol 320, š= 375, dl.= 13290, počet 1 ks" 4,98</t>
  </si>
  <si>
    <t>"2.NP, Spirol 320, š= 1200, dl.= 6800, počet 21 ks" 171,36</t>
  </si>
  <si>
    <t>"2.NP, Spirol 320, š= 1200, dl.= 7840, počet 53 ks" 498,62</t>
  </si>
  <si>
    <t>"2.NP, Spirol 320, š= 1200, dl.= 12690, počet 53 ks" 807,08</t>
  </si>
  <si>
    <t>"2.NP, Spirol 320, š= 1200, dl.= 8790, počet 18 ks" 189,86</t>
  </si>
  <si>
    <t>"2.NP, Spirol 320, š= 1200, dl.= 13220, počet 19 ks" 301,42</t>
  </si>
  <si>
    <t>"2.NP, Spirol 320, š= 825, dl.= 13220, počet 1 ks" 10,91</t>
  </si>
  <si>
    <t>"2.NP, Spirol 320, š= 600, dl.= 13220, počet 1 ks" 7,93</t>
  </si>
  <si>
    <t>"2.NP, Spirol 320, š= 1200, dl.= 8740, počet 14 ks" 146,83</t>
  </si>
  <si>
    <t>"2.NP, Spirol 320, š= 825, dl.= 8740, počet 1 ks" 7,21</t>
  </si>
  <si>
    <t>"2.NP, Spirol 320, š= 1200, dl.= 14340, počet 17 ks" 292,54</t>
  </si>
  <si>
    <t>"2.NP, Spirol 320, š= 600, dl.= 14340, počet 1 ks" 8,6</t>
  </si>
  <si>
    <t>"2.NP, Spirol 320, š= 1200, dl.= 6800, počet 19 ks" 155,04</t>
  </si>
  <si>
    <t>"2.NP, Spirol 320, š= 1050, dl.= 6800, počet 1 ks" 7,14</t>
  </si>
  <si>
    <t>"2.NP, Spirol 320, š= 825, dl.= 6800, počet 1 ks" 5,61</t>
  </si>
  <si>
    <t>"2.NP, Spirol 320, š= 1200, dl.= 14230, počet 14 ks" 239,06</t>
  </si>
  <si>
    <t>"2.NP, Spirol 320, š= 1200, dl.= 9840, počet 18 ks" 212,54</t>
  </si>
  <si>
    <t>"2.NP, Spirol 320, š= 1200, dl.= 13270, počet 20 ks" 318,48</t>
  </si>
  <si>
    <t>"2.NP, Spirol 320, š= 375, dl.= 13270, počet 1 ks" 4,98</t>
  </si>
  <si>
    <t>"2.NP, Spirol 320, š= 1200, dl.= 9800, počet 14 ks" 164,64</t>
  </si>
  <si>
    <t>"2.NP, Spirol 320, š= 825, dl.= 9800, počet 1 ks" 8,09</t>
  </si>
  <si>
    <t>"2.NP, Spirol 320, š= 1200, dl.= 8680, počet 10 ks" 104,16</t>
  </si>
  <si>
    <t>"2.NP, Spirol 320, š= 825, dl.= 8680, počet 1 ks" 7,16</t>
  </si>
  <si>
    <t>"2.NP, Spirol 320, š= 1200, dl.= 8070, počet 63 ks" 610,09</t>
  </si>
  <si>
    <t>"2.NP, Spirol 320, š= 1050, dl.= 8070, počet 1 ks" 8,47</t>
  </si>
  <si>
    <t>"2.NP, Spirol 320, š= 1200, dl.= 12520, počet 63 ks" 946,51</t>
  </si>
  <si>
    <t>"2.NP, Spirol 320, š= 1200, dl.= 12435, počet 1 ks" 14,92</t>
  </si>
  <si>
    <t>"2.NP, Spirol 320, š= 1200, dl.= 12110, počet 1 ks" 14,53</t>
  </si>
  <si>
    <t>"2.NP, Spirol 320, š= 1200, dl.= 11780, počet 1 ks" 14,14</t>
  </si>
  <si>
    <t>"2.NP, Spirol 320, š= 1200, dl.= 11460, počet 1 ks" 13,75</t>
  </si>
  <si>
    <t>"2.NP, Spirol 320, š= 1200, dl.= 10740, počet 1 ks" 12,89</t>
  </si>
  <si>
    <t>"2.NP, Spirol 320, š= 1200, dl.= 9550, počet 1 ks" 11,46</t>
  </si>
  <si>
    <t>"2.NP, Spirol 320, š= 1200, dl.= 8360, počet 1 ks" 10,03</t>
  </si>
  <si>
    <t>"3.NP, Spirol 320, š= 1200, dl.= 13150, počet 53 ks" 836,34</t>
  </si>
  <si>
    <t>"3.NP, Spirol 320, š= 825, dl.= 13150, počet 1 ks" 10,85</t>
  </si>
  <si>
    <t>"3.NP, Spirol 320, š= 1200, dl.= 13200, počet 20 ks" 316,8</t>
  </si>
  <si>
    <t>"3.NP, Spirol 320, š= 375, dl.= 13200, počet 1 ks" 4,95</t>
  </si>
  <si>
    <t>"3.NP, Spirol 320, š= 1200, dl.= 14200, počet 31 ks" 528,24</t>
  </si>
  <si>
    <t>"3.NP, Spirol 320, š= 375, dl.= 14200, počet 2 ks" 10,65</t>
  </si>
  <si>
    <t>59346863.R</t>
  </si>
  <si>
    <t>panel stropní předpjatý SPIROLL v 250mm</t>
  </si>
  <si>
    <t>91998196</t>
  </si>
  <si>
    <t>"1.NP, Spirol 250, š= 1200, dl.= 4300, počet 4 ks" 20,64</t>
  </si>
  <si>
    <t>"1.NP, Spirol 250, š= 1200, dl.= 4020, počet 11 ks" 53,06</t>
  </si>
  <si>
    <t>"1.NP, Spirol 250, š= 1200, dl.= 7140, počet 7 ks" 59,98</t>
  </si>
  <si>
    <t>"1.NP, Spirol 250, š= 825, dl.= 7140, počet 1 ks" 5,89</t>
  </si>
  <si>
    <t>"1.NP, Spirol 250, š= 375, dl.= 7140, počet 1 ks" 2,68</t>
  </si>
  <si>
    <t>"2.NP, Spirol 250, š= 1200, dl.= 4300, počet 4 ks" 20,64</t>
  </si>
  <si>
    <t>"2.NP, Spirol 250, š= 1200, dl.= 4020, počet 11 ks" 53,06</t>
  </si>
  <si>
    <t>"2.NP, Spirol 250, š= 1200, dl.= 7140, počet 7 ks" 59,98</t>
  </si>
  <si>
    <t>"2.NP, Spirol 250, š= 825, dl.= 7140, počet 1 ks" 5,89</t>
  </si>
  <si>
    <t>"2.NP, Spirol 250, š= 375, dl.= 7140, počet 1 ks" 2,68</t>
  </si>
  <si>
    <t>"3.NP, Spirol 250, š= 1200, dl.= 12500, počet 46 ks" 690</t>
  </si>
  <si>
    <t>"3.NP, Spirol 250, š= 375, dl.= 12500, počet 1 ks" 4,69</t>
  </si>
  <si>
    <t>"3.NP, Spirol 250, š= 1200, dl.= 8490, počet 7 ks" 71,32</t>
  </si>
  <si>
    <t>"3.NP, Spirol 250, š= 1200, dl.= 7700, počet 38 ks" 351,12</t>
  </si>
  <si>
    <t>"3.NP, Spirol 250, š= 825, dl.= 7700, počet 1 ks" 6,35</t>
  </si>
  <si>
    <t>"3.NP, Spirol 250, š= 1200, dl.= 8000, počet 15 ks" 144</t>
  </si>
  <si>
    <t>"3.NP, Spirol 250, š= 1200, dl.= 10750, počet 38 ks" 490,2</t>
  </si>
  <si>
    <t>"3.NP, Spirol 250, š= 825, dl.= 10750, počet 1 ks" 8,87</t>
  </si>
  <si>
    <t>"3.NP, Spirol 250, š= 1200, dl.= 10450, počet 15 ks" 188,1</t>
  </si>
  <si>
    <t>"3.NP, Spirol 250, š= 1200, dl.= 7840, počet 53 ks" 498,62</t>
  </si>
  <si>
    <t>"3.NP, Spirol 250, š= 825, dl.= 7840, počet 1 ks" 6,47</t>
  </si>
  <si>
    <t>"3.NP, Spirol 250, š= 1200, dl.= 12500, počet 52 ks" 780</t>
  </si>
  <si>
    <t>"3.NP, Spirol 250, š= 600, dl.= 12500, počet 2 ks" 15</t>
  </si>
  <si>
    <t>"3.NP, Spirol 250, š= 1200, dl.= 8700, počet 32 ks" 334,08</t>
  </si>
  <si>
    <t>"3.NP, Spirol 250, š= 600, dl.= 8700, počet 1 ks" 5,22</t>
  </si>
  <si>
    <t>"3.NP, Spirol 250, š= 1200, dl.= 7110, počet 19 ks" 162,11</t>
  </si>
  <si>
    <t>"3.NP, Spirol 250, š= 1050, dl.= 7110, počet 1 ks" 7,47</t>
  </si>
  <si>
    <t>"3.NP, Spirol 250, š= 600, dl.= 7110, počet 1 ks" 4,27</t>
  </si>
  <si>
    <t>"3.NP, Spirol 250, š= 1200, dl.= 9700, počet 32 ks" 372,48</t>
  </si>
  <si>
    <t>"3.NP, Spirol 250, š= 600, dl.= 9700, počet 1 ks" 5,82</t>
  </si>
  <si>
    <t>"3.NP, Spirol 250, š= 375, dl.= 9700, počet 2 ks" 7,28</t>
  </si>
  <si>
    <t>"3.NP, Spirol 250, š= 1200, dl.= 8610, počet 10 ks" 103,32</t>
  </si>
  <si>
    <t>"3.NP, Spirol 250, š= 600, dl.= 8610, počet 1 ks" 5,17</t>
  </si>
  <si>
    <t>"3.NP, Spirol 250, š= 1200, dl.= 7900, počet 63 ks" 597,24</t>
  </si>
  <si>
    <t>"3.NP, Spirol 250, š= 825, dl.= 7900, počet 1 ks" 6,52</t>
  </si>
  <si>
    <t>"3.NP, Spirol 250, š= 1200, dl.= 12300, počet 56 ks" 826,56</t>
  </si>
  <si>
    <t>"3.NP, Spirol 250, š= 825, dl.= 12300, počet 1 ks" 10,15</t>
  </si>
  <si>
    <t>"3.NP, Spirol 250, š= 1200, dl.= 12225, počet 1 ks" 14,67</t>
  </si>
  <si>
    <t>"3.NP, Spirol 250, š= 1200, dl.= 11900, počet 1 ks" 14,28</t>
  </si>
  <si>
    <t>"3.NP, Spirol 250, š= 1200, dl.= 11570, počet 1 ks" 13,88</t>
  </si>
  <si>
    <t>"3.NP, Spirol 250, š= 1200, dl.= 11245, počet 1 ks" 13,49</t>
  </si>
  <si>
    <t>"3.NP, Spirol 250, š= 1200, dl.= 10485, počet 1 ks" 12,58</t>
  </si>
  <si>
    <t>"3.NP, Spirol 250, š= 1200, dl.= 9300, počet 1 ks" 11,16</t>
  </si>
  <si>
    <t>"3.NP, Spirol 250, š= 1200, dl.= 8100, počet 1 ks" 9,72</t>
  </si>
  <si>
    <t>"3.NP, Spirol 250, š= 1200, dl.= 4230, počet 5 ks" 25,38</t>
  </si>
  <si>
    <t>"3.NP, Spirol 250, š= 375, dl.= 4230, počet 2 ks" 3,17</t>
  </si>
  <si>
    <t>"3.NP, Spirol 250, š= 1200, dl.= 4020, počet 13 ks" 62,71</t>
  </si>
  <si>
    <t>"3.NP, Spirol 250, š= 1200, dl.= 7090, počet 9 ks" 76,57</t>
  </si>
  <si>
    <t>"3.NP, Spirol 250, š= 825, dl.= 7090, počet 1 ks" 5,85</t>
  </si>
  <si>
    <t>"3.NP, Spirol 250, š= 375, dl.= 7090, počet 1 ks" 2,66</t>
  </si>
  <si>
    <t>"4.NP, Spirol 250, š= 1200, dl.= 4230, počet 4 ks" 20,3</t>
  </si>
  <si>
    <t>"4.NP, Spirol 250, š= 375, dl.= 4230, počet 1 ks" 1,59</t>
  </si>
  <si>
    <t>"4.NP, Spirol 250, š= 1200, dl.= 4020, počet 13 ks" 62,71</t>
  </si>
  <si>
    <t>"4.NP, Spirol 250, š= 1200, dl.= 7090, počet 7 ks" 59,56</t>
  </si>
  <si>
    <t>"4.NP, Spirol 250, š= 825, dl.= 7090, počet 1 ks" 5,85</t>
  </si>
  <si>
    <t>"4.NP, Spirol 250, š= 375, dl.= 7090, počet 1 ks" 2,66</t>
  </si>
  <si>
    <t>"4.NP, Spirol 250, š= 1200, dl.= 2540, počet 3 ks" 9,14</t>
  </si>
  <si>
    <t>"4.NP, Spirol 250, š= 600, dl.= 2540, počet 1 ks" 1,52</t>
  </si>
  <si>
    <t>411125004</t>
  </si>
  <si>
    <t>Montáž ŽB stropních panelů hmotnosti přes 5 do 7 t</t>
  </si>
  <si>
    <t>-93823035</t>
  </si>
  <si>
    <t>"výtah"1</t>
  </si>
  <si>
    <t>59343001</t>
  </si>
  <si>
    <t>stropní panel ŽB včetně výztuže do 150kg/m3 objem prefabrikátu přes 1m3</t>
  </si>
  <si>
    <t>-543553382</t>
  </si>
  <si>
    <t>5.NP</t>
  </si>
  <si>
    <t>"šachta"1,0</t>
  </si>
  <si>
    <t>411354301.R1</t>
  </si>
  <si>
    <t>Podpěra montážnímy stojkami P1 - zřízení, pronájem, odstranění</t>
  </si>
  <si>
    <t>475163005</t>
  </si>
  <si>
    <t>"stojky dle výkazu - ks"</t>
  </si>
  <si>
    <t>"SUP_P1" 298</t>
  </si>
  <si>
    <t>411354301.R2</t>
  </si>
  <si>
    <t>Podpěra montážnímy stojkami P2 - zřízení, pronájem, odstranění</t>
  </si>
  <si>
    <t>182587655</t>
  </si>
  <si>
    <t>"SUP_P2" 290</t>
  </si>
  <si>
    <t>411354301.R3</t>
  </si>
  <si>
    <t>Podpěra montážnímy stojkami P3 - zřízení, pronájem, odstranění</t>
  </si>
  <si>
    <t>-476216936</t>
  </si>
  <si>
    <t>"SUP_P3" 32</t>
  </si>
  <si>
    <t>411354301.R4</t>
  </si>
  <si>
    <t>Podpěra montážnímy stojkami P4 - zřízení, pronájem, odstranění</t>
  </si>
  <si>
    <t>-1295870738</t>
  </si>
  <si>
    <t>"SUP_P4" 88</t>
  </si>
  <si>
    <t>413123921</t>
  </si>
  <si>
    <t>Montáž trámů, průvlaků, ztužidel se svařovanými spoji hmotnosti do 1,5 t budova v do 18 m</t>
  </si>
  <si>
    <t>989166596</t>
  </si>
  <si>
    <t>1NP</t>
  </si>
  <si>
    <t>2NP</t>
  </si>
  <si>
    <t>3NP</t>
  </si>
  <si>
    <t>4NP</t>
  </si>
  <si>
    <t>spřažený ocelobetonový delta-nosník dl. 5-8 m</t>
  </si>
  <si>
    <t>-2001467709</t>
  </si>
  <si>
    <t>1414282880</t>
  </si>
  <si>
    <t>"spojovací krček" 2</t>
  </si>
  <si>
    <t>59323000</t>
  </si>
  <si>
    <t>průvlak ŽB včetně výztuže do 200kg/m3 objem prefabrikátu do 1m3</t>
  </si>
  <si>
    <t>519839337</t>
  </si>
  <si>
    <t>413123922</t>
  </si>
  <si>
    <t>Montáž trámů, průvlaků, ztužidel se svařovanými spoji hmotnosti přes 1,5 do 3 t budova v do 18 m</t>
  </si>
  <si>
    <t>-1330040183</t>
  </si>
  <si>
    <t>"schodiště - 300x400 mm" 1</t>
  </si>
  <si>
    <t>"osa 08,U,18,K1,CC - 400x530 mm"9</t>
  </si>
  <si>
    <t xml:space="preserve">"schodiště - 300x400 mm"1 </t>
  </si>
  <si>
    <t>"osa 08,U,18,K1,CC - 400x530 mm" 6+3</t>
  </si>
  <si>
    <t>"osa U,18,K1,CC - 400x530 mm"6</t>
  </si>
  <si>
    <t>"osa 08 - 400x440 mm"3</t>
  </si>
  <si>
    <t>"schodiště - 300x400 mm"1</t>
  </si>
  <si>
    <t>"osa V - 400x460 mm" 11</t>
  </si>
  <si>
    <t>"schodiště - 300x580 mm"1</t>
  </si>
  <si>
    <t>143542908</t>
  </si>
  <si>
    <t>"schodiště - 300x400 mm, 1 ks " 0,7</t>
  </si>
  <si>
    <t>"osa 08,U,18,K1,CC - 400x530 mm, 9ks" 9,1</t>
  </si>
  <si>
    <t>"osa 08,U,18,K1,CC - 400x530 mm, 9ks" 6,1+2,7</t>
  </si>
  <si>
    <t>"osa U,18,K1,CC - 400x530 mm, 6ks" 6,1</t>
  </si>
  <si>
    <t>"osa 08 - 400x440 mm, 3 ks" 2,7</t>
  </si>
  <si>
    <t>"schodiště - 300x400 mm, 1 ks "0,7</t>
  </si>
  <si>
    <t>"osa V - 400x460 mm, 11ks"12,3</t>
  </si>
  <si>
    <t>"schodiště - 300x580 mm, 1 ks "0,9</t>
  </si>
  <si>
    <t>413123923</t>
  </si>
  <si>
    <t>Montáž trámů, průvlaků, ztužidel se svařovanými spoji hmotnosti přes 3 do 5 t budova v do 18 m</t>
  </si>
  <si>
    <t>-1099389337</t>
  </si>
  <si>
    <t>"osa V - 400x600 mm,"2</t>
  </si>
  <si>
    <t>59323001</t>
  </si>
  <si>
    <t>průvlak ŽB včetně výztuže do 200kg/m3 objem prefabrikátu přes 1m3</t>
  </si>
  <si>
    <t>-1182905965</t>
  </si>
  <si>
    <t>"osa V - 400x600 mm, 2ks"3,8</t>
  </si>
  <si>
    <t>41312392R</t>
  </si>
  <si>
    <t>Montáž trámů, průvlaků, ztužidel se svařovanými spoji hmotnosti přes 7 t budova v do 18 m</t>
  </si>
  <si>
    <t>-815941357</t>
  </si>
  <si>
    <t>"osa V - 400x630 mm,"2</t>
  </si>
  <si>
    <t>"střecha parkoviště - 600x750mm " 137</t>
  </si>
  <si>
    <t>"osa V - 400x630 mm" 2</t>
  </si>
  <si>
    <t>5932300X</t>
  </si>
  <si>
    <t>495843686</t>
  </si>
  <si>
    <t>Poznámka k položce:_x000d_
C40/50</t>
  </si>
  <si>
    <t>"osa V - 400x630 mm, 2ks" 4,2</t>
  </si>
  <si>
    <t>"střecha parkoviště - 600x750mm - 137 ks" 519,1</t>
  </si>
  <si>
    <t>"osa V - 400x630 mm, 2ks"4,2</t>
  </si>
  <si>
    <t>435125002</t>
  </si>
  <si>
    <t>Montáž schodišťových ramen s nesvařovanými spoji hmotnosti přes 2 do 5 t</t>
  </si>
  <si>
    <t>-1796756781</t>
  </si>
  <si>
    <t>1.NP š.1840 mm</t>
  </si>
  <si>
    <t>"K1-CC " 2</t>
  </si>
  <si>
    <t>2.NP š.1840 mm</t>
  </si>
  <si>
    <t xml:space="preserve">"K1-CC "2 </t>
  </si>
  <si>
    <t>3.NP- š.1840 mm</t>
  </si>
  <si>
    <t xml:space="preserve">"K1-CC "3 </t>
  </si>
  <si>
    <t>4.NP š.1840 mm</t>
  </si>
  <si>
    <t>5937219X</t>
  </si>
  <si>
    <t>schodiště ŽB včetně výztuže do 150kg/m3 objem prefabrikátu přes 1m3</t>
  </si>
  <si>
    <t>-105487316</t>
  </si>
  <si>
    <t>"K1-CC - 2 ks "6,3</t>
  </si>
  <si>
    <t>"K1-CC - 2 ks "6,1</t>
  </si>
  <si>
    <t>"K1-CC - 3 ks " 7,1</t>
  </si>
  <si>
    <t>"K1-CC - 2 ks "4,6</t>
  </si>
  <si>
    <t>444171113</t>
  </si>
  <si>
    <t>Montáž krytiny ocelových střech z tvarovaných ocelových plechů šroubovaných budov v přes 12 do 24 m</t>
  </si>
  <si>
    <t>-1439700503</t>
  </si>
  <si>
    <t>"spojovací krček" 2*65,225</t>
  </si>
  <si>
    <t>1548413X</t>
  </si>
  <si>
    <t xml:space="preserve">plech trapézový 60/250 s povrchovou úpravou tl 0,8mm </t>
  </si>
  <si>
    <t>-738758379</t>
  </si>
  <si>
    <t>130,45*1,133 'Přepočtené koeficientem množství</t>
  </si>
  <si>
    <t>631311214</t>
  </si>
  <si>
    <t>Mazanina tl přes 50 do 80 mm z betonu prostého se zvýšenými nároky na prostředí tř. C 25/30</t>
  </si>
  <si>
    <t>733097370</t>
  </si>
  <si>
    <t xml:space="preserve">přebetonávky stropu a ramp  tl. 50 mm s kari  sítěmi</t>
  </si>
  <si>
    <t>"strop"420</t>
  </si>
  <si>
    <t>631311224</t>
  </si>
  <si>
    <t>Mazanina tl přes 80 do 120 mm z betonu prostého se zvýšenými nároky na prostředí tř. C 25/30</t>
  </si>
  <si>
    <t>-226571081</t>
  </si>
  <si>
    <t xml:space="preserve">přebetonávky stropu a ramp  tl. 100 mm s kari  sítěmi</t>
  </si>
  <si>
    <t>"strop"825</t>
  </si>
  <si>
    <t>"ramp"40</t>
  </si>
  <si>
    <t>631311125</t>
  </si>
  <si>
    <t>Mazanina tl přes 80 do 120 mm z betonu prostého bez zvýšených nároků na prostředí tř. C 20/25</t>
  </si>
  <si>
    <t>-667857529</t>
  </si>
  <si>
    <t xml:space="preserve">"spojovací krček - nabetonávka" 6,62 </t>
  </si>
  <si>
    <t>1834668387</t>
  </si>
  <si>
    <t>420</t>
  </si>
  <si>
    <t>631319012</t>
  </si>
  <si>
    <t>Příplatek k mazanině tl přes 80 do 120 mm za přehlazení povrchu</t>
  </si>
  <si>
    <t>264032429</t>
  </si>
  <si>
    <t>1730</t>
  </si>
  <si>
    <t>6,62</t>
  </si>
  <si>
    <t>-259518383</t>
  </si>
  <si>
    <t>631319173</t>
  </si>
  <si>
    <t>Příplatek k mazanině tl přes 80 do 120 mm za stržení povrchu spodní vrstvy před vložením výztuže</t>
  </si>
  <si>
    <t>-1599054073</t>
  </si>
  <si>
    <t>1730+6,62</t>
  </si>
  <si>
    <t>631319205</t>
  </si>
  <si>
    <t>Příplatek k mazaninám za přidání ocelových vláken (drátkobeton) pro objemové vyztužení 35 kg/m3</t>
  </si>
  <si>
    <t>1806676791</t>
  </si>
  <si>
    <t>"strop 1.NP" 825</t>
  </si>
  <si>
    <t>"rampa 1.NP" 40</t>
  </si>
  <si>
    <t>"strop 2.NP" 825</t>
  </si>
  <si>
    <t>"rampa 2.NP" 40</t>
  </si>
  <si>
    <t>"strop 3.NP" 420</t>
  </si>
  <si>
    <t>1783600416</t>
  </si>
  <si>
    <t>"množství v přebetonávce"48</t>
  </si>
  <si>
    <t>krček</t>
  </si>
  <si>
    <t>1,35*65,224/1000</t>
  </si>
  <si>
    <t>95394611R</t>
  </si>
  <si>
    <t>Výroba a montáž ocelových kcí vč. navazujících zámečnických prvků</t>
  </si>
  <si>
    <t>-229657617</t>
  </si>
  <si>
    <t>"spojovací krček" 15,129</t>
  </si>
  <si>
    <t>"únikové schodiště vč. zábradlí ZV-04a, ZV-04b, ZV-05" 3,938+0,32</t>
  </si>
  <si>
    <t>1301072X</t>
  </si>
  <si>
    <t>ocel profilová jakost S235 J2G3, S235 JO</t>
  </si>
  <si>
    <t>523251089</t>
  </si>
  <si>
    <t>Poznámka k položce:_x000d_
Hmotnost: 36,20 kg/m</t>
  </si>
  <si>
    <t>997002511</t>
  </si>
  <si>
    <t>Vodorovné přemístění suti a vybouraných hmot bez naložení ale se složením a urovnáním do 1 km</t>
  </si>
  <si>
    <t>-925356478</t>
  </si>
  <si>
    <t>997002519</t>
  </si>
  <si>
    <t>Příplatek ZKD 1 km přemístění suti a vybouraných hmot</t>
  </si>
  <si>
    <t>749084547</t>
  </si>
  <si>
    <t>97,523*5 'Přepočtené koeficientem množství</t>
  </si>
  <si>
    <t>997002611</t>
  </si>
  <si>
    <t>Nakládání suti a vybouraných hmot</t>
  </si>
  <si>
    <t>1430330929</t>
  </si>
  <si>
    <t>997013601</t>
  </si>
  <si>
    <t>Poplatek za uložení na skládce (skládkovné) stavebního odpadu betonového kód odpadu 17 01 01</t>
  </si>
  <si>
    <t>-148787886</t>
  </si>
  <si>
    <t>1600704929</t>
  </si>
  <si>
    <t>767210163</t>
  </si>
  <si>
    <t>Montáž schodišťových stupňů ocelových rovných nebo vřetenových svařováním</t>
  </si>
  <si>
    <t>1982836595</t>
  </si>
  <si>
    <t>"únikové schodiště" 62*1,3</t>
  </si>
  <si>
    <t>5534713X</t>
  </si>
  <si>
    <t>stupeň schodišťový svařovaný žárově zinkovaný 1290x300mm</t>
  </si>
  <si>
    <t>776907291</t>
  </si>
  <si>
    <t>767590122</t>
  </si>
  <si>
    <t>Montáž podlahového roštu svařovaného</t>
  </si>
  <si>
    <t>-2088799289</t>
  </si>
  <si>
    <t>"únikové schodiště" 34,5</t>
  </si>
  <si>
    <t>5534703X</t>
  </si>
  <si>
    <t xml:space="preserve">rošt podlahový lisovaný žárově zinkovaný </t>
  </si>
  <si>
    <t>1566207046</t>
  </si>
  <si>
    <t>472366734</t>
  </si>
  <si>
    <t>1899022620</t>
  </si>
  <si>
    <t>"spojovací krček" 440</t>
  </si>
  <si>
    <t>"únikové schodiště" 120</t>
  </si>
  <si>
    <t>783314201</t>
  </si>
  <si>
    <t>Základní antikorozní jednonásobný syntetický standardní nátěr zámečnických konstrukcí</t>
  </si>
  <si>
    <t>369737673</t>
  </si>
  <si>
    <t>783315101</t>
  </si>
  <si>
    <t>Mezinátěr jednonásobný syntetický standardní zámečnických konstrukcí</t>
  </si>
  <si>
    <t>-1154781842</t>
  </si>
  <si>
    <t>783317101</t>
  </si>
  <si>
    <t>Krycí jednonásobný syntetický standardní nátěr zámečnických konstrukcí</t>
  </si>
  <si>
    <t>105120174</t>
  </si>
  <si>
    <t>783801505</t>
  </si>
  <si>
    <t>Omytí omítek s odmaštěním před provedením nátěru</t>
  </si>
  <si>
    <t>-1623534440</t>
  </si>
  <si>
    <t>"plocha spodního povrchu panelů spirol 1.NP" 772</t>
  </si>
  <si>
    <t>"plocha spodního povrchu panelů spirol 2.NP" 772</t>
  </si>
  <si>
    <t>783826301</t>
  </si>
  <si>
    <t>Elastický (trvale pružný) akrylátový nátěr omítek</t>
  </si>
  <si>
    <t>1798407060</t>
  </si>
  <si>
    <t>D.1.2.3 - Záchytný systém</t>
  </si>
  <si>
    <t>D1 - Certifikované záchytné a zádržné systémy proti pádu z výšky a do hloubky</t>
  </si>
  <si>
    <t>D1</t>
  </si>
  <si>
    <t>Certifikované záchytné a zádržné systémy proti pádu z výšky a do hloubky</t>
  </si>
  <si>
    <t>Pol300</t>
  </si>
  <si>
    <t>Kotvicí body pro betonové konstrukce. Nerezový kotvicí bod pro ploché střechy s nosnou konstrukcí z nově zřizovaných betonových dutinových panelů. Základna 150 × 150 mm. Sloupek o ø 42 mm. Instalace do předvrtaných otvorů pomocí kotev pro dutinové panely.</t>
  </si>
  <si>
    <t xml:space="preserve">Poznámka k položce:_x000d_
 Pro beton třídy C45/55 a vyšší. Délka  600mm.</t>
  </si>
  <si>
    <t>Pol301</t>
  </si>
  <si>
    <t xml:space="preserve">Kotvicí body pro betonové konstrukce . Nerezový kotvicí bod pro ploché střechy s nosnou konstrukcí z betonové desky. Ø sloupku 16 mm. Snadná a rychlá instalace do předvrtaného otvoru v betonu pomocí rozpěrné mechanické kotvy ve spodní části sloupku. </t>
  </si>
  <si>
    <t xml:space="preserve">Poznámka k položce:_x000d_
Pro beton třídy C20/25 a vyšší. Délka  600mm</t>
  </si>
  <si>
    <t>Pol302</t>
  </si>
  <si>
    <t>Nerezové lano pro střešní záchytné systémy. Ø 8 mm – systémy s možností plynulého přejezdu přes kotvicí body</t>
  </si>
  <si>
    <t>bm</t>
  </si>
  <si>
    <t>Pol303</t>
  </si>
  <si>
    <t>Koncovka k napnutí nerezového lana. Materiál – nerezová ocel</t>
  </si>
  <si>
    <t>Pol304</t>
  </si>
  <si>
    <t>Pevná koncovka určená pro nalisování na nerezové lano. Materiál – nerezová ocel</t>
  </si>
  <si>
    <t>Pol305</t>
  </si>
  <si>
    <t>Identifikační štítek. K označování jednotlivých úseků permanentního kotvícího vedení dle ČSN EN 795</t>
  </si>
  <si>
    <t>Pol306</t>
  </si>
  <si>
    <t>MONTÁŽ</t>
  </si>
  <si>
    <t>Pol307</t>
  </si>
  <si>
    <t>Revize a předání do užívání</t>
  </si>
  <si>
    <t>D.1.2.4 - Výtahy</t>
  </si>
  <si>
    <t>VYT - Zdvihací zařízení</t>
  </si>
  <si>
    <t>VYT</t>
  </si>
  <si>
    <t>Zdvihací zařízení</t>
  </si>
  <si>
    <t>E1</t>
  </si>
  <si>
    <t>D+M os. výtahu E1, počet stanic 4/ nástupišť 4, zdvih 11,385 m, PO šachetních dveří EW60 DP1, nosnost 1600 kg, počet os. 21, kabina 1500x2300x2100 mm dle specifikace PD</t>
  </si>
  <si>
    <t>E2</t>
  </si>
  <si>
    <t>D+M os. výtahu E2, počet stanic 4/ nástupišť 4, zdvih 11,385 m, PO šachetních dveří EW60 DP1, nosnost 1600 kg, počet os. 21, kabina 1500x2300x2100 mm dle specifikace PD</t>
  </si>
  <si>
    <t>Stavební přípomoce - osvětlení šachty a prostoru vstupu, začištění ostění, montážní oka</t>
  </si>
  <si>
    <t>1034072986</t>
  </si>
  <si>
    <t>Zapojení, nastavení a zprovoznění výtahů</t>
  </si>
  <si>
    <t>1024592942</t>
  </si>
  <si>
    <t>D.1.4.1 - Zdravotně-technické instalace</t>
  </si>
  <si>
    <t>ZTI - ZTI</t>
  </si>
  <si>
    <t xml:space="preserve">    721.1 - Vnější splaškové kanalizace</t>
  </si>
  <si>
    <t xml:space="preserve">    721.2 - Vnitřní splašková kanalizace</t>
  </si>
  <si>
    <t xml:space="preserve">    721.3 - Vnitřní dešťová kanalizace</t>
  </si>
  <si>
    <t xml:space="preserve">    722.1 - Vnitřní vodovod</t>
  </si>
  <si>
    <t xml:space="preserve">    725 - Zařizovací předměty (bližší informace určí investor)</t>
  </si>
  <si>
    <t xml:space="preserve">    722.2 - Požární vodovod</t>
  </si>
  <si>
    <t xml:space="preserve">    733 - Požární ucpávky a uzávěry</t>
  </si>
  <si>
    <t xml:space="preserve">    ON - Společné náklady</t>
  </si>
  <si>
    <t xml:space="preserve">    GEO - Průzkumné, geodetické a projektové práce</t>
  </si>
  <si>
    <t>ZTI</t>
  </si>
  <si>
    <t>721.1</t>
  </si>
  <si>
    <t>Vnější splaškové kanalizace</t>
  </si>
  <si>
    <t>721104013</t>
  </si>
  <si>
    <t>Kanalizační potrubí z tvrdého KG 2000 PP DN/OD 200</t>
  </si>
  <si>
    <t>871315211</t>
  </si>
  <si>
    <t>Kanalizační potrubí z tvrdého KG 2000 PP DN/OD 160</t>
  </si>
  <si>
    <t>871275211</t>
  </si>
  <si>
    <t>Kanalizační potrubí z tvrdého KG 2000 PP DN/OD 125</t>
  </si>
  <si>
    <t>721102013</t>
  </si>
  <si>
    <t>Kanalizační potrubí z tvrdého KG 2000 PP DN/OD 110</t>
  </si>
  <si>
    <t>28611505</t>
  </si>
  <si>
    <t>Koleno kanalizační PPKGB 110x45°</t>
  </si>
  <si>
    <t>877275210</t>
  </si>
  <si>
    <t>Montáž tvarovek z tvrdého PVC-systém KG nebo z polypropylenu-systém KG 2000 jednouosé DN 110</t>
  </si>
  <si>
    <t>28611356</t>
  </si>
  <si>
    <t>Koleno kanalizační PPKGB 125x45°</t>
  </si>
  <si>
    <t>877275211</t>
  </si>
  <si>
    <t>Montáž tvarovek z tvrdého PVC-systém KG nebo z polypropylenu-systém KG 2000 jednouosé DN 125</t>
  </si>
  <si>
    <t>28611506</t>
  </si>
  <si>
    <t>Koleno kanalizační PPKGB 160x45°</t>
  </si>
  <si>
    <t>28611506.1</t>
  </si>
  <si>
    <t>Redukce kanalizační PPKGB 160/125</t>
  </si>
  <si>
    <t>877315211</t>
  </si>
  <si>
    <t>Montáž tvarovek z tvrdého PVC-systém KG nebo z polypropylenu-systém KG 2000 jednouosé DN 160</t>
  </si>
  <si>
    <t>28611507</t>
  </si>
  <si>
    <t>Redukce kanalizační PPKGB 200/160</t>
  </si>
  <si>
    <t>877315212</t>
  </si>
  <si>
    <t>Montáž tvarovek z tvrdého PVC-systém KG nebo z polypropylenu-systém KG 2000 jednouosé DN 200</t>
  </si>
  <si>
    <t>28611913</t>
  </si>
  <si>
    <t>Odbočka kanalizační PPKGB 125/110 45°</t>
  </si>
  <si>
    <t>877315220</t>
  </si>
  <si>
    <t>Montáž tvarovek z tvrdého PVC-systém KG nebo z polypropylenu-systém KG 2000 dvouosé DN 125</t>
  </si>
  <si>
    <t>28611914</t>
  </si>
  <si>
    <t>Odbočka kanalizační PPKGB 160/125 45°</t>
  </si>
  <si>
    <t>877315221</t>
  </si>
  <si>
    <t>Montáž tvarovek z tvrdého PVC-systém KG nebo z polypropylenu-systém KG 2000 dvouosé DN 160</t>
  </si>
  <si>
    <t>28611918</t>
  </si>
  <si>
    <t>Odbočka kanalizační PPKGB 200/125 45°</t>
  </si>
  <si>
    <t>28611918.1</t>
  </si>
  <si>
    <t>Odbočka kanalizační PPKGB 200/160 45°</t>
  </si>
  <si>
    <t>877315221.1</t>
  </si>
  <si>
    <t>Montáž tvarovek z tvrdého PVC-systém KG nebo z polypropylenu-systém KG 2000 dvouosé DN 200</t>
  </si>
  <si>
    <t>721309112</t>
  </si>
  <si>
    <t>Zkouška těsnosti potrubí kanalizace vodou do DN 315 - vč. přípravy</t>
  </si>
  <si>
    <t>723590016</t>
  </si>
  <si>
    <t>Krytí potrubí z plastů výstražnou fólií z PVC 25 cm</t>
  </si>
  <si>
    <t>721174045</t>
  </si>
  <si>
    <t>Přesun hmot procentní pro vnitřní kanalizace v objektech v do 6 m</t>
  </si>
  <si>
    <t>721.2</t>
  </si>
  <si>
    <t>Vnitřní splašková kanalizace</t>
  </si>
  <si>
    <t>721301110</t>
  </si>
  <si>
    <t>Podlahová vpusť se zápachovou uzávěrkou s vodorovným odtokem DN 75</t>
  </si>
  <si>
    <t>721301010</t>
  </si>
  <si>
    <t>Kalich pro úkapy DN 32</t>
  </si>
  <si>
    <t>721102008</t>
  </si>
  <si>
    <t>Potrubí kanalizační z PP připojovací DN 32 - odvod kondenzátu od VZT</t>
  </si>
  <si>
    <t>721102010</t>
  </si>
  <si>
    <t>Potrubí kanalizační z PP připojovací DN 40</t>
  </si>
  <si>
    <t>721102011</t>
  </si>
  <si>
    <t>Potrubí kanalizační z PP připojovací DN 50</t>
  </si>
  <si>
    <t>721102013.1</t>
  </si>
  <si>
    <t>Potrubí kanalizační z PP připojovací DN 110</t>
  </si>
  <si>
    <t>721102011.1</t>
  </si>
  <si>
    <t>Potrubí kanalizační svodné DN 50 odhlučněné</t>
  </si>
  <si>
    <t>721102013.2</t>
  </si>
  <si>
    <t xml:space="preserve">Potrubí kanalizační  svodné DN 110 odhlučněné</t>
  </si>
  <si>
    <t>721102012</t>
  </si>
  <si>
    <t xml:space="preserve">Potrubí kanalizační  pod stropem DN 50 odhlučněné</t>
  </si>
  <si>
    <t>721102012.1</t>
  </si>
  <si>
    <t xml:space="preserve">Potrubí kanalizační  pod stropem DN 75 odhlučněné</t>
  </si>
  <si>
    <t>721102013.3</t>
  </si>
  <si>
    <t xml:space="preserve">Potrubí kanalizační  pod stropem DN 110 odhlučněné</t>
  </si>
  <si>
    <t>721108049</t>
  </si>
  <si>
    <t>Vyvedení a upevnění odpadních výpustek DN 32</t>
  </si>
  <si>
    <t>721108050</t>
  </si>
  <si>
    <t>Vyvedení a upevnění odpadních výpustek DN 40</t>
  </si>
  <si>
    <t>721108051</t>
  </si>
  <si>
    <t>Vyvedení a upevnění odpadních výpustek DN 50</t>
  </si>
  <si>
    <t>721108053</t>
  </si>
  <si>
    <t>Vyvedení a upevnění odpadních výpustek DN 110</t>
  </si>
  <si>
    <t>28615605</t>
  </si>
  <si>
    <t>Čistící kanalizační tvarovka PP DN 110 pro vysoké teploty odhlučněná</t>
  </si>
  <si>
    <t>721274102</t>
  </si>
  <si>
    <t>Přivzdušňovací ventil PP DN 50/75/110</t>
  </si>
  <si>
    <t>28612264</t>
  </si>
  <si>
    <t>HT přivzdušňovací hlavice - VH 110</t>
  </si>
  <si>
    <t>721290113</t>
  </si>
  <si>
    <t>Zkouška těsnosti kanalizace v objektech - podle ČSN 73 6760 - vodou, DN 250 nebo 300</t>
  </si>
  <si>
    <t>725107180</t>
  </si>
  <si>
    <t>Připrava pro instalaci zařízení (Klimatizační jednotka) - zápachová uzávěrka DN 32</t>
  </si>
  <si>
    <t>soubor</t>
  </si>
  <si>
    <t>998711105</t>
  </si>
  <si>
    <t>721.3</t>
  </si>
  <si>
    <t>Vnitřní dešťová kanalizace</t>
  </si>
  <si>
    <t>721102015</t>
  </si>
  <si>
    <t xml:space="preserve">Potrubí kanalizační  svodné DN 160 odhlučněné</t>
  </si>
  <si>
    <t>28615605.1</t>
  </si>
  <si>
    <t>Čistící kanalizační tvarovka PP DN 160 pro vysoké teploty odhlučněná</t>
  </si>
  <si>
    <t>722.1</t>
  </si>
  <si>
    <t>Vnitřní vodovod</t>
  </si>
  <si>
    <t>722173402</t>
  </si>
  <si>
    <t>Potrubí vodovodní plastové PPR svar polyfuze PN 20 DN 16x2,2 (SV)</t>
  </si>
  <si>
    <t>722173403</t>
  </si>
  <si>
    <t>Potrubí vodovodní plastové PPR svar polyfuze PN 20 DN 20x2,3 (SV)</t>
  </si>
  <si>
    <t>722173404</t>
  </si>
  <si>
    <t xml:space="preserve">Vícevrstvé potrubí s výstuhou AL  do DN 25 mm</t>
  </si>
  <si>
    <t>722173405</t>
  </si>
  <si>
    <t xml:space="preserve">Vícevrstvé potrubí s výstuhou AL  do DN 32 mm</t>
  </si>
  <si>
    <t>722173406</t>
  </si>
  <si>
    <t xml:space="preserve">Vícevrstvé potrubí s výstuhou AL  do DN 40 mm</t>
  </si>
  <si>
    <t>722173407</t>
  </si>
  <si>
    <t xml:space="preserve">Vícevrstvé potrubí s výstuhou AL  do DN 50 mm</t>
  </si>
  <si>
    <t>722173408</t>
  </si>
  <si>
    <t>Potrubí vodovodní plastové PPR svar polyfuze PN 20 DN 16x2,2 (TV)</t>
  </si>
  <si>
    <t>722173409</t>
  </si>
  <si>
    <t>Potrubí vodovodní plastové PPR svar polyfuze PN 20 DN 20x2,8 (TV+Ci)</t>
  </si>
  <si>
    <t>725201010</t>
  </si>
  <si>
    <t>Proplach a dezinfekce vodovodního potrubí do D 40</t>
  </si>
  <si>
    <t>725201009</t>
  </si>
  <si>
    <t>Zkouška těsnosti vodovodního potrubí do D 40</t>
  </si>
  <si>
    <t>725330011</t>
  </si>
  <si>
    <t>Vyvedení a upevnění výpustku do D 25</t>
  </si>
  <si>
    <t>725205070</t>
  </si>
  <si>
    <t>Podpůrný žlab pro potrubí DN 20</t>
  </si>
  <si>
    <t>725205071</t>
  </si>
  <si>
    <t>Podpůrný žlab pro potrubí DN 25</t>
  </si>
  <si>
    <t>725205072</t>
  </si>
  <si>
    <t>Podpůrný žlab pro potrubí DN 32</t>
  </si>
  <si>
    <t>725205073</t>
  </si>
  <si>
    <t>Podpůrný žlab pro potrubí DN 40</t>
  </si>
  <si>
    <t>725205074</t>
  </si>
  <si>
    <t>Podpůrný žlab pro potrubí DN 50</t>
  </si>
  <si>
    <t>725505312</t>
  </si>
  <si>
    <t>Vyvažovací ventil 1"</t>
  </si>
  <si>
    <t>725505313</t>
  </si>
  <si>
    <t>Zpětná ventil ZV 1" (CI)</t>
  </si>
  <si>
    <t>725505314</t>
  </si>
  <si>
    <t>Pojistný ventil PV 5/4" (SV)</t>
  </si>
  <si>
    <t>725309013</t>
  </si>
  <si>
    <t>Kohout kulový se šroubením 6/4" (SV)</t>
  </si>
  <si>
    <t>725309014</t>
  </si>
  <si>
    <t>Kohout kulový se šroubením 5/4" (TV)</t>
  </si>
  <si>
    <t>725305409</t>
  </si>
  <si>
    <t>Kohout kulový se šroubením 1"</t>
  </si>
  <si>
    <t>725305410</t>
  </si>
  <si>
    <t>Kohout kulový se šroubením 3/4"</t>
  </si>
  <si>
    <t>725305409.1</t>
  </si>
  <si>
    <t>Kohout kulový se šroubením 1/2"</t>
  </si>
  <si>
    <t>998722203</t>
  </si>
  <si>
    <t>725</t>
  </si>
  <si>
    <t>Zařizovací předměty (bližší informace určí investor)</t>
  </si>
  <si>
    <t>725000113</t>
  </si>
  <si>
    <t>Montáž modulu WC</t>
  </si>
  <si>
    <t>725101330</t>
  </si>
  <si>
    <t xml:space="preserve">Modul WC s nosným prvkem,  čelní ovládání</t>
  </si>
  <si>
    <t>725000530</t>
  </si>
  <si>
    <t>Montáž ventilu rohového</t>
  </si>
  <si>
    <t>725333020</t>
  </si>
  <si>
    <t>Ventil rohový</t>
  </si>
  <si>
    <t>725119213</t>
  </si>
  <si>
    <t>Montáž klozetu závěsného</t>
  </si>
  <si>
    <t>725100632</t>
  </si>
  <si>
    <t>WC závěsný keramický</t>
  </si>
  <si>
    <t>725100711</t>
  </si>
  <si>
    <t>Sedátko WC</t>
  </si>
  <si>
    <t>725000115</t>
  </si>
  <si>
    <t>Montáž WC ovládací desky</t>
  </si>
  <si>
    <t>725000116</t>
  </si>
  <si>
    <t>Ovládací deska k WC</t>
  </si>
  <si>
    <t>725101015</t>
  </si>
  <si>
    <t>Přípojka WC mísy</t>
  </si>
  <si>
    <t>721303087</t>
  </si>
  <si>
    <t>Koleno pro připojení mísy bílé</t>
  </si>
  <si>
    <t>725101330.1</t>
  </si>
  <si>
    <t>Modul WC s nosným prvkem, čelní ovládání</t>
  </si>
  <si>
    <t>725100632.1</t>
  </si>
  <si>
    <t>WC závěsný keramický pro ZTP</t>
  </si>
  <si>
    <t>192</t>
  </si>
  <si>
    <t>725000211</t>
  </si>
  <si>
    <t>Montáž madla pro invalidní WC</t>
  </si>
  <si>
    <t>725101230</t>
  </si>
  <si>
    <t>Madlo WC pevné</t>
  </si>
  <si>
    <t>725000213</t>
  </si>
  <si>
    <t>Montáž madla sklopného pro invalidní WC</t>
  </si>
  <si>
    <t>72510240</t>
  </si>
  <si>
    <t>Madlo WC sklopné</t>
  </si>
  <si>
    <t>725111411</t>
  </si>
  <si>
    <t>Montáž umyvadla</t>
  </si>
  <si>
    <t>725101835</t>
  </si>
  <si>
    <t>Umyvadlo keramické š. 60 cm s dírou na baterii</t>
  </si>
  <si>
    <t>208</t>
  </si>
  <si>
    <t>725869218</t>
  </si>
  <si>
    <t>Montáž sifonu umyvadlového včetně zátky</t>
  </si>
  <si>
    <t>210</t>
  </si>
  <si>
    <t>725869219</t>
  </si>
  <si>
    <t>Zápach uzávěr umyvadlová DN40 chrom</t>
  </si>
  <si>
    <t>212</t>
  </si>
  <si>
    <t>725811301</t>
  </si>
  <si>
    <t>Zátka CLICK-CLACK chrom</t>
  </si>
  <si>
    <t>214</t>
  </si>
  <si>
    <t>725111411.1</t>
  </si>
  <si>
    <t>Montáž umyvadla invalidního</t>
  </si>
  <si>
    <t>216</t>
  </si>
  <si>
    <t>725101835.1</t>
  </si>
  <si>
    <t>Umyvadlo keramické pro ZTP š.65 cm</t>
  </si>
  <si>
    <t>218</t>
  </si>
  <si>
    <t>725869219.1</t>
  </si>
  <si>
    <t>Zápach uzávěr umyvadlová DN40 pro inv. WC, chrom</t>
  </si>
  <si>
    <t>224</t>
  </si>
  <si>
    <t>725000211.1</t>
  </si>
  <si>
    <t>Montáž madla pro invalidní umyvadlo</t>
  </si>
  <si>
    <t>725101230.1</t>
  </si>
  <si>
    <t>Madlo pevné k umyvadlu univerzální dl. 60 cm – kovové bílé</t>
  </si>
  <si>
    <t>725000515</t>
  </si>
  <si>
    <t>Montáž výlevky</t>
  </si>
  <si>
    <t>230</t>
  </si>
  <si>
    <t>725102009</t>
  </si>
  <si>
    <t>Výlevka keramická stojící, odpad DN 110, s plastovou sklopnou mřížkou</t>
  </si>
  <si>
    <t>725000514</t>
  </si>
  <si>
    <t>Montáž nádržky pro výlevku</t>
  </si>
  <si>
    <t>234</t>
  </si>
  <si>
    <t>725111241</t>
  </si>
  <si>
    <t>Splachovací nádržka vysokopoložená</t>
  </si>
  <si>
    <t>236</t>
  </si>
  <si>
    <t>725000311</t>
  </si>
  <si>
    <t>Montáž pisoárového záchodku + fotobuňky</t>
  </si>
  <si>
    <t>725101710</t>
  </si>
  <si>
    <t>Pisoárový záchodek keramický automatický s radarovým senzorem (síťové napájení)</t>
  </si>
  <si>
    <t>244</t>
  </si>
  <si>
    <t>725000530.1</t>
  </si>
  <si>
    <t>Montáž ventilu rohového (k umyvadlu)</t>
  </si>
  <si>
    <t>725333910</t>
  </si>
  <si>
    <t>Ventily rohové bez připojovací trubičky nebo flexi hadičky G 1/2"</t>
  </si>
  <si>
    <t>725000810</t>
  </si>
  <si>
    <t>Montáž baterie umyvadlové stojánkové</t>
  </si>
  <si>
    <t>250</t>
  </si>
  <si>
    <t>725333311</t>
  </si>
  <si>
    <t>Baterie páková stojánková, délka raménka 240 mm D (SPB)</t>
  </si>
  <si>
    <t>725000810.1</t>
  </si>
  <si>
    <t>Montáž baterie umyvadlové stojánkové INV</t>
  </si>
  <si>
    <t>725333312</t>
  </si>
  <si>
    <t>Baterie páková stojánková, lékařská délka raménka 240 mm D+M (SPB-L)</t>
  </si>
  <si>
    <t>725000810.2</t>
  </si>
  <si>
    <t>Montáž baterie dřezové nástěnné</t>
  </si>
  <si>
    <t>725333314</t>
  </si>
  <si>
    <t>Baterie stěnová dřezová délka raménka 225 mm+kohout na připojení nádržky D+M (NPB-N)</t>
  </si>
  <si>
    <t>260</t>
  </si>
  <si>
    <t>998711108</t>
  </si>
  <si>
    <t>Přesun hmot procentní pro zařizovací předměty v objektech v do 6 m</t>
  </si>
  <si>
    <t>713005010</t>
  </si>
  <si>
    <t xml:space="preserve">Izolace z pěnového polyetylenu  - 22/9</t>
  </si>
  <si>
    <t>713005011</t>
  </si>
  <si>
    <t xml:space="preserve">Izolace z pěnového polyetylenu  - 22/13</t>
  </si>
  <si>
    <t>726302060</t>
  </si>
  <si>
    <t>Momtáž návlekové izolace</t>
  </si>
  <si>
    <t>713002010</t>
  </si>
  <si>
    <t>Izolační pouzdro s vatou D 28/20</t>
  </si>
  <si>
    <t>270</t>
  </si>
  <si>
    <t>713002011</t>
  </si>
  <si>
    <t>Izolační pouzdro s vatou D 35/20</t>
  </si>
  <si>
    <t>272</t>
  </si>
  <si>
    <t>713002012</t>
  </si>
  <si>
    <t>Izolační pouzdro s vatou D 42/20</t>
  </si>
  <si>
    <t>274</t>
  </si>
  <si>
    <t>713002013</t>
  </si>
  <si>
    <t>Izolační pouzdro s vatou D 54/20</t>
  </si>
  <si>
    <t>713002014</t>
  </si>
  <si>
    <t>Izolační pouzdro s vatou D 65/20</t>
  </si>
  <si>
    <t>713002015</t>
  </si>
  <si>
    <t>Izolační pouzdro s vatou D 28/30</t>
  </si>
  <si>
    <t>280</t>
  </si>
  <si>
    <t>713002016</t>
  </si>
  <si>
    <t>Izolační pouzdro s vatou D 35/30</t>
  </si>
  <si>
    <t>713002017</t>
  </si>
  <si>
    <t>Izolační pouzdro s vatou D 42/30</t>
  </si>
  <si>
    <t>284</t>
  </si>
  <si>
    <t>726302061</t>
  </si>
  <si>
    <t>Montáž izolačního pozdra s vatou</t>
  </si>
  <si>
    <t>998711102</t>
  </si>
  <si>
    <t>Přesun hmot procentní pro izolace tepelné v objektech v do 6 m</t>
  </si>
  <si>
    <t>722.2</t>
  </si>
  <si>
    <t>Požární vodovod</t>
  </si>
  <si>
    <t>722130215</t>
  </si>
  <si>
    <t>Potrubí vodovodní ocelové závitové pozinkované svařované běžné DN 50</t>
  </si>
  <si>
    <t>713002018</t>
  </si>
  <si>
    <t>Izolační pouzdro s vatou D 63/20</t>
  </si>
  <si>
    <t>292</t>
  </si>
  <si>
    <t>7253300010</t>
  </si>
  <si>
    <t>Zkouška těsnosti vodovodního potrubí závitového do DN 50</t>
  </si>
  <si>
    <t>722254202</t>
  </si>
  <si>
    <t>Potrubní oddělovač G 2" PN 10 do 65°C vnější závit - BA 295</t>
  </si>
  <si>
    <t>296</t>
  </si>
  <si>
    <t>725309014.1</t>
  </si>
  <si>
    <t>Kohout kulový přímý G 2" PN 42 do 185°C vnitřní závit</t>
  </si>
  <si>
    <t>298</t>
  </si>
  <si>
    <t>725309015</t>
  </si>
  <si>
    <t>Kohout kulový přímý G 2" PN 42 do 185°C vnitřní závit s vypouštěním</t>
  </si>
  <si>
    <t>998711104</t>
  </si>
  <si>
    <t>Přesun hmot procentní pro vnitřní vodovod v objektech v do 24 m</t>
  </si>
  <si>
    <t>733</t>
  </si>
  <si>
    <t>Požární ucpávky a uzávěry</t>
  </si>
  <si>
    <t>733191116</t>
  </si>
  <si>
    <t>Protipožární utěsnění HILTI plastového potrubí DN 100 (manžeta) - Splašková Kanalizace</t>
  </si>
  <si>
    <t>ON</t>
  </si>
  <si>
    <t>Společné náklady</t>
  </si>
  <si>
    <t>094002001</t>
  </si>
  <si>
    <t>Přepojování stávající vody a kanalizace</t>
  </si>
  <si>
    <t>094003003</t>
  </si>
  <si>
    <t>Likvidace odpadu</t>
  </si>
  <si>
    <t>091100202</t>
  </si>
  <si>
    <t>Napuštění a vypuštění systému</t>
  </si>
  <si>
    <t>GEO</t>
  </si>
  <si>
    <t>Průzkumné, geodetické a projektové práce</t>
  </si>
  <si>
    <t>722009611</t>
  </si>
  <si>
    <t>Trasování kanalizace v součinnosti s kamerovým systémem – do 400 m</t>
  </si>
  <si>
    <t>722009612</t>
  </si>
  <si>
    <t>Zpráva a záznam z revize kanalizace – videozáznam a tech. zpráva – do 400 m</t>
  </si>
  <si>
    <t>úsek</t>
  </si>
  <si>
    <t>D.1.4.1b - Drenáže</t>
  </si>
  <si>
    <t>OST - Ostatní</t>
  </si>
  <si>
    <t xml:space="preserve">    721B - Vnější dešťová kanalizace</t>
  </si>
  <si>
    <t xml:space="preserve">    D01 - Vsakovací drenáže</t>
  </si>
  <si>
    <t xml:space="preserve">    D02 - Filtrace Tegra 1000 NG + filtr do dešťové šachty</t>
  </si>
  <si>
    <t xml:space="preserve">    D03 - Potrubí</t>
  </si>
  <si>
    <t xml:space="preserve">    ON - Ostatní náklady</t>
  </si>
  <si>
    <t>OST</t>
  </si>
  <si>
    <t>Ostatní</t>
  </si>
  <si>
    <t>721B</t>
  </si>
  <si>
    <t>Vnější dešťová kanalizace</t>
  </si>
  <si>
    <t>D01</t>
  </si>
  <si>
    <t>Vsakovací drenáže</t>
  </si>
  <si>
    <t>721450112</t>
  </si>
  <si>
    <t>Drenážní potrubí DN 150 SN8 celoperforovaná (TP) včetně spojek a tvarovek</t>
  </si>
  <si>
    <t>-1077567487</t>
  </si>
  <si>
    <t>721450113</t>
  </si>
  <si>
    <t>Drenážní potrubí DN 200 SN8 celoperforovaná (TP) včetně spojek a tvarovek</t>
  </si>
  <si>
    <t>174796979</t>
  </si>
  <si>
    <t>721330513</t>
  </si>
  <si>
    <t>Drenážní redukce 200/150SN8</t>
  </si>
  <si>
    <t>-828044680</t>
  </si>
  <si>
    <t>721207087.1</t>
  </si>
  <si>
    <t>Geotextilie 300g/m2</t>
  </si>
  <si>
    <t>1024441153</t>
  </si>
  <si>
    <t>D02</t>
  </si>
  <si>
    <t>Filtrace Tegra 1000 NG + filtr do dešťové šachty</t>
  </si>
  <si>
    <t>721207065.2</t>
  </si>
  <si>
    <t>TEGRA 1000 NG - DNO PP SLEPÉ *</t>
  </si>
  <si>
    <t>994121090</t>
  </si>
  <si>
    <t>721207066.1</t>
  </si>
  <si>
    <t>TEGRA 1000 NG  - ŠACHT. KORUG. ROURA SN4 1000/2400</t>
  </si>
  <si>
    <t>345040167</t>
  </si>
  <si>
    <t>721207067.1</t>
  </si>
  <si>
    <t>TEGRA 1000 NG - TĚSNĚNÍ K ŠACHTOVÉ ROUŘE</t>
  </si>
  <si>
    <t>-6352856</t>
  </si>
  <si>
    <t>721207068.1</t>
  </si>
  <si>
    <t>TEGRA 1000 NG - PŘECHODOVÝ KONUS 1000/600</t>
  </si>
  <si>
    <t>-1597434791</t>
  </si>
  <si>
    <t>721207069.1</t>
  </si>
  <si>
    <t>TEGRA 1000 NG - ŽEBŘÍK L=2,83</t>
  </si>
  <si>
    <t>-82780607</t>
  </si>
  <si>
    <t>721207310.1</t>
  </si>
  <si>
    <t>POKLOP LITINOVÝ 600/D400</t>
  </si>
  <si>
    <t>1653838275</t>
  </si>
  <si>
    <t>721207083.2</t>
  </si>
  <si>
    <t>TEGRA 600 - BETONOVÝ PRSTENEC</t>
  </si>
  <si>
    <t>1347136717</t>
  </si>
  <si>
    <t>721100906.1</t>
  </si>
  <si>
    <t>TĚSNĚNÍ PRO TELESKOP A BET. PRSTENEC</t>
  </si>
  <si>
    <t>1014750510</t>
  </si>
  <si>
    <t>721330415.1</t>
  </si>
  <si>
    <t>SPOJKA "IN SITU" 200</t>
  </si>
  <si>
    <t>1361703069</t>
  </si>
  <si>
    <t>721330416.1</t>
  </si>
  <si>
    <t>VRTÁK PRO SPOJKU IN SITU 200</t>
  </si>
  <si>
    <t>-543356790</t>
  </si>
  <si>
    <t>721330417.1</t>
  </si>
  <si>
    <t>Filtr 200 pro dešťovou šachtu AZURA</t>
  </si>
  <si>
    <t>615775221</t>
  </si>
  <si>
    <t>721207065.3</t>
  </si>
  <si>
    <t>Revizní šachta Wavin Tegra DN 425, šachtové dno přímé (DN šachty / DN trubního vedení) DN 160/160 h=2,700 m (MRŠs1)</t>
  </si>
  <si>
    <t>-2076517081</t>
  </si>
  <si>
    <t>721207066.2</t>
  </si>
  <si>
    <t>Revizní šachta Wavin Tegra DN 425, šachtové dno přímé (DN šachty / DN trubního vedení) DN 200/200 h=2,700 m (MRŠs2)</t>
  </si>
  <si>
    <t>715698514</t>
  </si>
  <si>
    <t>721207088.1</t>
  </si>
  <si>
    <t>Litinový poklop pro třídu zatížení ∅ 425 D400</t>
  </si>
  <si>
    <t>854629711</t>
  </si>
  <si>
    <t>723817025</t>
  </si>
  <si>
    <t>Osazení poklopů litinových a ocelových včetně rámů pro třídu zatížení D400</t>
  </si>
  <si>
    <t>-822144328</t>
  </si>
  <si>
    <t>D03</t>
  </si>
  <si>
    <t>Potrubí</t>
  </si>
  <si>
    <t>721104013.1</t>
  </si>
  <si>
    <t>-1194626287</t>
  </si>
  <si>
    <t>721104012</t>
  </si>
  <si>
    <t>-1630269584</t>
  </si>
  <si>
    <t>721105111.1</t>
  </si>
  <si>
    <t>Koleno kanalizační PPKGB 200x45°</t>
  </si>
  <si>
    <t>-1889894114</t>
  </si>
  <si>
    <t>721309133.1</t>
  </si>
  <si>
    <t>1318206024</t>
  </si>
  <si>
    <t>721105109</t>
  </si>
  <si>
    <t>Odbočka kanalizační PPKGB 200/200 45°</t>
  </si>
  <si>
    <t>1001868660</t>
  </si>
  <si>
    <t>721309135</t>
  </si>
  <si>
    <t>-2031112158</t>
  </si>
  <si>
    <t>721303109.1</t>
  </si>
  <si>
    <t>Lapač střešních vod "GAJGR" spodní odtok DN 160 – plast černý</t>
  </si>
  <si>
    <t>243850912</t>
  </si>
  <si>
    <t>721104111</t>
  </si>
  <si>
    <t>Čistící kanalizační tvarovka PP DN 125</t>
  </si>
  <si>
    <t>-1865888958</t>
  </si>
  <si>
    <t>721309111.1</t>
  </si>
  <si>
    <t>Zkouška těsnosti potrubí kanalizace vodou do DN 200 - vč. přípravy</t>
  </si>
  <si>
    <t>-407624190</t>
  </si>
  <si>
    <t>722009550.1</t>
  </si>
  <si>
    <t>-1741780550</t>
  </si>
  <si>
    <t>721309113</t>
  </si>
  <si>
    <t>Tlaková zkouška vzduchem potrubí DN 200 těsnícím vakem ucpávkovým</t>
  </si>
  <si>
    <t>-2004341565</t>
  </si>
  <si>
    <t>780100148.1</t>
  </si>
  <si>
    <t>-248452907</t>
  </si>
  <si>
    <t>Ostatní náklady</t>
  </si>
  <si>
    <t>094002001.1</t>
  </si>
  <si>
    <t>Nepředvídatelné náklady při přepojování stávající vody a kanalizace</t>
  </si>
  <si>
    <t>-1407811414</t>
  </si>
  <si>
    <t>094003003.1</t>
  </si>
  <si>
    <t>1845373585</t>
  </si>
  <si>
    <t>091100202.1</t>
  </si>
  <si>
    <t>933920259</t>
  </si>
  <si>
    <t>722009610</t>
  </si>
  <si>
    <t>Průzkumné, geodetické a projektové práce - Geodetické zaměření kanalizace - není předmětem této cenové kalkulace</t>
  </si>
  <si>
    <t>dny</t>
  </si>
  <si>
    <t>2063803850</t>
  </si>
  <si>
    <t>722009611.1</t>
  </si>
  <si>
    <t>475173251</t>
  </si>
  <si>
    <t>722009612.1</t>
  </si>
  <si>
    <t>862811306</t>
  </si>
  <si>
    <t>D.1.4.2 - Vytápění</t>
  </si>
  <si>
    <t>D1 - Vytápění</t>
  </si>
  <si>
    <t xml:space="preserve">    D3 - OSTATNÍ NÁKLADY</t>
  </si>
  <si>
    <t xml:space="preserve">    D4 - STROJOVNY</t>
  </si>
  <si>
    <t xml:space="preserve">    D7 - Desková otopná tělesa - standard s bočním připojením (vzhledem k přípojkám ze shora)</t>
  </si>
  <si>
    <t xml:space="preserve">    D8 - ARMATURY</t>
  </si>
  <si>
    <t xml:space="preserve">      D9 - PŘIPOJENÍ OTOPNÝCH TĚLES</t>
  </si>
  <si>
    <t xml:space="preserve">      D10 - PŘIPOJENÍ DVEŘNÍCH CLON</t>
  </si>
  <si>
    <t xml:space="preserve">      D11 - STROJOVNA VYTÁPĚNÍ – místnost 2-02</t>
  </si>
  <si>
    <t xml:space="preserve">    D12 - ROZVOD POTRUBÍ</t>
  </si>
  <si>
    <t xml:space="preserve">    D13 - IZOLACE TEPELNÉ</t>
  </si>
  <si>
    <t xml:space="preserve">    D14 - DOPLŇKOVÉ KONSTRUKCE A NÁTĚRY</t>
  </si>
  <si>
    <t xml:space="preserve">    D15 - ZPROVOZNĚNÍ A MONTÁŽ</t>
  </si>
  <si>
    <t xml:space="preserve">    D16 - STAVEBNÍ ÚPRAVY</t>
  </si>
  <si>
    <t>D3</t>
  </si>
  <si>
    <t>OSTATNÍ NÁKLADY</t>
  </si>
  <si>
    <t>Pol215</t>
  </si>
  <si>
    <t>ošetření potrubních prostupů dle PBŘ</t>
  </si>
  <si>
    <t>Pol218</t>
  </si>
  <si>
    <t>doprava, přesuny hmot</t>
  </si>
  <si>
    <t>D4</t>
  </si>
  <si>
    <t>STROJOVNY</t>
  </si>
  <si>
    <t>Pol220</t>
  </si>
  <si>
    <t>Zdvihový závitový ventil dvoucestný okruh dveřní clony DN 25, Kv = 10 m3/h, pohon AC 230 V, 3-bodový, 120 s</t>
  </si>
  <si>
    <t>Pol221</t>
  </si>
  <si>
    <t>Zdvihový závitový ventil dvoucestný okruh otopná tělesa DN 20, Kv = 6.3 m3/h, pohon AC 230 V, 3-bodový, 120 s</t>
  </si>
  <si>
    <t>Pol222</t>
  </si>
  <si>
    <t>Oběhové čerpadlo okruh dveřní clony 30/0,5-7 Q = 2,6 m3/h, Y = 45 J/kg, 230 V, max 120 W</t>
  </si>
  <si>
    <t>Pol223</t>
  </si>
  <si>
    <t>Oběhové čerpadlo okruh vytápění OT 25/1-8 Q = 1,8 m3/h, Y = 43 J/kg, 230 V, max 75 W</t>
  </si>
  <si>
    <t>Pol224</t>
  </si>
  <si>
    <t>Vyvažovací armatura DN25 závitová</t>
  </si>
  <si>
    <t>Pol225</t>
  </si>
  <si>
    <t>Vyvažovací armatura DN32 závitová</t>
  </si>
  <si>
    <t>Pol226</t>
  </si>
  <si>
    <t>Montáž strojovny vytápění</t>
  </si>
  <si>
    <t>Pol227</t>
  </si>
  <si>
    <t>Revize strojovny vytápění</t>
  </si>
  <si>
    <t>D7</t>
  </si>
  <si>
    <t>Desková otopná tělesa - standard s bočním připojením (vzhledem k přípojkám ze shora)</t>
  </si>
  <si>
    <t>Pol228</t>
  </si>
  <si>
    <t>21/600/500-KL</t>
  </si>
  <si>
    <t>Pol229</t>
  </si>
  <si>
    <t>21/600/600-KL</t>
  </si>
  <si>
    <t>Pol230</t>
  </si>
  <si>
    <t>21/600/700-KL</t>
  </si>
  <si>
    <t>Pol231</t>
  </si>
  <si>
    <t>22/600/500-KL</t>
  </si>
  <si>
    <t>Pol232</t>
  </si>
  <si>
    <t>22/600/600-KL</t>
  </si>
  <si>
    <t>Pol233</t>
  </si>
  <si>
    <t>22/600/800-KL</t>
  </si>
  <si>
    <t>Pol234</t>
  </si>
  <si>
    <t>22/600/1000-KL</t>
  </si>
  <si>
    <t>Pol235</t>
  </si>
  <si>
    <t>22/600/1600-KL</t>
  </si>
  <si>
    <t>Pol236</t>
  </si>
  <si>
    <t>22/600/2000-KL</t>
  </si>
  <si>
    <t>D8</t>
  </si>
  <si>
    <t>ARMATURY</t>
  </si>
  <si>
    <t>D9</t>
  </si>
  <si>
    <t>PŘIPOJENÍ OTOPNÝCH TĚLES</t>
  </si>
  <si>
    <t>Pol237</t>
  </si>
  <si>
    <t>Rohový radiátorový ventil, DN 15</t>
  </si>
  <si>
    <t>Pol238</t>
  </si>
  <si>
    <t>Rohové regulační šroubení, DN 15</t>
  </si>
  <si>
    <t>Pol239</t>
  </si>
  <si>
    <t>Svěrné šroubení vnější závit, ventil DN 15, trubka DN15</t>
  </si>
  <si>
    <t>Pol240</t>
  </si>
  <si>
    <t xml:space="preserve">Termostatická hlavice k ventilu  pro veřejné prostory s ochranou proti odcizení</t>
  </si>
  <si>
    <t>Pol241</t>
  </si>
  <si>
    <t>Růžice bílá pro potrubí dvojitá 15×1</t>
  </si>
  <si>
    <t>D10</t>
  </si>
  <si>
    <t>PŘIPOJENÍ DVEŘNÍCH CLON</t>
  </si>
  <si>
    <t>Pol242</t>
  </si>
  <si>
    <t>Flexi připojení (PK××) DN 25</t>
  </si>
  <si>
    <t>Pol243</t>
  </si>
  <si>
    <t xml:space="preserve">Vypouštěcí kulový kohout  (VK××) DN 15</t>
  </si>
  <si>
    <t>Pol244</t>
  </si>
  <si>
    <t>Automatický odvzdušňovací ventil (AO××)- DN 10</t>
  </si>
  <si>
    <t>Pol245</t>
  </si>
  <si>
    <t>Uzavírací kulový kohout (UK××) - DN 25</t>
  </si>
  <si>
    <t>Pol246</t>
  </si>
  <si>
    <t>Regulační šroubení (STK××)- DN 20</t>
  </si>
  <si>
    <t>Pol247</t>
  </si>
  <si>
    <t>Šroubení (ŠR××) - DN 25</t>
  </si>
  <si>
    <t>D11</t>
  </si>
  <si>
    <t>STROJOVNA VYTÁPĚNÍ – místnost 2-02</t>
  </si>
  <si>
    <t>Pol248</t>
  </si>
  <si>
    <t xml:space="preserve">Vypouštěcí kulový kohout  (VK××)  - DN 15</t>
  </si>
  <si>
    <t>Pol249</t>
  </si>
  <si>
    <t>Automatický odvzdušňovací ventil (AO××) - DN 10</t>
  </si>
  <si>
    <t>Pol250</t>
  </si>
  <si>
    <t>Uzavírací kulový kohout (UK××)- DN 32</t>
  </si>
  <si>
    <t>Pol251</t>
  </si>
  <si>
    <t>Uzavírací kulový kohout (UK××)- DN 40</t>
  </si>
  <si>
    <t>Pol252</t>
  </si>
  <si>
    <t>Zpětný ventil typ (ZV××) -DN 32</t>
  </si>
  <si>
    <t>Pol253</t>
  </si>
  <si>
    <t>Zpětný ventil typ (ZV××) - DN 40</t>
  </si>
  <si>
    <t>Pol254</t>
  </si>
  <si>
    <t>Filtr závitový (F××)- DN 32</t>
  </si>
  <si>
    <t>Pol255</t>
  </si>
  <si>
    <t>Filtr závitový (F××) - DN 40</t>
  </si>
  <si>
    <t>Pol256</t>
  </si>
  <si>
    <t>Teploměr BiTh bimetalový ručkový D 80 mm, 0 - 120 °C, délka čidla 45 mm + pouzdro do T kusu</t>
  </si>
  <si>
    <t>D12</t>
  </si>
  <si>
    <t>ROZVOD POTRUBÍ</t>
  </si>
  <si>
    <t>Pol257</t>
  </si>
  <si>
    <t>Ocelové potrubí:včetně tvarovek, přechodek, montáže a tlakových zkoušek -DN 15</t>
  </si>
  <si>
    <t>Pol258</t>
  </si>
  <si>
    <t>Ocelové potrubí:včetně tvarovek, přechodek, montáže a tlakových zkoušek - DN 20</t>
  </si>
  <si>
    <t>Pol259</t>
  </si>
  <si>
    <t>Ocelové potrubí:včetně tvarovek, přechodek, montáže a tlakových zkoušek - DN 25</t>
  </si>
  <si>
    <t>Pol260</t>
  </si>
  <si>
    <t>Ocelové potrubí:včetně tvarovek, přechodek, montáže a tlakových zkoušek - DN 32</t>
  </si>
  <si>
    <t>Pol261</t>
  </si>
  <si>
    <t>Ocelové potrubí:včetně tvarovek, přechodek, montáže a tlakových zkoušek - DN 40</t>
  </si>
  <si>
    <t>Pol262</t>
  </si>
  <si>
    <t>Ocelové potrubí:včetně tvarovek, přechodek, montáže a tlakových zkoušek - 57/2,9 mm</t>
  </si>
  <si>
    <t>Pol263</t>
  </si>
  <si>
    <t>Tlakové zkoušky potrubí z trubek závitových do DN 40</t>
  </si>
  <si>
    <t>Pol264</t>
  </si>
  <si>
    <t xml:space="preserve">Tlakové zkoušky  potrubí z trubek hladkých do 57/2,9 mm</t>
  </si>
  <si>
    <t>D13</t>
  </si>
  <si>
    <t>IZOLACE TEPELNÉ</t>
  </si>
  <si>
    <t>Pol265</t>
  </si>
  <si>
    <t>Izolace tepelná návlečnou pěnovou izolací,tloušťka izolace: 13 mm :pro potrubí ocel DN 15</t>
  </si>
  <si>
    <t>Pol266</t>
  </si>
  <si>
    <t>Izolace tepelná návlečnou pěnovou izolací, tloušťka izolace: 20 mm: pro potrubí ocel DN 20</t>
  </si>
  <si>
    <t>Pol267</t>
  </si>
  <si>
    <t>Izolace tepelná návlečnou pěnovou izolací,tloušťka izolace: 20 mm: pro potrubí ocel DN 25</t>
  </si>
  <si>
    <t>Pol268</t>
  </si>
  <si>
    <t>izolace tepelná minerální izolací s povrchovou úpravou pro potrubí ocel DN 32 – tl. 30 mm</t>
  </si>
  <si>
    <t>Pol269</t>
  </si>
  <si>
    <t>izolace tepelná minerální izolací s povrchovou úpravou pro potrubí ocel DN 40 - tl. 40 mm</t>
  </si>
  <si>
    <t>Pol270</t>
  </si>
  <si>
    <t>izolace tepelná minerální izolací s povrchovou úpravou pro potrubí ocel 57/2,9 mm – tl. 50 mm</t>
  </si>
  <si>
    <t>D14</t>
  </si>
  <si>
    <t>DOPLŇKOVÉ KONSTRUKCE A NÁTĚRY</t>
  </si>
  <si>
    <t>Pol271</t>
  </si>
  <si>
    <t>Kotvicí zařízení pro výše uvedené ocelové potrubí</t>
  </si>
  <si>
    <t>Pol272</t>
  </si>
  <si>
    <t>Nátěry doplňkových konstrukcí dvojnásobné + základní</t>
  </si>
  <si>
    <t>Pol273</t>
  </si>
  <si>
    <t>Nátěry kovových potrubí a armatur do DN 40 synt.na vzduchuschnoucí dvojnásobné základní - DN 15</t>
  </si>
  <si>
    <t>Pol274</t>
  </si>
  <si>
    <t>Nátěry kovových potrubí a armatur do DN 40 synt.na vzduchuschnoucí dvojnásobné základní- DN 20</t>
  </si>
  <si>
    <t>Pol275</t>
  </si>
  <si>
    <t>Nátěry kovových potrubí a armatur do DN 40 synt.na vzduchuschnoucí dvojnásobné základní - DN 25</t>
  </si>
  <si>
    <t>Pol276</t>
  </si>
  <si>
    <t>Nátěry kovových potrubí a armatur do DN 40 synt.na vzduchuschnoucí dvojnásobné základní - DN 32</t>
  </si>
  <si>
    <t>Pol277</t>
  </si>
  <si>
    <t>Nátěry kovových potrubí a armatur do DN 40 synt.na vzduchuschnoucí dvojnásobné základní- DN 40</t>
  </si>
  <si>
    <t>Pol278</t>
  </si>
  <si>
    <t>Nátěry kovových potrubí a armatur do DN 50 synt.na vzduchuschnoucí dvojnásobné základní57/2,9 mm</t>
  </si>
  <si>
    <t>D15</t>
  </si>
  <si>
    <t>ZPROVOZNĚNÍ A MONTÁŽ</t>
  </si>
  <si>
    <t>Pol279</t>
  </si>
  <si>
    <t>Proplach potrubí</t>
  </si>
  <si>
    <t>Pol280</t>
  </si>
  <si>
    <t>Napouštění otopné soustavy objektu</t>
  </si>
  <si>
    <t>Pol281</t>
  </si>
  <si>
    <t>Zkoušky dle ČSN 06 0310 včetně předání protokolů</t>
  </si>
  <si>
    <t>Pol282</t>
  </si>
  <si>
    <t xml:space="preserve">Topná zkouška  - 72 hod</t>
  </si>
  <si>
    <t>h</t>
  </si>
  <si>
    <t>Pol283</t>
  </si>
  <si>
    <t>Hydronické vyregulování</t>
  </si>
  <si>
    <t>Pol285</t>
  </si>
  <si>
    <t>Proškolení obsluhy</t>
  </si>
  <si>
    <t>D16</t>
  </si>
  <si>
    <t>STAVEBNÍ ÚPRAVY</t>
  </si>
  <si>
    <t>Pol287</t>
  </si>
  <si>
    <t>Zhotovení prostupů zdivem (dle dispozice – viz výkresová část)</t>
  </si>
  <si>
    <t>Pol288</t>
  </si>
  <si>
    <t>Drážky do stěn pro vedení potrubí</t>
  </si>
  <si>
    <t>Pol289</t>
  </si>
  <si>
    <t>Oprava povrchů po prostupech / drážkách</t>
  </si>
  <si>
    <t>Pol290</t>
  </si>
  <si>
    <t>Příprava pro umístění zařízení v technické místnosti</t>
  </si>
  <si>
    <t>Pol291</t>
  </si>
  <si>
    <t>Zajistit přístupnost pro montáž, údržbu a servis</t>
  </si>
  <si>
    <t>D.1.4.2.1 - Teplovod</t>
  </si>
  <si>
    <t>D1 - Teplovod</t>
  </si>
  <si>
    <t xml:space="preserve">    D4 - A1) Komponenty předizolovaného systému  Series II</t>
  </si>
  <si>
    <t xml:space="preserve">    D5 - A2) Klasická potrubní část</t>
  </si>
  <si>
    <t xml:space="preserve">    D6 - A3) Komunikační kabel</t>
  </si>
  <si>
    <t xml:space="preserve">    D7 - A4) Stavební objekty – šachty</t>
  </si>
  <si>
    <t xml:space="preserve">    D8 - A5) Zemní práce</t>
  </si>
  <si>
    <t xml:space="preserve">    D13 - A10) Ostatní</t>
  </si>
  <si>
    <t xml:space="preserve">A1) Komponenty předizolovaného systému  Series II</t>
  </si>
  <si>
    <t>Pol156</t>
  </si>
  <si>
    <t xml:space="preserve">trubka        60,3/140 mm     6 m        sign. vodič</t>
  </si>
  <si>
    <t>Pol157</t>
  </si>
  <si>
    <t xml:space="preserve">předizolovaný ohyb     90°  60,3/140 mm sign. vodič 1×1,5 m</t>
  </si>
  <si>
    <t>Pol158</t>
  </si>
  <si>
    <t xml:space="preserve">spojka 140 mm        + foam pack</t>
  </si>
  <si>
    <t>Pol159</t>
  </si>
  <si>
    <t xml:space="preserve">ukončení potrubí průchozí  60,3/140  mm</t>
  </si>
  <si>
    <t>Pol160</t>
  </si>
  <si>
    <t xml:space="preserve">příslušenství (upevňovací pásky, úchytky monit.  drátů, spojky monit. drátů) pro výše uvedené spoje</t>
  </si>
  <si>
    <t>Pol161</t>
  </si>
  <si>
    <t xml:space="preserve">polštářové desky pro uvedený rozsah distribuční  sítě</t>
  </si>
  <si>
    <t>Pol162</t>
  </si>
  <si>
    <t>doprava potrubního materiálu na stavbu</t>
  </si>
  <si>
    <t>Pol163</t>
  </si>
  <si>
    <t xml:space="preserve">montáž předizolovaného potrubního systému   60,3/160 vč. sign. vodičů</t>
  </si>
  <si>
    <t>Pol164</t>
  </si>
  <si>
    <t xml:space="preserve">předepnutí předizolovaného potrubí  DN 50 při teplotě 65 ° C</t>
  </si>
  <si>
    <t>Pol165</t>
  </si>
  <si>
    <t xml:space="preserve">tlakové zkoušky předizolovaného  potrubí  DN 50 (1,6 MPa) vč.  Protokolu</t>
  </si>
  <si>
    <t>Pol166</t>
  </si>
  <si>
    <t xml:space="preserve">předběžné pracovní proměření alarmu  předizolovaného potrubí</t>
  </si>
  <si>
    <t>Pol167</t>
  </si>
  <si>
    <t>výchozí proměření alarmu</t>
  </si>
  <si>
    <t>Pol168</t>
  </si>
  <si>
    <t xml:space="preserve">radiografická kontrola svarů  20 %</t>
  </si>
  <si>
    <t>Pol169</t>
  </si>
  <si>
    <t>proplach potrubí</t>
  </si>
  <si>
    <t>Pol170</t>
  </si>
  <si>
    <t xml:space="preserve">napouštění nového potrubního systému  upravenou vodou</t>
  </si>
  <si>
    <t>Pol171</t>
  </si>
  <si>
    <t xml:space="preserve">výstražná folie PVC  š = 330 mm zelená</t>
  </si>
  <si>
    <t>Pol172</t>
  </si>
  <si>
    <t xml:space="preserve">výstražná folie PVC  š = 330 mm oranžová</t>
  </si>
  <si>
    <t>Pol173</t>
  </si>
  <si>
    <t>geodetické zaměření trasy potrubí vč. polohy svarů</t>
  </si>
  <si>
    <t>D5</t>
  </si>
  <si>
    <t>A2) Klasická potrubní část</t>
  </si>
  <si>
    <t>Pol174</t>
  </si>
  <si>
    <t>ocelové potrubí 3/8“</t>
  </si>
  <si>
    <t>Pol175</t>
  </si>
  <si>
    <t>ocelové potrubí 60/2,7</t>
  </si>
  <si>
    <t>Pol176</t>
  </si>
  <si>
    <t xml:space="preserve">přivařovací - kulový kohout  DN 10(15) / PN 16</t>
  </si>
  <si>
    <t>Pol177</t>
  </si>
  <si>
    <t xml:space="preserve">přivařovací - kulový kohout  DN 50 / PN 16</t>
  </si>
  <si>
    <t>Pol178</t>
  </si>
  <si>
    <t>nátěry potrubí do DN 80 základní</t>
  </si>
  <si>
    <t>Pol179</t>
  </si>
  <si>
    <t xml:space="preserve">tepelné izolace tl. 50 mm DN 50  vč povrchové úpravy</t>
  </si>
  <si>
    <t>Pol181</t>
  </si>
  <si>
    <t xml:space="preserve">jmenovitý průtok 3,5 m3/h stavební délka 260 mm, tlak PN16, připojení závit G 1¼ B  včetně úpravy potrubní části návarků, jímek, čidel a kabelových tras</t>
  </si>
  <si>
    <t>Pol182</t>
  </si>
  <si>
    <t xml:space="preserve">závitový kulový kohout  (UK××)  - DN 10</t>
  </si>
  <si>
    <t>Pol183</t>
  </si>
  <si>
    <t>automatický odvzdušňovací ventil (AO××) - DN 10</t>
  </si>
  <si>
    <t>D6</t>
  </si>
  <si>
    <t>A3) Komunikační kabel</t>
  </si>
  <si>
    <t>Pol184</t>
  </si>
  <si>
    <t>instalace dvojice sdělovacích kabelu metalického pro zemní uložení 1x4x0,8 do ochranné trubky</t>
  </si>
  <si>
    <t>Pol185</t>
  </si>
  <si>
    <t>spotřeba kabelu metalického 1x4x0,8</t>
  </si>
  <si>
    <t>Pol186</t>
  </si>
  <si>
    <t>ochranná trubka ohebná plastová 90/75 mm včetně spojek</t>
  </si>
  <si>
    <t>Pol187</t>
  </si>
  <si>
    <t>zapojení a oživení systému</t>
  </si>
  <si>
    <t>A4) Stavební objekty – šachty</t>
  </si>
  <si>
    <t>Pol188</t>
  </si>
  <si>
    <t>montážní šachta 1000×800×1000 mm v objektu EGC včetně zapravení, opravy hydroizolací a doplnění podlahy</t>
  </si>
  <si>
    <t>Pol190</t>
  </si>
  <si>
    <t>zhotovení otvorů do základů staveb pro potrubí průměru 200 mm</t>
  </si>
  <si>
    <t>A5) Zemní práce</t>
  </si>
  <si>
    <t>Pol191</t>
  </si>
  <si>
    <t xml:space="preserve">sejmutí ornice tl. 20 cm, nakládání, vykládání  a přesun na meziskládku do 5 km</t>
  </si>
  <si>
    <t>Pol192</t>
  </si>
  <si>
    <t xml:space="preserve">naložení  a dovoz sejmuté ornice z meziskládky  a zpětné rozprostření</t>
  </si>
  <si>
    <t>Pol193</t>
  </si>
  <si>
    <t xml:space="preserve">výkop rýhy pro  potrubí, hornina  tř. 2 a 3</t>
  </si>
  <si>
    <t>Pol194</t>
  </si>
  <si>
    <t>příplatek za lepivost 30%</t>
  </si>
  <si>
    <t>Pol195</t>
  </si>
  <si>
    <t>vyrovnání dna výkopu</t>
  </si>
  <si>
    <t>Pol196</t>
  </si>
  <si>
    <t>separační vrstva geotextilie</t>
  </si>
  <si>
    <t>Pol197</t>
  </si>
  <si>
    <t xml:space="preserve">podsyp a zásyp potrubí pískem zrna max. prům.  4 mm</t>
  </si>
  <si>
    <t>Pol198</t>
  </si>
  <si>
    <t>zásyp výkopkem se zhutněním po 20 cm vrstvách</t>
  </si>
  <si>
    <t>Pol199</t>
  </si>
  <si>
    <t>urovnání terénu</t>
  </si>
  <si>
    <t>A10) Ostatní</t>
  </si>
  <si>
    <t>Pol201</t>
  </si>
  <si>
    <t xml:space="preserve">Ošetření křížení inženýrských sítí dle pokynů  jejich správců</t>
  </si>
  <si>
    <t>Pol204</t>
  </si>
  <si>
    <t>Geodetické zaměření trasy potrubí</t>
  </si>
  <si>
    <t>Pol205</t>
  </si>
  <si>
    <t xml:space="preserve">Provedení hutnících zkoušek,  předání protokolů o hutnících zkouškách</t>
  </si>
  <si>
    <t>D.1.4.3 - Vzduchotechnika</t>
  </si>
  <si>
    <t>VZT - VZT</t>
  </si>
  <si>
    <t xml:space="preserve">    zař. č. 01 - zař. č. 01</t>
  </si>
  <si>
    <t xml:space="preserve">      Radiální ventilátor - Radiální ventilátor</t>
  </si>
  <si>
    <t xml:space="preserve">      Pružná vložka - Pružná vložka</t>
  </si>
  <si>
    <t xml:space="preserve">      Tlumič hluku - Tlumič hluku</t>
  </si>
  <si>
    <t xml:space="preserve">      Zpětná klapka - Zpětná klapka</t>
  </si>
  <si>
    <t xml:space="preserve">      Požární klapka - Požární klapka</t>
  </si>
  <si>
    <t xml:space="preserve">      Talířový ventil - Talířový ventil</t>
  </si>
  <si>
    <t xml:space="preserve">      Výfukový kus - Výfukový kus</t>
  </si>
  <si>
    <t xml:space="preserve">      Ohebná hadice - Ohebná hadice</t>
  </si>
  <si>
    <t xml:space="preserve">      Čtyřhranné potrubí s - Čtyřhranné potrubí s</t>
  </si>
  <si>
    <t xml:space="preserve">      Vinuté potrubí SPIRO - Vinuté potrubí SPIRO</t>
  </si>
  <si>
    <t xml:space="preserve">    zař. č. 02 - zař. č. 02</t>
  </si>
  <si>
    <t xml:space="preserve">    zař. č. 03 - zař. č. 03</t>
  </si>
  <si>
    <t xml:space="preserve">    zař. č. 90 - zař. č. 90</t>
  </si>
  <si>
    <t xml:space="preserve">    D1 - VRN</t>
  </si>
  <si>
    <t>VZT</t>
  </si>
  <si>
    <t>zař. č. 01</t>
  </si>
  <si>
    <t>Radiální ventilátor</t>
  </si>
  <si>
    <t>1A.001</t>
  </si>
  <si>
    <t xml:space="preserve">Radiální ventilátor d 250 EC  Radiální kovový ventilátor pro kruhové potrubí; vč časového spínače CS3-4; vč. rámu pod ventilátor; vč. dalšího nezbytného příslušenství, technické parametry zařízení viz tabulka zařízení</t>
  </si>
  <si>
    <t>Pružná vložka</t>
  </si>
  <si>
    <t>1A.012</t>
  </si>
  <si>
    <t>d250</t>
  </si>
  <si>
    <t>Tlumič hluku</t>
  </si>
  <si>
    <t>1A.152</t>
  </si>
  <si>
    <t>Tlumič hluku d 250, délka 900 kruhový</t>
  </si>
  <si>
    <t>Zpětná klapka</t>
  </si>
  <si>
    <t>1A.202</t>
  </si>
  <si>
    <t xml:space="preserve">Klapka d 250  pro kruhové potrubí a SPIRO, provedení „motýlová“</t>
  </si>
  <si>
    <t>Požární klapka</t>
  </si>
  <si>
    <t>1A.300.1</t>
  </si>
  <si>
    <t>Požární klapka 250x125 se servopohonem - napájecí napětí AC 230 V</t>
  </si>
  <si>
    <t>1A.301.1</t>
  </si>
  <si>
    <t xml:space="preserve">Požární klapka 250x125  se servopohonem - napájecí napětí AC 230 V</t>
  </si>
  <si>
    <t>1A.302.1</t>
  </si>
  <si>
    <t>1A.303.1</t>
  </si>
  <si>
    <t>Požární klapka d 125 se servopohonem - napájecí napětí AC 230 V</t>
  </si>
  <si>
    <t>1A.304.1</t>
  </si>
  <si>
    <t xml:space="preserve">Požární klapka 250x125  se servopohonem  - napájecí napětí AC 230 V</t>
  </si>
  <si>
    <t>Talířový ventil</t>
  </si>
  <si>
    <t>1A.401</t>
  </si>
  <si>
    <t>Talířový ventil d 125 odvodní, lakovaný; barva RAL dle požadavku architekta</t>
  </si>
  <si>
    <t>1A.412</t>
  </si>
  <si>
    <t>Talířový ventil d 125 odvodní, přefuk; barva RAL dle požadavku architekta</t>
  </si>
  <si>
    <t>1A.413</t>
  </si>
  <si>
    <t>Talířový ventil d 200 odvodní, přefuk; barva RAL dle požadavku architekta</t>
  </si>
  <si>
    <t>Výfukový kus</t>
  </si>
  <si>
    <t>1A.422</t>
  </si>
  <si>
    <t>d250 pozink; 45°</t>
  </si>
  <si>
    <t>Ohebná hadice</t>
  </si>
  <si>
    <t>1A.703</t>
  </si>
  <si>
    <t>Potrubí d 127 ohebná hadice s akusticky tlumícím účinkem</t>
  </si>
  <si>
    <t>1A.705</t>
  </si>
  <si>
    <t>Potrubí d 203 ohebná hadice s akusticky tlumícím účinkem</t>
  </si>
  <si>
    <t>Čtyřhranné potrubí s</t>
  </si>
  <si>
    <t>dle PD</t>
  </si>
  <si>
    <t>materiál pozinkovaný plech se stranami do 250 mm, tvarovky</t>
  </si>
  <si>
    <t>dle PD.1</t>
  </si>
  <si>
    <t>materiál pozinkovaný plech se stranami nad 250 mm</t>
  </si>
  <si>
    <t>dle PD.2</t>
  </si>
  <si>
    <t>materiál pozinkovaný plech se stranami nad 250 mm, tvarovky</t>
  </si>
  <si>
    <t>Vinuté potrubí SPIRO</t>
  </si>
  <si>
    <t>dle PD.3</t>
  </si>
  <si>
    <t>materiál pozinkovaný plech do průměru 140 mm</t>
  </si>
  <si>
    <t>dle PD.4</t>
  </si>
  <si>
    <t>materiál pozinkovaný plech do průměru 140 mm, tvarovky</t>
  </si>
  <si>
    <t>dle PD.5</t>
  </si>
  <si>
    <t>materiál pozinkovaný plech do průměru 200 mm</t>
  </si>
  <si>
    <t>dle PD.6</t>
  </si>
  <si>
    <t>materiál pozinkovaný plech do průměru 200 mm, tvarovky</t>
  </si>
  <si>
    <t>dle PD.7</t>
  </si>
  <si>
    <t>materiál pozinkovaný plech do průměru 280 mm</t>
  </si>
  <si>
    <t>dle PD.8</t>
  </si>
  <si>
    <t>materiál pozinkovaný plech do průměru 280 mm, tvarovky</t>
  </si>
  <si>
    <t>zař. č. 02</t>
  </si>
  <si>
    <t>2A.001</t>
  </si>
  <si>
    <t xml:space="preserve">Radiální ventilátor d 125 EC  Radiální kovový ventilátor pro kruhové potrubí; vč časového spínače CS3-4; vč. rámu pod ventilátor; vč. dalšího nezbytného příslušenství, technické parametry zařízení viz tabulka zařízení</t>
  </si>
  <si>
    <t>2A.010</t>
  </si>
  <si>
    <t>d125</t>
  </si>
  <si>
    <t>2A.151</t>
  </si>
  <si>
    <t xml:space="preserve">Tlumič hlulku d 125, délka 900  kruhový</t>
  </si>
  <si>
    <t>2A.200</t>
  </si>
  <si>
    <t xml:space="preserve">Klapka d 125  pro kruhové potrubí a SPIRO, provedení „motýlová“</t>
  </si>
  <si>
    <t>2A.300.2</t>
  </si>
  <si>
    <t>Požární klapka d 100 se servopohonem - napájecí napětí 230 V</t>
  </si>
  <si>
    <t>2A.301.2</t>
  </si>
  <si>
    <t>2A.302.2</t>
  </si>
  <si>
    <t>2A.303.2</t>
  </si>
  <si>
    <t>2A.401</t>
  </si>
  <si>
    <t>2A.412</t>
  </si>
  <si>
    <t>2A.420</t>
  </si>
  <si>
    <t>d125 pozink; 45°</t>
  </si>
  <si>
    <t>2A.703</t>
  </si>
  <si>
    <t>dle PD.9</t>
  </si>
  <si>
    <t>materiál pozinkovaný plech do průměru 100 mm</t>
  </si>
  <si>
    <t>dle PD.10</t>
  </si>
  <si>
    <t>materiál pozinkovaný plech do průměru 100 mm, tvarovky</t>
  </si>
  <si>
    <t>zař. č. 03</t>
  </si>
  <si>
    <t>3A.001</t>
  </si>
  <si>
    <t xml:space="preserve">Radiální ventilátor d  125 EC  Radiální kovový ventilátor pro kruhové potrubí; vč časového spínače CS3-4; vč. rámu pod ventilátor; vč. dalšího nezbytného příslušenství, technické parametry zařízení viz tabulka zařízení</t>
  </si>
  <si>
    <t>3A.010</t>
  </si>
  <si>
    <t>3A.151</t>
  </si>
  <si>
    <t xml:space="preserve">Tlumič hluku d  125, délka 900  kruhový</t>
  </si>
  <si>
    <t>3A.200</t>
  </si>
  <si>
    <t>3A.300.3</t>
  </si>
  <si>
    <t>3A.301.3</t>
  </si>
  <si>
    <t>3A.302.3</t>
  </si>
  <si>
    <t>3A.303.3</t>
  </si>
  <si>
    <t>3A.400</t>
  </si>
  <si>
    <t>Talířový ventil d 80 odvodní, barva RAL dle požadavku architekta</t>
  </si>
  <si>
    <t>3A.401</t>
  </si>
  <si>
    <t>3A.410</t>
  </si>
  <si>
    <t>Talířový ventil d 80 odvodní, přefuk; barva RAL dle požadavku architekta</t>
  </si>
  <si>
    <t>3A.411</t>
  </si>
  <si>
    <t>Talířový ventil d 100 odvodní, přefuk; barva RAL dle požadavku architekta</t>
  </si>
  <si>
    <t>3A.412</t>
  </si>
  <si>
    <t>3A.420</t>
  </si>
  <si>
    <t>3A.701</t>
  </si>
  <si>
    <t>Potrubí d 82 ohebná hadice s akusticky tlumícím účinkem</t>
  </si>
  <si>
    <t>3A.702</t>
  </si>
  <si>
    <t>Potrubí d 102 ohebná hadice s akusticky tlumícím účinkem</t>
  </si>
  <si>
    <t>3A.703</t>
  </si>
  <si>
    <t>dle PD.11</t>
  </si>
  <si>
    <t>materiál pozinkovaný plech se stranami do 250 mm</t>
  </si>
  <si>
    <t>zař. č. 90</t>
  </si>
  <si>
    <t>90.430</t>
  </si>
  <si>
    <t>280x280 pozink; 45°</t>
  </si>
  <si>
    <t>Pol294</t>
  </si>
  <si>
    <t>Požární ucpávky</t>
  </si>
  <si>
    <t>Pol295</t>
  </si>
  <si>
    <t>Doprava, přesun hmot</t>
  </si>
  <si>
    <t>Pol296</t>
  </si>
  <si>
    <t>Komplexní zkoušky</t>
  </si>
  <si>
    <t>Pol297</t>
  </si>
  <si>
    <t>Zaškolení</t>
  </si>
  <si>
    <t>Pol298</t>
  </si>
  <si>
    <t>Protivibrační opatření</t>
  </si>
  <si>
    <t>Pol299</t>
  </si>
  <si>
    <t>Zaregulování zařízení VZT a kontrola zaregulování pověřenou osobou</t>
  </si>
  <si>
    <t>Poznámka k položce:_x000d_
Povrchovou úpravu a barevné provedení VZT elementů nutno konzultovat s projektem interiérů</t>
  </si>
  <si>
    <t>D.1.4.3.1 - VRF chlazení</t>
  </si>
  <si>
    <t>SZ - SPOLEČNÉ ZAŘÍZENÍ</t>
  </si>
  <si>
    <t>D2 - Systém 2 - Split systém místnost 3-05</t>
  </si>
  <si>
    <t>SZ</t>
  </si>
  <si>
    <t>SPOLEČNÉ ZAŘÍZENÍ</t>
  </si>
  <si>
    <t>SZ.1</t>
  </si>
  <si>
    <t>Ocelové konstrukce pod venkovní kond.jednotky, vč.podkladní gumy</t>
  </si>
  <si>
    <t>SZ.2</t>
  </si>
  <si>
    <t>SZ.3</t>
  </si>
  <si>
    <t>Montážní, těsnící a spoj.materiál + doprava</t>
  </si>
  <si>
    <t>SZ.5</t>
  </si>
  <si>
    <t>Uvedení do provozu, zaškolení obsluhy</t>
  </si>
  <si>
    <t>SZ.6</t>
  </si>
  <si>
    <t>Měření hluku</t>
  </si>
  <si>
    <t>D2</t>
  </si>
  <si>
    <t>Systém 2 - Split systém místnost 3-05</t>
  </si>
  <si>
    <t>3.1.1</t>
  </si>
  <si>
    <t>Venkovni jednotka Qchl = 2,5 kW, Qt = 3,2 kW, Pchlmax. = 0,44 kW, Ptmax. = 0,59 kW, max. pocet pripojitelnych vnitrnich jednotek 1, max. vaha 43 kg. Hladina akustického tlaku cooling 44/ heating 45</t>
  </si>
  <si>
    <t>3.2.1</t>
  </si>
  <si>
    <t>Vnitřní kazetová jednotka Qchl = 2,5 kW, Qt = 3,2 kW, 220-240V/50Hz, hladina akustického tlaku P-Hi39/Hi33/Med25/Low19 dB</t>
  </si>
  <si>
    <t>3.5.1</t>
  </si>
  <si>
    <t>Cu potrubí 6,35/9,52 mm vč.izolace</t>
  </si>
  <si>
    <t>3.6</t>
  </si>
  <si>
    <t>Nástěnný ovládač</t>
  </si>
  <si>
    <t>3.7</t>
  </si>
  <si>
    <t>Přídavná náplň chladiva</t>
  </si>
  <si>
    <t>D.1.4.4. - Silnoproud</t>
  </si>
  <si>
    <t>1 - Specifikace materiálu – kabely</t>
  </si>
  <si>
    <t>2 - Specifikace materiálu – ukončení kabelů</t>
  </si>
  <si>
    <t>3 - Specifikace materiálu – rozvaděče</t>
  </si>
  <si>
    <t>4 - Specifikace materiálu – svítidla LED 4000K + NO</t>
  </si>
  <si>
    <t>5 - Specifikace materiálu – žlaby, trubky, nosné konstrukce</t>
  </si>
  <si>
    <t>6 - Specifikace materiálu – spínače, ovladače, zásuvky</t>
  </si>
  <si>
    <t>7 - Specifikace materiálu – hromosvod, uzemnění</t>
  </si>
  <si>
    <t>8 - Specifikace materiálu – ostatní</t>
  </si>
  <si>
    <t>9 - Specifikace materiálu – vyhřívání okapových svodů</t>
  </si>
  <si>
    <t xml:space="preserve">10 - Ostatní </t>
  </si>
  <si>
    <t>Specifikace materiálu – kabely</t>
  </si>
  <si>
    <t>1.</t>
  </si>
  <si>
    <t>Kabel CXKE-R 2Jx1,5 mm2</t>
  </si>
  <si>
    <t>2.</t>
  </si>
  <si>
    <t>Kabel CXKE-R 3Ox1,5 mm2</t>
  </si>
  <si>
    <t>3.</t>
  </si>
  <si>
    <t>Kabel CXKE-R 3Jx1,5 mm2</t>
  </si>
  <si>
    <t>4.</t>
  </si>
  <si>
    <t>Kabel CXKE-R 3Jx2,5 mm2</t>
  </si>
  <si>
    <t>5.</t>
  </si>
  <si>
    <t>Kabel CXKE-R 5Jx1,5 mm2</t>
  </si>
  <si>
    <t>6.</t>
  </si>
  <si>
    <t>Kabel CXKE-R 5Jx2,5 mm2</t>
  </si>
  <si>
    <t>7.</t>
  </si>
  <si>
    <t>Kabel CXKE-R 7x1,5 mm2</t>
  </si>
  <si>
    <t>8.</t>
  </si>
  <si>
    <t>Kabel CXKE-R 5Jx10 mm2</t>
  </si>
  <si>
    <t>9.</t>
  </si>
  <si>
    <t>Kabel AYKY 3x240+120</t>
  </si>
  <si>
    <t>10.</t>
  </si>
  <si>
    <t>Kabel s funkční schopností při požáru E90min CXKH-V 3Jx1,5 mm2</t>
  </si>
  <si>
    <t>11.</t>
  </si>
  <si>
    <t>Kabel s funkční schopností při požáru E90min CXKH-V 3Jx2,5 mm2</t>
  </si>
  <si>
    <t>12.</t>
  </si>
  <si>
    <t>Kabel s funkční schopností při požáru E90min CXKH-V 5Jx1,5 mm2</t>
  </si>
  <si>
    <t>13.</t>
  </si>
  <si>
    <t>Kabel s funkční schopností při požáru E90min Prafladur+ 5Jx2,5 mm2</t>
  </si>
  <si>
    <t>14.</t>
  </si>
  <si>
    <t>Kabel s funkční schopností při požáru E90min CXKH-V 3Jx4 mm2</t>
  </si>
  <si>
    <t>15.</t>
  </si>
  <si>
    <t>Kabel s funkční schopností při požáru E90min-Prafladur+ 5x35 mm2</t>
  </si>
  <si>
    <t>16.</t>
  </si>
  <si>
    <t>Kabel JYTY 2x1,5</t>
  </si>
  <si>
    <t>17.</t>
  </si>
  <si>
    <t>Kabely JYSTY 4x2x0,8</t>
  </si>
  <si>
    <t>18.</t>
  </si>
  <si>
    <t>Vodič 1CH-R 50 mm2 žlzel</t>
  </si>
  <si>
    <t>19.</t>
  </si>
  <si>
    <t>Vodič CY 6 mm2 žlzel</t>
  </si>
  <si>
    <t>20.</t>
  </si>
  <si>
    <t>Vodič CY 10 mm2 žlzel</t>
  </si>
  <si>
    <t>21.</t>
  </si>
  <si>
    <t>Vodič CY 16 mm2 žlzel</t>
  </si>
  <si>
    <t>22.</t>
  </si>
  <si>
    <t>Podružný materiál</t>
  </si>
  <si>
    <t>23.</t>
  </si>
  <si>
    <t>PPV</t>
  </si>
  <si>
    <t>Specifikace materiálu – ukončení kabelů</t>
  </si>
  <si>
    <t>1..1</t>
  </si>
  <si>
    <t>Ukončení vodičů v rozvaděči – do 3x2,5</t>
  </si>
  <si>
    <t>2..1</t>
  </si>
  <si>
    <t>Ukončení vodičů v rozvaděči – do 3x6</t>
  </si>
  <si>
    <t>3..1</t>
  </si>
  <si>
    <t>Ukončení vodičů v rozvaděči – do 5x4</t>
  </si>
  <si>
    <t>4..1</t>
  </si>
  <si>
    <t>Ukončení vodičů v rozvaděči – do 5x6</t>
  </si>
  <si>
    <t>5..1</t>
  </si>
  <si>
    <t>Ukončení vodičů v rozvaděči – do 5x16</t>
  </si>
  <si>
    <t>6..1</t>
  </si>
  <si>
    <t>Ukončení vodičů v rozvaděči – do 5x35</t>
  </si>
  <si>
    <t>7..1</t>
  </si>
  <si>
    <t>Ukončení vodičů v rozvaděči – do 12x4</t>
  </si>
  <si>
    <t>8..1</t>
  </si>
  <si>
    <t>Ukončení vodičů v rozvaděči – do 4x120</t>
  </si>
  <si>
    <t>9..1</t>
  </si>
  <si>
    <t>Ukončení vodičů v rozvaděči – do 4x240</t>
  </si>
  <si>
    <t>10..1</t>
  </si>
  <si>
    <t>11..1</t>
  </si>
  <si>
    <t>Specifikace materiálu – rozvaděče</t>
  </si>
  <si>
    <t>1..2</t>
  </si>
  <si>
    <t>Rozvaděč RH 1 dle schéma</t>
  </si>
  <si>
    <t>2..2</t>
  </si>
  <si>
    <t>Rozvaděč RPO dle schéma</t>
  </si>
  <si>
    <t>3..2</t>
  </si>
  <si>
    <t xml:space="preserve">Úprava stávající hlavní rozvodny - Doplnění jištěného vývodu DO 3x 200 A nast. na 3x 100 A s napěťovou spouští 230 V AC do rozvaděče RH2 rozvodny "Prádelna". Doplnění jištěného vývodu MDO 3x 630 A nast na 3x 400A s napěťovou spouští 230 V AC do rozvaděče </t>
  </si>
  <si>
    <t>4..2</t>
  </si>
  <si>
    <t>5..2</t>
  </si>
  <si>
    <t>Specifikace materiálu – svítidla LED 4000K + NO</t>
  </si>
  <si>
    <t>1..3</t>
  </si>
  <si>
    <t>D1 - Vestavné interiérové svítidlo, LED downlight, rotačně symetrické rozložení světla, 1900lm, 18W, max. zápustná hl. 97 mm, bíle práškovaný stropní prstenec z plech. oceli, vyměnitelný světelný zdroj</t>
  </si>
  <si>
    <t>2..3</t>
  </si>
  <si>
    <t>B1- Vestavné LED svítidlo, 4200 lm, 36W, do stropních podhledů 600x600, PMMA difuzor, těleso z bíle lakovaného extr. Al profilu, vyměnitelný digitálně stmívatelný DALI předřadník</t>
  </si>
  <si>
    <t>3..3</t>
  </si>
  <si>
    <t>B1D- Vestavné LED svítidlo, 4200 lm, 36W, do stropních podhledů 600x600, PMMA difuzor, těleso z bíle lakovaného extr. Al profilu, vyměnitelný digitálně stmívatelný DALI předřadník</t>
  </si>
  <si>
    <t>4..3</t>
  </si>
  <si>
    <t>B1DP- Vestavné LED svítidlo, 4200 lm, 36W, přisazené, vč. kastlíku 600x600, PMMA difuzor, těleso z bíle lakovaného extr. Al profilu, vyměnitelný digitálně stmívatelný DALI předřadník</t>
  </si>
  <si>
    <t>5..3</t>
  </si>
  <si>
    <t>C1D- Vestavné LED svítidlo, 4200 lm, 36W, přisazené, vč. kastlíku 600x600, PMMA difuzor, těleso z bíle lakovaného extr. Al profilu, vyměnitelný digitálně stmívatelný DALI předřadník</t>
  </si>
  <si>
    <t>6..2</t>
  </si>
  <si>
    <t>P1 - LED světlo do vlhkých prostor IP66 , 6300 lm, 43 W, montáž na strop, mikroprizmatický kryt, těleso rám bíle lakovaný Al, vyměnitelný světelný zdroj a externí předřadník</t>
  </si>
  <si>
    <t>7..2</t>
  </si>
  <si>
    <t>9 - LED světlo do vlhkých prostor IP66 , 6300 lm, 43 W, zavěšené nebo na strop, mikroprizmatický kryt, těleso rám bíle lakovaný Al, vyměnitelný světelný zdroj a externí předřadník</t>
  </si>
  <si>
    <t>8..2</t>
  </si>
  <si>
    <t>N1 - nouzové únikové svítidlo; plastové interiérové s piktogramem, IP65, možnost napojení na CBS</t>
  </si>
  <si>
    <t>9..2</t>
  </si>
  <si>
    <t xml:space="preserve">N2 - nouzové únikové svítidlo;  plastové interiérové s podvěšeným piktogramem, IP65, možnost napojení na CBS</t>
  </si>
  <si>
    <t>10..2</t>
  </si>
  <si>
    <t>NH1 - nouzové únikové svítidlo; plastové interiérové s piktogramem, IP65, CBS - PBZ</t>
  </si>
  <si>
    <t>11..2</t>
  </si>
  <si>
    <t>NH2 - nouzové únikové svítidlo; plastové interiérové s piktogramem, IP65, CBS - PBZ</t>
  </si>
  <si>
    <t>12..1</t>
  </si>
  <si>
    <t xml:space="preserve">N3 - nouzové únikové svítidlo;  plastové extériérové piktogramem, IP65, možnost napojení na CBS</t>
  </si>
  <si>
    <t>13..1</t>
  </si>
  <si>
    <t>N4 - nouzové únikové svítidlo; IP65, možnost napojení na CBS</t>
  </si>
  <si>
    <t>14..1</t>
  </si>
  <si>
    <t>N5 - nouzové únikové svítidlo; IP65, možnost napojení na CBS</t>
  </si>
  <si>
    <t>15..1</t>
  </si>
  <si>
    <t>N6 - nouzové únikové svítidlo; IP65, možnost napojení na CBS</t>
  </si>
  <si>
    <t>16..1</t>
  </si>
  <si>
    <t>N7 - nouzové únikové svítidlo; IP65, možnost napojení na CBS</t>
  </si>
  <si>
    <t>17..1</t>
  </si>
  <si>
    <t>N8 - nouzové únikové svítidlo; IP65, možnost napojení na CBS</t>
  </si>
  <si>
    <t>18..1</t>
  </si>
  <si>
    <t>Liniové LED svítidlo dle specifikace nábytku 12W, 4000 K, 2000 mm</t>
  </si>
  <si>
    <t>21..1</t>
  </si>
  <si>
    <t>CBS včetně baterií; zprovoznění systému NO dle legislativy, zaškolení obsluhy</t>
  </si>
  <si>
    <t>22..1</t>
  </si>
  <si>
    <t xml:space="preserve">Pohybové čidlo řízení spínání osvětlení na ploše  parkoviště</t>
  </si>
  <si>
    <t>23..1</t>
  </si>
  <si>
    <t>Pohybové čidlo řízení spínání osvětlení podesty, chodby</t>
  </si>
  <si>
    <t>24.</t>
  </si>
  <si>
    <t xml:space="preserve">Systém řízení osvětlení, Tvorba vizualizace pro umístění svítidel Adresace  svítidel Programování svítidel, čidel a tlačítek Programování scén Oživení systému řízení osvětlení Nastavení dosahu sensorů (vymaskování zón) Doprava na místo a zpět (při tomto r</t>
  </si>
  <si>
    <t>25.</t>
  </si>
  <si>
    <t>Podružný materiál, recykl. poplatky</t>
  </si>
  <si>
    <t>26.</t>
  </si>
  <si>
    <t>Specifikace materiálu – žlaby, trubky, nosné konstrukce</t>
  </si>
  <si>
    <t>1..4</t>
  </si>
  <si>
    <t xml:space="preserve">Kabelový drátěný žlab 100/100  s dvojitým příčníkem, vč. příslušenství nosných prvků a tvarovek</t>
  </si>
  <si>
    <t>2..4</t>
  </si>
  <si>
    <t>Kabelový drátěný žlab 100/100 požární, s dvojitým příčníkem, vč. příslušenství nosných prvků a tvarovek</t>
  </si>
  <si>
    <t>3..4</t>
  </si>
  <si>
    <t>Kabelový rošt SONAP š=500mm vč. úchytného materiálu a příslušenství</t>
  </si>
  <si>
    <t>4..4</t>
  </si>
  <si>
    <t>Atyp. nosná konstrukce pro kabel. žlab na střechu</t>
  </si>
  <si>
    <t>5..4</t>
  </si>
  <si>
    <t>Atyp. nosná konstrukce pro kabel. žlab s požární odolností E90</t>
  </si>
  <si>
    <t>6..3</t>
  </si>
  <si>
    <t>Závitová tyč 0,5m pro kabelový žlab</t>
  </si>
  <si>
    <t>7..3</t>
  </si>
  <si>
    <t>Závitová tyč 0,5m pro kabelový žlab s požární odolností E90</t>
  </si>
  <si>
    <t>8..3</t>
  </si>
  <si>
    <t>Úchyt do betonu pro kabelový žlab</t>
  </si>
  <si>
    <t>9..3</t>
  </si>
  <si>
    <t>Úchyt do betonu pro kabelový žlab s požární odolností E90</t>
  </si>
  <si>
    <t>10..3</t>
  </si>
  <si>
    <t>Trubka pevná včetně příchytek Ø20</t>
  </si>
  <si>
    <t>11..3</t>
  </si>
  <si>
    <t>Trubka ohebná Ø20 bezhalogenová samozhášivá 750N</t>
  </si>
  <si>
    <t>12..2</t>
  </si>
  <si>
    <t>Příchytka pro 15 kabelů do podhledu</t>
  </si>
  <si>
    <t>13..2</t>
  </si>
  <si>
    <t>Příchytka pro 8 kabelů do podhledu</t>
  </si>
  <si>
    <t>14..2</t>
  </si>
  <si>
    <t>Příchytka pro 1 kabel do podhledu</t>
  </si>
  <si>
    <t>15..2</t>
  </si>
  <si>
    <t>Distanční příchytka 732/20 d=22-24 E90</t>
  </si>
  <si>
    <t>16..2</t>
  </si>
  <si>
    <t>Distanční příchytka 732/20 d=20-22 E90</t>
  </si>
  <si>
    <t>17..2</t>
  </si>
  <si>
    <t>Distanční příchytka 732/20 d=16,5-18 E90</t>
  </si>
  <si>
    <t>18..2</t>
  </si>
  <si>
    <t xml:space="preserve">Plast.rozv.krabice IP54 s průchodkou vč. svorek  85x85</t>
  </si>
  <si>
    <t>19..1</t>
  </si>
  <si>
    <t>Krabice přístrojová pod omítku</t>
  </si>
  <si>
    <t>20..1</t>
  </si>
  <si>
    <t>Svorka pro připojení kovových konstrukcí</t>
  </si>
  <si>
    <t>21..2</t>
  </si>
  <si>
    <t xml:space="preserve">Podružná ekvipotenciální přípojnice  kr. 200x150 p.om. včetně přípojnice PE a PA</t>
  </si>
  <si>
    <t>22..2</t>
  </si>
  <si>
    <t>Odlehčení tahu + požární krabice 2ks</t>
  </si>
  <si>
    <t>23..2</t>
  </si>
  <si>
    <t>Podružný materiál (svorky,…)</t>
  </si>
  <si>
    <t>24..1</t>
  </si>
  <si>
    <t>Specifikace materiálu – spínače, ovladače, zásuvky</t>
  </si>
  <si>
    <t>1..5</t>
  </si>
  <si>
    <t>Spínač jednopólový velkoplošný – 230V/10A, p. om., bílý, komplet, IP20</t>
  </si>
  <si>
    <t>2..5</t>
  </si>
  <si>
    <t xml:space="preserve">Přepínač  řazení 6 velkoplošný – 230V/10A, pod omítku, bílý, komplet, IP20</t>
  </si>
  <si>
    <t>3..5</t>
  </si>
  <si>
    <t>Přepínač řazení 6 velkoplošný – 230V/10A, na omítku, bílý, komplet, IP44</t>
  </si>
  <si>
    <t>4..5</t>
  </si>
  <si>
    <t xml:space="preserve">Přepínač  řazení 7 velkoplošný – 230V/10A, pod omítku, bílý, komplet, IP20</t>
  </si>
  <si>
    <t>5..5</t>
  </si>
  <si>
    <t>Tlačítkový ovladač 230V/10A, pod omítku, bílý, komplet, IP20</t>
  </si>
  <si>
    <t>6..4</t>
  </si>
  <si>
    <t>Tlačítko havarijního vypínání – centrál stop, total stop pod sklíčkem</t>
  </si>
  <si>
    <t>7..4</t>
  </si>
  <si>
    <t>Zásuvka jednonásobná 230V/16A, pod omítku, IP20 komplet (MDO,DO)</t>
  </si>
  <si>
    <t>8..4</t>
  </si>
  <si>
    <t>Drobný montážní materiál</t>
  </si>
  <si>
    <t>9..4</t>
  </si>
  <si>
    <t>Specifikace materiálu – hromosvod, uzemnění</t>
  </si>
  <si>
    <t>1..6</t>
  </si>
  <si>
    <t>Vodič FeZn d=10mm (vč. příslušenství)</t>
  </si>
  <si>
    <t>2..6</t>
  </si>
  <si>
    <t xml:space="preserve">Vodič AlMgSi=8mm (vč. podpěr  a příslušenství)</t>
  </si>
  <si>
    <t>3..6</t>
  </si>
  <si>
    <t>Uzemňovací pásovina FeZn30x4</t>
  </si>
  <si>
    <t>4..6</t>
  </si>
  <si>
    <t>Uzemňovací drát FeZn d=10 mm</t>
  </si>
  <si>
    <t>5..6</t>
  </si>
  <si>
    <t>Svorka SR02</t>
  </si>
  <si>
    <t>6..5</t>
  </si>
  <si>
    <t>Svorka SP1</t>
  </si>
  <si>
    <t>7..5</t>
  </si>
  <si>
    <t>Svorka spojovací SS</t>
  </si>
  <si>
    <t>8..5</t>
  </si>
  <si>
    <t>Svorka křížová SK</t>
  </si>
  <si>
    <t>9..5</t>
  </si>
  <si>
    <t>Svorka připojovací zkušební</t>
  </si>
  <si>
    <t>10..4</t>
  </si>
  <si>
    <t>Jímací tyč do 1,5m včetně podstavce a svorek</t>
  </si>
  <si>
    <t>11..4</t>
  </si>
  <si>
    <t>Označení svodu štítky</t>
  </si>
  <si>
    <t>12..3</t>
  </si>
  <si>
    <t>13..3</t>
  </si>
  <si>
    <t>Specifikace materiálu – ostatní</t>
  </si>
  <si>
    <t>1..7</t>
  </si>
  <si>
    <t>Protipožární ucpávky kabelových tras v místech přechodu do jiného PÚ</t>
  </si>
  <si>
    <t>2..7</t>
  </si>
  <si>
    <t>Výstražné štítky</t>
  </si>
  <si>
    <t>3..7</t>
  </si>
  <si>
    <t>Multikanál pro přeložení kabelů VN, včetně výkopu a přebetonování</t>
  </si>
  <si>
    <t>4..7</t>
  </si>
  <si>
    <t>Žlab kabelový s víkem do země, včetně ručního výkopu</t>
  </si>
  <si>
    <t>5..7</t>
  </si>
  <si>
    <t>Signální testovací panel ZIS kompatibilní s hlídačem izol.stavu vč.datového propojení a příslušenství</t>
  </si>
  <si>
    <t>6..6</t>
  </si>
  <si>
    <t>Jednofázový izol.transformátor s primárním napájením 400V 6,3kVA pro napájení zdravotnických zařízení. Osazení do rozvaděče RH.</t>
  </si>
  <si>
    <t>7..6</t>
  </si>
  <si>
    <t>Svodič přepětí B+C ochrana LPZ(přechod LPS-LPZ) (zařízení VZT, CHLAZENÍ, VO, NN), včetně krabice povrchové</t>
  </si>
  <si>
    <t>8..6</t>
  </si>
  <si>
    <t>Hlavní ekvipotenciální přípojnice HOP (přípojnicový systém)</t>
  </si>
  <si>
    <t>9..6</t>
  </si>
  <si>
    <t>10..5</t>
  </si>
  <si>
    <t>Specifikace materiálu – vyhřívání okapových svodů</t>
  </si>
  <si>
    <t>11..5</t>
  </si>
  <si>
    <t>jižní strana - vodorovný žlab 2.NP (68,44m) 7161 TO-2R-135-2710</t>
  </si>
  <si>
    <t>12..4</t>
  </si>
  <si>
    <t>jižní strana - vodorovný žlab 3.NP (68,44m) 7161 TO-2R-135-2711</t>
  </si>
  <si>
    <t>13..4</t>
  </si>
  <si>
    <t>jižní strana - vodorovný žlab 4.NP (68,44m) 7161 TO-2R-135-2712</t>
  </si>
  <si>
    <t>21..3</t>
  </si>
  <si>
    <t>Regulace 2356 ETO2-4550</t>
  </si>
  <si>
    <t>22..3</t>
  </si>
  <si>
    <t>Regulace 2352 ETOR-55/10 m</t>
  </si>
  <si>
    <t>23..3</t>
  </si>
  <si>
    <t>Regulace 2961 Treo H 961</t>
  </si>
  <si>
    <t>24..2</t>
  </si>
  <si>
    <t>Fixace společně (uvažován hranatý žlab) 1801 Distanční lišta</t>
  </si>
  <si>
    <t xml:space="preserve">Ostatní </t>
  </si>
  <si>
    <t>1..8</t>
  </si>
  <si>
    <t>Stavební přípomoci (sekání, vrtání)</t>
  </si>
  <si>
    <t>2..8</t>
  </si>
  <si>
    <t>Zapravení drážek</t>
  </si>
  <si>
    <t>3..8</t>
  </si>
  <si>
    <t>Lešení, práce v chodbách</t>
  </si>
  <si>
    <t>4..8</t>
  </si>
  <si>
    <t>Koordinace se stávajícími rozvody</t>
  </si>
  <si>
    <t>5..8</t>
  </si>
  <si>
    <t>Likvidace el.materiálů</t>
  </si>
  <si>
    <t>6..7</t>
  </si>
  <si>
    <t>Přípojka NN - výkop 30x80 vč.geodet. zaměř.</t>
  </si>
  <si>
    <t>7..7</t>
  </si>
  <si>
    <t>Koordinace umístění přístrojů v podhledech</t>
  </si>
  <si>
    <t>8..7</t>
  </si>
  <si>
    <t>Oznámení o zahájení prací dle vyhlášky č.73/2010 sb, stanovisko TIČR</t>
  </si>
  <si>
    <t>9..7</t>
  </si>
  <si>
    <t>Doplňující pospojování (PA-PE) dle skutečně intalovaných zařízení zdravotní technologie, zařizovacích předmětů a zařízení TZB</t>
  </si>
  <si>
    <t>10..6</t>
  </si>
  <si>
    <t>Koordinace s profesí VZT, SLP, zdravotní technologie, medi.plyny</t>
  </si>
  <si>
    <t>11..6</t>
  </si>
  <si>
    <t>Napojení zařízení VZT, ÚT, MAR, ZTI, SOZ, ZOTK kabel přívod na svorku zařízení</t>
  </si>
  <si>
    <t>13..5</t>
  </si>
  <si>
    <t xml:space="preserve">Vypracování RDS – Realizační dokumentace stavby,  tištěná paré a digitální verze v otevřené (dwg, doc, xls) a uzavřené (pdf) formě</t>
  </si>
  <si>
    <t>15..3</t>
  </si>
  <si>
    <t>Měření světelně-technických parametrů osvětlení + NO včetně protokolu</t>
  </si>
  <si>
    <t>16..3</t>
  </si>
  <si>
    <t>Výchozí revize kompletní elektroinstalace, vč. antistatických podlah</t>
  </si>
  <si>
    <t>D.1.4.5 - Slaboproud</t>
  </si>
  <si>
    <t>D1 - Elektroinstalace</t>
  </si>
  <si>
    <t xml:space="preserve">    D2 - Technologie strukturované kabeláže</t>
  </si>
  <si>
    <t xml:space="preserve">    D3 - Technologie kamerového systému</t>
  </si>
  <si>
    <t xml:space="preserve">    D4 - Technologie přístupového systému</t>
  </si>
  <si>
    <t xml:space="preserve">    D5 - Technologie parkovacího systému</t>
  </si>
  <si>
    <t xml:space="preserve">    D6 - Společné kabelové trasy</t>
  </si>
  <si>
    <t xml:space="preserve">    D7 - Hodinová zúčtovací sazba</t>
  </si>
  <si>
    <t>Elektroinstalace</t>
  </si>
  <si>
    <t>Technologie strukturované kabeláže</t>
  </si>
  <si>
    <t>Pol53</t>
  </si>
  <si>
    <t xml:space="preserve">19´´ datový rozvaděč  prosklené dveře 800x1000 42U</t>
  </si>
  <si>
    <t>Pol54</t>
  </si>
  <si>
    <t>Kolečka pod datový rozvaděč</t>
  </si>
  <si>
    <t>Pol55</t>
  </si>
  <si>
    <t>Napájecí panel 8x 230V 19´´ / 1U s přepěťovou ochranou</t>
  </si>
  <si>
    <t>Pol56</t>
  </si>
  <si>
    <t>Telefonní patchpanel 25 portů cat 3</t>
  </si>
  <si>
    <t>Pol57</t>
  </si>
  <si>
    <t>Datový patchpanel cat 6 UTP 24 portů</t>
  </si>
  <si>
    <t>Pol58</t>
  </si>
  <si>
    <t>Optická vana pro 24 vláken, vybavená včetně kazet, pigtailů a spojek</t>
  </si>
  <si>
    <t>Pol59</t>
  </si>
  <si>
    <t>Vyvazovací panel s kovovými oky</t>
  </si>
  <si>
    <t>Pol60</t>
  </si>
  <si>
    <t>Montážní sada M6</t>
  </si>
  <si>
    <t>Pol61</t>
  </si>
  <si>
    <t>Datová zásuvka 2x RJ45 k zapuštění, komplet, design dle silnoproudu</t>
  </si>
  <si>
    <t>Pol62</t>
  </si>
  <si>
    <t>Optický box pro 8 vláken, vybavený včetně kazet, pigtailů a spojek</t>
  </si>
  <si>
    <t>Pol63</t>
  </si>
  <si>
    <t>Datová zásuvka 2x RJ45 nad podhled k instalaci na povrch, včetně krabice a keystone 2x UTP cat 6 - příprava pro Wifi, kamery, E-moduly</t>
  </si>
  <si>
    <t>Pol64</t>
  </si>
  <si>
    <t xml:space="preserve">Univerzální rozvodná plastová skříň  ve vyšším krytí IP65, včetně zámku, pro umístění optického boxu, povrchové zásuvky a průmyslového switche</t>
  </si>
  <si>
    <t>Pol65</t>
  </si>
  <si>
    <t>Venkovní zásuvka 16A komplet pro povrchovou montáž</t>
  </si>
  <si>
    <t>Pol66</t>
  </si>
  <si>
    <t>Zavaření optických vláken</t>
  </si>
  <si>
    <t>Pol67</t>
  </si>
  <si>
    <t>Měření optických vláken, včetně měřícího protokolu</t>
  </si>
  <si>
    <t>Pol68</t>
  </si>
  <si>
    <t>Měření metalických portů, včetně měřícího protokolu</t>
  </si>
  <si>
    <t>Pol69</t>
  </si>
  <si>
    <t>Popis datových zásuvek, rozvaděčů</t>
  </si>
  <si>
    <t>Pol70</t>
  </si>
  <si>
    <t>Patchkabel 2m cat 6</t>
  </si>
  <si>
    <t>Pol71</t>
  </si>
  <si>
    <t>Patchkabel 3m cat 6</t>
  </si>
  <si>
    <t>Pol72</t>
  </si>
  <si>
    <t>Optický patchkabel SM LC-LC duplex 2m</t>
  </si>
  <si>
    <t>Pol73</t>
  </si>
  <si>
    <t>Kabel UTP cat 6, dle požárních norem</t>
  </si>
  <si>
    <t>Pol74</t>
  </si>
  <si>
    <t>Kabel UTP cat 6, venkovní</t>
  </si>
  <si>
    <t>Pol75</t>
  </si>
  <si>
    <t>Telefonní kabel 25 párů dle požárních norem</t>
  </si>
  <si>
    <t>Pol76</t>
  </si>
  <si>
    <t>Optický kabel SM 8 vláken LSOH včetně mikrotrubičky a spojek</t>
  </si>
  <si>
    <t>Pol77</t>
  </si>
  <si>
    <t>Trubka ohebná 25mm dle požárních norem</t>
  </si>
  <si>
    <t>Pol78</t>
  </si>
  <si>
    <t>Trubka pevná 25mm dle požárních norem, včetně uchycení</t>
  </si>
  <si>
    <t>Pol79</t>
  </si>
  <si>
    <t>Svazkové držáky, včetně uchycení</t>
  </si>
  <si>
    <t>Pol80</t>
  </si>
  <si>
    <t>Protipožární utěsnění včetně štítku</t>
  </si>
  <si>
    <t>Pol81</t>
  </si>
  <si>
    <t>Drobný materiál (relé,…)</t>
  </si>
  <si>
    <t>Pol82</t>
  </si>
  <si>
    <t>Technologie kamerového systému</t>
  </si>
  <si>
    <t>Pol83</t>
  </si>
  <si>
    <t>IP kamera 4MPx bullet, zoom objektiv 2,8-12 mm</t>
  </si>
  <si>
    <t>Pol84</t>
  </si>
  <si>
    <t>IP kamera 4MPx dome, zoom objektiv 2,8-12 mm</t>
  </si>
  <si>
    <t>Pol85</t>
  </si>
  <si>
    <t>Switch 16x SFP + 2x SFP Uplink</t>
  </si>
  <si>
    <t>Pol86</t>
  </si>
  <si>
    <t>Výkonný síťový NVR záznam, 32 kamer (bez HDD),</t>
  </si>
  <si>
    <t>Pol87</t>
  </si>
  <si>
    <t>HDD 6 TB pro kamerové systémy</t>
  </si>
  <si>
    <t>Pol88</t>
  </si>
  <si>
    <t>Průmyslový switch 10 portů Gigabit, (8x (Hi)PoE, 2x optika), 20Gbps, 110W, kov</t>
  </si>
  <si>
    <t>Pol89</t>
  </si>
  <si>
    <t>SFP modul 1000Base-LX, singlemode, 2xLC, 20km</t>
  </si>
  <si>
    <t>Pol90</t>
  </si>
  <si>
    <t>Pol91</t>
  </si>
  <si>
    <t>Technologie přístupového systému</t>
  </si>
  <si>
    <t>Pol92</t>
  </si>
  <si>
    <t>Analogový interkom 4x tlačítko kompatibilní se stávajícícm systémem</t>
  </si>
  <si>
    <t>Pol93</t>
  </si>
  <si>
    <t>Řídící jednotka přístupového systému se zběrnicí RS 485 a 1x LAN rozhraním, kompatibilní se stávajícím systémem</t>
  </si>
  <si>
    <t>Pol94</t>
  </si>
  <si>
    <t>Zálohovaný zdroj 12V/ 5A s prostorem pro akumulátor 17 Ah a pro řídící modul</t>
  </si>
  <si>
    <t>Pol95</t>
  </si>
  <si>
    <t>Baterie 12V /17 Ah</t>
  </si>
  <si>
    <t>Pol96</t>
  </si>
  <si>
    <t xml:space="preserve">Dveřní řídící jednotka, komunikace RS485, napájení 12VDC, 1x výstup pro ovládání zámku, 1x pomocný  vstup, 1x vstup z EPS, 1x vstup z PZTS, 1x výstup pro ovládání PZTS, kompatibilní se stávajícím systémem</t>
  </si>
  <si>
    <t>Pol97</t>
  </si>
  <si>
    <t xml:space="preserve">Box pro zapojení  modulů dveřních řídících jednotek</t>
  </si>
  <si>
    <t>Pol98</t>
  </si>
  <si>
    <t xml:space="preserve">Box pro zapojení  modulů dveřních řídících jednotek  do venkovního porstředí</t>
  </si>
  <si>
    <t>Pol99</t>
  </si>
  <si>
    <t>Čtečka karet vnitřní, kompatibilní se stávajícím systémem</t>
  </si>
  <si>
    <t>Pol100</t>
  </si>
  <si>
    <t>Čtečka karet venkovní, kompatibilní se stávajícím systémem</t>
  </si>
  <si>
    <t>Pol101</t>
  </si>
  <si>
    <t>Krabice AK80 pod čtečku</t>
  </si>
  <si>
    <t>Pol102</t>
  </si>
  <si>
    <t>Štítek na čtečku</t>
  </si>
  <si>
    <t>Pol103</t>
  </si>
  <si>
    <t>Napájecí adaptér 12V 1A</t>
  </si>
  <si>
    <t>Pol104</t>
  </si>
  <si>
    <t>Zálohovaný napájecí zdroj 12V 1A</t>
  </si>
  <si>
    <t>Pol105</t>
  </si>
  <si>
    <t>Zálohovaný napájecí zdroj 12V 1A do venkovního prostředí</t>
  </si>
  <si>
    <t>Pol106</t>
  </si>
  <si>
    <t>Baterie 12V 7Ah</t>
  </si>
  <si>
    <t>Pol107</t>
  </si>
  <si>
    <t>Odchodové tlačítko pro posuvné dveře, komplet</t>
  </si>
  <si>
    <t>Pol108</t>
  </si>
  <si>
    <t>Připojení zámků, posuvných dveří, výtahů</t>
  </si>
  <si>
    <t>Pol109</t>
  </si>
  <si>
    <t>Připojení řídící jednotky přístupového systému do LAN</t>
  </si>
  <si>
    <t>Pol110</t>
  </si>
  <si>
    <t>Elektrootvírač 12V nízkoodběrový</t>
  </si>
  <si>
    <t>Pol111</t>
  </si>
  <si>
    <t>Elektrootvírač 12V reverzní</t>
  </si>
  <si>
    <t>Pol112</t>
  </si>
  <si>
    <t>Elektrootvírač 24V reverzní</t>
  </si>
  <si>
    <t>Pol113</t>
  </si>
  <si>
    <t>Praflacom 2x2x0,8, nebo adekvátní náhrada pro přístupový systém</t>
  </si>
  <si>
    <t>Pol114</t>
  </si>
  <si>
    <t>Praflacom 5x2x0,5 , nebo adekvátní náhrada pro blokaci dveří</t>
  </si>
  <si>
    <t>Pol115</t>
  </si>
  <si>
    <t>Praflacom 1x2x0,5, nebo adekvátní náhrada napájení zámku</t>
  </si>
  <si>
    <t>Pol116</t>
  </si>
  <si>
    <t>Konfigurace bodu v systému</t>
  </si>
  <si>
    <t>Pol117</t>
  </si>
  <si>
    <t>Konfigurace interkomu dle požadavku provozovatele</t>
  </si>
  <si>
    <t>Pol118</t>
  </si>
  <si>
    <t>Trubka pevná 25mm, včetně uchycení dle požárních norem</t>
  </si>
  <si>
    <t>Pol119</t>
  </si>
  <si>
    <t>Stropní kabelové příchytky, včetně uchycení</t>
  </si>
  <si>
    <t>Pol120</t>
  </si>
  <si>
    <t>Pol121</t>
  </si>
  <si>
    <t>Pol122</t>
  </si>
  <si>
    <t>Technologie parkovacího systému</t>
  </si>
  <si>
    <t>Pol123</t>
  </si>
  <si>
    <t>Rozšíření základního softwarového jádra o možnost připojení dalšího 1 ks zařízení.</t>
  </si>
  <si>
    <t>Pol124</t>
  </si>
  <si>
    <t xml:space="preserve">Vjezdový nebo výjezdový  terminál pro dlouhodobé parkování. Obsahuje  řídící systémovou jednotku  LAN - komunikace TCP-IP a napájecí zdroje. Provedení je v antikorozní úpravě a barevné kombinaci RAL 6029 a RAL 9006.</t>
  </si>
  <si>
    <t>Pol125</t>
  </si>
  <si>
    <t>Polychromatický LCD displej o úhlopříčce 5,7" -7" . Displej je vybaven podsvitem. Včetně video nápovědy. Pro instalaci do terminálů a sloupků .</t>
  </si>
  <si>
    <t>Pol126</t>
  </si>
  <si>
    <t xml:space="preserve">Modul čtečky bezkontaktních parkovacích karet  pro dlouhodobé parkování. Pro instalaci do terminálů a sloupkŮ.</t>
  </si>
  <si>
    <t>Pol127</t>
  </si>
  <si>
    <t>Obousměrný audiokomunikační systém s hlasovým dorozumíváním a hlasitým odposlechem. Digitalizovaný zvuk je přenášen prostřednictvím protokolu IP. Interkom je dodáván včetně komunikačního tlačítka, mikrofonu a reproduktoru. Možnost rozšíření na videointerk</t>
  </si>
  <si>
    <t>Pol128</t>
  </si>
  <si>
    <t>Indukční zemní smyčka z vinutých vodivých kabelů pro detekci přítomnosti nebo průjezdu vozidel.</t>
  </si>
  <si>
    <t>Pol129</t>
  </si>
  <si>
    <t>Umístění indukční smyčky pod povrch nebo zabudování do podkladu stávající či nové vozovky.</t>
  </si>
  <si>
    <t>Pol130</t>
  </si>
  <si>
    <t xml:space="preserve">Aut. závora pro intenz. provoz až do 5m délky ramene bez příslušenství, rychlost 3s, frekvenční měnič, dvoukanálový externí detektor. Elektronika s frekvenčním měničem zajišťuje vyšší životnost mechanizmu závory. Povrchová úprava galvanickým zinkováním a </t>
  </si>
  <si>
    <t>Pol131</t>
  </si>
  <si>
    <t>Hliníkové rameno obdélníkového profilu o standardní délce 3 m, včetně nálepek s reflexním potiskem.</t>
  </si>
  <si>
    <t>Pol132</t>
  </si>
  <si>
    <t>Kloubová mechanika pro závory do 5m délky, úhel ohybu 90°.</t>
  </si>
  <si>
    <t>Pol133</t>
  </si>
  <si>
    <t>Světelné signalizační zařízení v hliníkovém provedení pro regulaci dopravního provozu v definovaném prostoru. Semafor je vybaven dvěma diodovými panely s jednobarevným svitem (červené a zelené světlo). Průměr čoček 120 mm. Bez uchycení.</t>
  </si>
  <si>
    <t>Pol134</t>
  </si>
  <si>
    <t>Nízký kovový sloupek pro upevnění semaforu, s instalací na vrchní plochu automatické silniční závory.</t>
  </si>
  <si>
    <t>Pol135</t>
  </si>
  <si>
    <t>Dvouřádkový displej vybavený symbolem parkoviště a 3 RGB zobrazovacími panely pro zobrazení třímístného počtu volných parkovacích míst.</t>
  </si>
  <si>
    <t>Pol136</t>
  </si>
  <si>
    <t>Zónová jednotka vybavená 1 dvoukanálovým detektorem vozidel. Obsahuje napájecí zdroj, řídící jednotku, plastový rozvaděč, montážní desku a detektor.</t>
  </si>
  <si>
    <t>Pol137</t>
  </si>
  <si>
    <t>Přemístění původního parkovacího systému do nové pozice, včetně zapojení a nakonfigurování</t>
  </si>
  <si>
    <t>Pol138</t>
  </si>
  <si>
    <t>Instakace, zapojení a konfigurace parkovacího systému</t>
  </si>
  <si>
    <t>Pol139</t>
  </si>
  <si>
    <t>Pol140</t>
  </si>
  <si>
    <t>Společné kabelové trasy</t>
  </si>
  <si>
    <t>Pol141</t>
  </si>
  <si>
    <t>Drátěný žlab 100x 50mm, 200x 100mm, 300x 100mm, včetně spojek, uchycení</t>
  </si>
  <si>
    <t>Pol142</t>
  </si>
  <si>
    <t>Kabelový žebřík do stoupacího vedení včetně kotvení, příchytek kabelů a dalšího příslušenství</t>
  </si>
  <si>
    <t>Pol143</t>
  </si>
  <si>
    <t>Drobný materiál (sádra, …)</t>
  </si>
  <si>
    <t>Pol144</t>
  </si>
  <si>
    <t>Pol145</t>
  </si>
  <si>
    <t>Hodinová zúčtovací sazba</t>
  </si>
  <si>
    <t>Pol146</t>
  </si>
  <si>
    <t>Finální odzkoušení všech systémů</t>
  </si>
  <si>
    <t>Pol147</t>
  </si>
  <si>
    <t>Kompletní dokladová část pro provoz systému</t>
  </si>
  <si>
    <t>Pol148</t>
  </si>
  <si>
    <t>Zaškolení obsluhy, předání návodů na obsluhu zařízení</t>
  </si>
  <si>
    <t>Pol149</t>
  </si>
  <si>
    <t>Koordinace kabelových tras</t>
  </si>
  <si>
    <t>Pol150</t>
  </si>
  <si>
    <t>Celkové režijní náklady ( služby, doprava... )</t>
  </si>
  <si>
    <t>D.1.4.5.1 - Elektrická požární signalizace</t>
  </si>
  <si>
    <t>D1 - SO-01.TZB: Technické zařízení budov</t>
  </si>
  <si>
    <t xml:space="preserve">    D2 - TZB_01.01-02: Elektrická požární signalizace</t>
  </si>
  <si>
    <t xml:space="preserve">    D3 - TZB_01.01-12: Další náklady</t>
  </si>
  <si>
    <t>SO-01.TZB: Technické zařízení budov</t>
  </si>
  <si>
    <t>TZB_01.01-02: Elektrická požární signalizace</t>
  </si>
  <si>
    <t>Pol1</t>
  </si>
  <si>
    <t>Akumulátor 12V DC/44Ah</t>
  </si>
  <si>
    <t>Pol2</t>
  </si>
  <si>
    <t xml:space="preserve">Modulární ústředna  je ve své základní verzi vybavena  řídící jednotkou a síťovým zdro- jem. Všechny funkce jsou zajišťovány pomocí přídavných karet, které se do ústředny vkládají na základě konkrétního požadavku.</t>
  </si>
  <si>
    <t>Pol3</t>
  </si>
  <si>
    <t>Karta pro připojení externích monitorovacích a ovládacích zařízení, rozhraní pro OPPO, 2 monitorované výstupy, 3 monitorované vstupy, 3 releové výstupy, pro modulární ústředny</t>
  </si>
  <si>
    <t>Pol4</t>
  </si>
  <si>
    <t>Karta redundantního propojení ústředen, 2x rozhraní RS-485, 2x rozhraní 10/100 Base TX a 4x optický SFP slot pro síťové propojení a pro připojení IP aplikací</t>
  </si>
  <si>
    <t>Pol5</t>
  </si>
  <si>
    <t>Karta dvou kruhových adresných linek, až 250 adres/kruh, až 3500m/kruh, pro modulární ústředny</t>
  </si>
  <si>
    <t>Pol6</t>
  </si>
  <si>
    <t>Výměnné popisné pole na ovládací panel - česky</t>
  </si>
  <si>
    <t>Pol7</t>
  </si>
  <si>
    <t>Externí plnohodnotný ovládací panel v plastovém krytu, redundantní sběrnice, bez výměnného popisného pole</t>
  </si>
  <si>
    <t>Pol8</t>
  </si>
  <si>
    <t>multisenzorový hlásič, integrovaný zkratový izolátor, autodetekce znečistění, IP44</t>
  </si>
  <si>
    <t>Pol9</t>
  </si>
  <si>
    <t>hlásičová patice základní provedení</t>
  </si>
  <si>
    <t>Pol10</t>
  </si>
  <si>
    <t>tlačítkový hlásič typu A, červený, IP24 (vnitřní), integrovaný zkratový izolátor, se základnou pro povrchovou montáž</t>
  </si>
  <si>
    <t>Pol11</t>
  </si>
  <si>
    <t>tlačítkový hlásič typu A, červený, IP24 (vnitřní), integrovaný zkratový izolátor, se základnou pro povrchovou montáž s vyšším krytím IP67</t>
  </si>
  <si>
    <t>Pol12</t>
  </si>
  <si>
    <t>EN54-3 siréna červená s paticí do IP65</t>
  </si>
  <si>
    <t>Pol13</t>
  </si>
  <si>
    <t>vstupně/výstupní modul, 2 reléové bistabilní výstupy 230V/2A/60W s programovatelnou funkcí fail-safe, 4 monitorované vstupy pro připojení bezpotenciálových kontaktů, integrovaný zkratový izolátor</t>
  </si>
  <si>
    <t>Pol14</t>
  </si>
  <si>
    <t>výstupní reléový modul, 4 reléové bistabilní výstupy 230V/2A/60W s programovatelnou funkcí fail-safe, integrovaný zkratový izolátor</t>
  </si>
  <si>
    <t>Pol15</t>
  </si>
  <si>
    <t>Vstupně - výstupní modul pro ovládání monitorovaných zařízení, která jsou napájena z externího zdroje (sirény, apod.)</t>
  </si>
  <si>
    <t>Pol16</t>
  </si>
  <si>
    <t>paralelní optický indikátor, červený</t>
  </si>
  <si>
    <t>Pol17</t>
  </si>
  <si>
    <t>krabice pro paralelní optický indikátor</t>
  </si>
  <si>
    <t>Pol18</t>
  </si>
  <si>
    <t>odblokovávací tlačítko</t>
  </si>
  <si>
    <t>Pol19</t>
  </si>
  <si>
    <t>SD katra 4GB pro ústřednu EPS</t>
  </si>
  <si>
    <t>Pol20</t>
  </si>
  <si>
    <t>krabice pro ovládací moduly IP66</t>
  </si>
  <si>
    <t>Pol21</t>
  </si>
  <si>
    <t>záslepka PG 16</t>
  </si>
  <si>
    <t>Pol22</t>
  </si>
  <si>
    <t>Pomocný zdroj 24V 5A</t>
  </si>
  <si>
    <t>Pol23</t>
  </si>
  <si>
    <t>Akumulátor 12V DC/17Ah</t>
  </si>
  <si>
    <t>Pol24</t>
  </si>
  <si>
    <t>SHKFH–R B2ca s1d1 1x2x0,8</t>
  </si>
  <si>
    <t>Pol25</t>
  </si>
  <si>
    <t>SSKFH–V180 P90-R, PS90, E90, P75090-R B2ca s1d1 2x2x0,8</t>
  </si>
  <si>
    <t>Pol26</t>
  </si>
  <si>
    <t>SSKFH–V180 P90-R, PS90, E90, P75090-R B2ca s1d1 1x2x0,8</t>
  </si>
  <si>
    <t>Pol27</t>
  </si>
  <si>
    <t>Lineární teplotní hlásič 2 okruhový</t>
  </si>
  <si>
    <t>Pol28</t>
  </si>
  <si>
    <t>Teplotní detekční kabel pro 74°C</t>
  </si>
  <si>
    <t>Pol29</t>
  </si>
  <si>
    <t>Ocelové lanko pro vyvěšení teplotního kabelu včetně příslušenství</t>
  </si>
  <si>
    <t>Pol30</t>
  </si>
  <si>
    <t>Trubka ohebná 25mm</t>
  </si>
  <si>
    <t>Pol31</t>
  </si>
  <si>
    <t>Trubka pevná 25 mm včetně instalačního materiálu</t>
  </si>
  <si>
    <t>Pol32</t>
  </si>
  <si>
    <t>Kabelové požární příchtky s požární odolností včetně šroubu a hmoždinky</t>
  </si>
  <si>
    <t>Pol33</t>
  </si>
  <si>
    <t>Zkušební plyn pro hlásiče</t>
  </si>
  <si>
    <t>Pol34</t>
  </si>
  <si>
    <t>Popisné štítky pro hlásiče</t>
  </si>
  <si>
    <t>Pol35</t>
  </si>
  <si>
    <t>Pol36</t>
  </si>
  <si>
    <t>Provozní kniha EPS</t>
  </si>
  <si>
    <t>Pol37</t>
  </si>
  <si>
    <t>TZB_01.01-12: Další náklady</t>
  </si>
  <si>
    <t>Pol38</t>
  </si>
  <si>
    <t>Koordinace kabelových tras a ostatních profesí</t>
  </si>
  <si>
    <t>Pol39</t>
  </si>
  <si>
    <t>Koordinace s VZT, ÚT, MR, ZI, Chlazení</t>
  </si>
  <si>
    <t>Pol40</t>
  </si>
  <si>
    <t>Napojení zařízení VZT, ÚT, MAR, ZTI, SOZ, ZOTK, apod (připojení kabelových přívodů na svorky zařízení – dodavatelé zaríření musí dodat instalační manuály</t>
  </si>
  <si>
    <t>Pol41</t>
  </si>
  <si>
    <t>Vrtání prostupů do průměru 25</t>
  </si>
  <si>
    <t>Pol42</t>
  </si>
  <si>
    <t>Vysekání drážek pro kabeláž včetně zapravení</t>
  </si>
  <si>
    <t>Pol43</t>
  </si>
  <si>
    <t>Naprogramování ústředny a prvků EPS</t>
  </si>
  <si>
    <t>Pol44</t>
  </si>
  <si>
    <t>Výchozí funkční zkouška EPS</t>
  </si>
  <si>
    <t>Pol45</t>
  </si>
  <si>
    <t>Pol46</t>
  </si>
  <si>
    <t>Koordinační zkouška požárněbezpečnostních zařízení</t>
  </si>
  <si>
    <t>Pol47</t>
  </si>
  <si>
    <t>Celkové režijní náklady ( montážní plošiny, lešení, služby, ... )</t>
  </si>
  <si>
    <t>Pol48</t>
  </si>
  <si>
    <t>Kompletní dokladová část pro zahájení užívání stavby (zkušební provoz, kolaudace)</t>
  </si>
  <si>
    <t>Pol49</t>
  </si>
  <si>
    <t>Licence nadstavbového systému pro EPS, kompatibilní se stávajícím systémem</t>
  </si>
  <si>
    <t>Pol50</t>
  </si>
  <si>
    <t>Licence nadstavbového systému pro CCTV, kompatibilní se stávajícím systémem</t>
  </si>
  <si>
    <t>Pol51</t>
  </si>
  <si>
    <t>Zpracování mapových podkladů pro nadstavbový systém</t>
  </si>
  <si>
    <t>Pol52</t>
  </si>
  <si>
    <t>Rozmístění prvků do nadstavbovéhop systému</t>
  </si>
  <si>
    <t>D.2 - Zpevněné plochy a komunikace</t>
  </si>
  <si>
    <t xml:space="preserve">    11 - Zemní práce - přípravné a přidružené práce</t>
  </si>
  <si>
    <t xml:space="preserve">    12 - Zemní práce - odkopávky a prokopávky</t>
  </si>
  <si>
    <t xml:space="preserve">    13 - Zemní práce - hloubené vykopávky</t>
  </si>
  <si>
    <t xml:space="preserve">    15 - Zemní práce - zajištění výkopu, násypu a svahu</t>
  </si>
  <si>
    <t xml:space="preserve">    16 - Zemní práce - přemístění výkopku</t>
  </si>
  <si>
    <t xml:space="preserve">    17 - Zemní práce - konstrukce ze zemin</t>
  </si>
  <si>
    <t xml:space="preserve">    18 - Zemní práce - povrchové úpravy terénu</t>
  </si>
  <si>
    <t xml:space="preserve">    21 - Zakládání - úprava podloží a základové spáry, zlepšování vlastností hornin</t>
  </si>
  <si>
    <t xml:space="preserve">    27 - Zakládání - základy</t>
  </si>
  <si>
    <t xml:space="preserve">    33 - Sloupy, pilíře a rámové konstrukce</t>
  </si>
  <si>
    <t xml:space="preserve">    35 - Stoky</t>
  </si>
  <si>
    <t xml:space="preserve">    45 - Podkladní a vedlejší konstrukce kromě vozovek a železničního svršku</t>
  </si>
  <si>
    <t xml:space="preserve">    5 - Komunikace pozemní</t>
  </si>
  <si>
    <t xml:space="preserve">    56 - Podkladní vrstvy komunikací, letišť a ploch</t>
  </si>
  <si>
    <t xml:space="preserve">    57 - Kryty pozemních komunikací letišť a ploch z kameniva nebo živičné</t>
  </si>
  <si>
    <t xml:space="preserve">    59 - Kryty pozemních komunikací, letišť a ploch dlážděné</t>
  </si>
  <si>
    <t xml:space="preserve">    8 - Vedení trubní dálková a přípojná</t>
  </si>
  <si>
    <t xml:space="preserve">    87 - Potrubí z trub plastických a skleněných</t>
  </si>
  <si>
    <t xml:space="preserve">    89 - Trubní vedení - ostatní konstrukce</t>
  </si>
  <si>
    <t xml:space="preserve">    91 - Doplňující konstrukce práce pozemních komunikací</t>
  </si>
  <si>
    <t xml:space="preserve">    93 - Díl: Různé dokončovací konstrukce a práce inženýrských staveb</t>
  </si>
  <si>
    <t xml:space="preserve">    96 - Bourání konstrukcí</t>
  </si>
  <si>
    <t xml:space="preserve">    97 - Prorážení otvorů a ostatní bourací práce</t>
  </si>
  <si>
    <t>VRN - Vedlejší rozpočtové náklady</t>
  </si>
  <si>
    <t xml:space="preserve">    VRN7 - Provozní vlivy</t>
  </si>
  <si>
    <t>Zemní práce - přípravné a přidružené práce</t>
  </si>
  <si>
    <t>113106142</t>
  </si>
  <si>
    <t>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</t>
  </si>
  <si>
    <t>-312385956</t>
  </si>
  <si>
    <t>"odstranění stávající bet, dlažby tl cca 8 cm" 124,0*1,05</t>
  </si>
  <si>
    <t>"odstranění stávající bet, dlažby tl. cca 60 mm" 30*1,05</t>
  </si>
  <si>
    <t>113106190</t>
  </si>
  <si>
    <t>Rozebrání dílců vozovek a ploch s přemístěním hmot na skládku na vzdálenost do 3 m nebo s naložením na dopravní prostředek, ze silničních dílců jakýchkoliv rozměrů, s ložem z kameniva nebo živice strojně plochy jednotlivě do 50 m2 se spárami vyplněnými ka</t>
  </si>
  <si>
    <t>2055986997</t>
  </si>
  <si>
    <t>"odstranění přídlažby š. 0,25 m" (9,4+11,5+5,3+72,1)*1,05*0,25</t>
  </si>
  <si>
    <t>113106571</t>
  </si>
  <si>
    <t>Rozebrání dlažeb vozovek a ploch s přemístěním hmot na skládku na vzdálenost do 3 m nebo s naložením na dopravní prostředek, s jakoukoliv výplní spár strojně plochy jednotlivě přes 200 m2 ze zámkové dlažby s ložem z kameniva</t>
  </si>
  <si>
    <t>-543236092</t>
  </si>
  <si>
    <t>"vybouraná zd tl. 100 mm bude očištěna a znovu použita" 1180,0*1,05</t>
  </si>
  <si>
    <t>113107163</t>
  </si>
  <si>
    <t>Odstranění podkladů nebo krytů strojně plochy jednotlivě přes 50 m2 do 200 m2 s přemístěním hmot na skládku na vzdálenost do 20 m nebo s naložením na dopravní prostředek z kameniva hrubého drceného, o tl. vrstvy přes 200 do 300 mm</t>
  </si>
  <si>
    <t>-672554845</t>
  </si>
  <si>
    <t>"odstranění podkladůtl. 300 mm stávající bet. dlažby tl cca 8 cm" 124,0*1,05</t>
  </si>
  <si>
    <t>113107164</t>
  </si>
  <si>
    <t>Odstranění podkladů nebo krytů strojně plochy jednotlivě přes 50 m2 do 200 m2 s přemístěním hmot na skládku na vzdálenost do 20 m nebo s naložením na dopravní prostředek z kameniva hrubého drceného, o tl. vrstvy přes 300 do 400 mm</t>
  </si>
  <si>
    <t>-2121821152</t>
  </si>
  <si>
    <t>"odstranění plochy zasypané kačírkem v tl. 400 mm" 66,0*1,05</t>
  </si>
  <si>
    <t>113107322</t>
  </si>
  <si>
    <t>Odstranění podkladů nebo krytů strojně plochy jednotlivě do 50 m2 s přemístěním hmot na skládku na vzdálenost do 3 m nebo s naložením na dopravní prostředek z kameniva hrubého drceného, o tl. vrstvy přes 100 do 200 mm</t>
  </si>
  <si>
    <t>-28024631</t>
  </si>
  <si>
    <t>"odstranění podkladů v tl. 200 mmstávající bet. dlažby tl. cca 60 mm" 30*1,05</t>
  </si>
  <si>
    <t>113107225</t>
  </si>
  <si>
    <t>Odstranění podkladů nebo krytů strojně plochy jednotlivě přes 200 m2 s přemístěním hmot na skládku na vzdálenost do 20 m nebo s naložením na dopravní prostředek z kameniva hrubého drceného, o tl. vrstvy přes 400 do 500 mm</t>
  </si>
  <si>
    <t>775563430</t>
  </si>
  <si>
    <t>"odstranění stávající asf plochy v tl. 150 mm - podkladů v tl. 500 mm" (81,8+66,0+26,0+128,4)*1,05</t>
  </si>
  <si>
    <t>113107243</t>
  </si>
  <si>
    <t>Odstranění podkladů nebo krytů strojně plochy jednotlivě přes 200 m2 s přemístěním hmot na skládku na vzdálenost do 20 m nebo s naložením na dopravní prostředek živičných, o tl. vrstvy přes 100 do 150 mm</t>
  </si>
  <si>
    <t>-2054938980</t>
  </si>
  <si>
    <t>"odstranění stávající asf plochy v tl. 150 mm" (81,8+66,0+26,0+128,4)*1,05</t>
  </si>
  <si>
    <t>113154532</t>
  </si>
  <si>
    <t>Frézování živičného podkladu nebo krytu s naložením hmot na dopravní prostředek plochy přes 500 do 2 000 m2 pruhu šířky do 1 m, tloušťky vrstvy 40 mm</t>
  </si>
  <si>
    <t>-216543860</t>
  </si>
  <si>
    <t>"frźování stávajécí asf komunikace v tl 40 mm" (1052,0+28,5+120,0+44,0+49,8)*1,1</t>
  </si>
  <si>
    <t>113202111</t>
  </si>
  <si>
    <t>Vytrhání obrub s vybouráním lože, s přemístěním hmot na skládku na vzdálenost do 3 m nebo s naložením na dopravní prostředek z krajníků nebo obrubníků stojatých</t>
  </si>
  <si>
    <t>37546641</t>
  </si>
  <si>
    <t>"vytrhání obrub" (116,0+20,15+6,20+17,50+9,50+9,60+10,90+4,70+4,40+20,70+40,6+30,0+165,0)*1,05</t>
  </si>
  <si>
    <t>Zemní práce - odkopávky a prokopávky</t>
  </si>
  <si>
    <t>121151113</t>
  </si>
  <si>
    <t>Sejmutí ornice strojně při souvislé ploše přes 100 do 500 m2, tl. vrstvy do 200 mm</t>
  </si>
  <si>
    <t>1738674167</t>
  </si>
  <si>
    <t>"sejmutí ornice v tl. 150 mm" (61,3+6,3+5,0+28,9+17,0+21,8+20,1)*1,05</t>
  </si>
  <si>
    <t>122252204.1</t>
  </si>
  <si>
    <t>Odkopávky a prokopávky nezapažené pro silnice a dálnice strojně v hornině třídy těžitelnosti I přes 100 do 500 m3, sanace</t>
  </si>
  <si>
    <t>1548233107</t>
  </si>
  <si>
    <t>"výkop pro sanaci podloží v tl. 500 mm v hor. tř. I.,sk. 3" (35,0+28,9+17,0+6,2+5,0+123,0+262,0+11,3)*1,05*0,5*0,5</t>
  </si>
  <si>
    <t>"výkop pro sanaci podloží v tl. 350 mm v hor. tř. I.,sk. 3" (17,0+11,0+223,0)*1,05*0,35*0,5</t>
  </si>
  <si>
    <t>"Položka bude čerpána v případě, že nebude dosaženo požadované Edef na pláni"</t>
  </si>
  <si>
    <t>122252205</t>
  </si>
  <si>
    <t>Odkopávky a prokopávky nezapažené pro silnice a dálnice strojně v hornině třídy těžitelnosti I přes 500 do 1 000 m3</t>
  </si>
  <si>
    <t>1899848062</t>
  </si>
  <si>
    <t xml:space="preserve">"odkopávky pro  komunikace v hor. tř. I., sk.3" (16,0+44,0+37,0+130,0)*0,5</t>
  </si>
  <si>
    <t>122452204.1</t>
  </si>
  <si>
    <t>Odkopávky a prokopávky nezapažené pro silnice a dálnice strojně v hornině třídy těžitelnosti II přes 100 do 500 m3, sanace</t>
  </si>
  <si>
    <t>313745837</t>
  </si>
  <si>
    <t>"výkop pro sanaci podloží v tl. 500 mm v hor. tř. II.,sk. 4" (35,0+28,9+17,0+6,2+5,0+123,0+262,0+11,3)*1,05*0,5*0,5</t>
  </si>
  <si>
    <t>122452204</t>
  </si>
  <si>
    <t>Odkopávky a prokopávky nezapažené pro silnice a dálnice strojně v hornině třídy těžitelnosti II přes 100 do 500 m3</t>
  </si>
  <si>
    <t>590494744</t>
  </si>
  <si>
    <t xml:space="preserve">"odkopávky pro  komunikace v hor. tř. II., sk.4" (16,0+44,0+37,0+130,0)*0,5</t>
  </si>
  <si>
    <t>Zemní práce - hloubené vykopávky</t>
  </si>
  <si>
    <t>132251103</t>
  </si>
  <si>
    <t>Hloubení nezapažených rýh šířky do 800 mm strojně s urovnáním dna do předepsaného profilu a spádu v hornině třídy těžitelnosti I skupiny 3 přes 50 do 100 m3</t>
  </si>
  <si>
    <t>155547377</t>
  </si>
  <si>
    <t>"výkop rýhy pro drenáž v hor.tř. I.,sk.3" (25,27+9,7+110,3+77,6+27,00+14)*0,5*0,5*1,05*0,5</t>
  </si>
  <si>
    <t xml:space="preserve">"výkop pro patky nové SDZ(IP11b) nebo přesunuté(B28+E8b;  IS4d+B28+E8a)v hor. tř.I., sk.3" 0,4*0,4*0,6*(1+1+1)*0,5</t>
  </si>
  <si>
    <t>"výkop pro nové UV v hor. tř I.,sk.3 odhad" 1,2*1,2*1,0*0,5*12</t>
  </si>
  <si>
    <t>132254202</t>
  </si>
  <si>
    <t>Hloubení zapažených rýh šířky přes 800 do 2 000 mm strojně s urovnáním dna do předepsaného profilu a spádu v hornině třídy těžitelnosti I skupiny 3 přes 20 do 50 m3</t>
  </si>
  <si>
    <t>434964550</t>
  </si>
  <si>
    <t>"přípojky kanalizační DN 150 odhad" 80,85*0,8*1,2*0,5</t>
  </si>
  <si>
    <t>132351103</t>
  </si>
  <si>
    <t>Hloubení nezapažených rýh šířky do 800 mm strojně s urovnáním dna do předepsaného profilu a spádu v hornině třídy těžitelnosti II skupiny 4 přes 50 do 100 m3</t>
  </si>
  <si>
    <t>-1699541943</t>
  </si>
  <si>
    <t>"výkop rýhy pro drenáž v hor.tř. II.,sk.4" (25,27+9,7+110,3+77,6+27,00+14)*0,5*0,5*1,05*0,5</t>
  </si>
  <si>
    <t xml:space="preserve">"výkop pro patky nové SDZ(IP11b) nebo přesunuté(B28+E8b;  IS4d+B28+E8a) v hor.tř. II.,sk.4" 0,4*0,4*0,6*(1+1+1)*0,5</t>
  </si>
  <si>
    <t>"výkop pro nové UV v hor. tř II.,sk.4 odhad" 1,2*1,2*1,0*0,5*12</t>
  </si>
  <si>
    <t>132354202</t>
  </si>
  <si>
    <t>Hloubení zapažených rýh šířky přes 800 do 2 000 mm strojně s urovnáním dna do předepsaného profilu a spádu v hornině třídy těžitelnosti II skupiny 4 přes 20 do 50 m3</t>
  </si>
  <si>
    <t>1043057060</t>
  </si>
  <si>
    <t>Zemní práce - zajištění výkopu, násypu a svahu</t>
  </si>
  <si>
    <t>151101101</t>
  </si>
  <si>
    <t>Zřízení pažení a rozepření stěn rýh pro podzemní vedení příložné pro jakoukoliv mezerovitost, hloubky do 2 m</t>
  </si>
  <si>
    <t>-1329800833</t>
  </si>
  <si>
    <t>"přípojky kanalizační DN 150 odhad" 80,85*2*1,2</t>
  </si>
  <si>
    <t>151101111</t>
  </si>
  <si>
    <t>Odstranění pažení a rozepření stěn rýh pro podzemní vedení s uložením materiálu na vzdálenost do 3 m od kraje výkopu příložné, hloubky do 2 m</t>
  </si>
  <si>
    <t>155657101</t>
  </si>
  <si>
    <t>"viz pol zřízení" 194,040</t>
  </si>
  <si>
    <t>Zemní práce - přemístění výkopku</t>
  </si>
  <si>
    <t>162251102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</si>
  <si>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</si>
  <si>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1614672634</t>
  </si>
  <si>
    <t>"sejmutá ornice na meziskládku" 168,420*0,15</t>
  </si>
  <si>
    <t>"sejmutá ornice z meziskládky zpět k ohumusování" 56,70*0,15</t>
  </si>
  <si>
    <t>"Přebytek ornice (16,758 m3) bude ponechána na meziskládce pro potřeby investora.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</si>
  <si>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</si>
  <si>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</si>
  <si>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-1310941287</t>
  </si>
  <si>
    <t>"přesun vykopané zeminy z odkopávek do násypů - potřeba 15,0 m3" 15,0*0,5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</si>
  <si>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</si>
  <si>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 přes 50 do 500 m</t>
  </si>
  <si>
    <t>670711742</t>
  </si>
  <si>
    <t>"přesun vykopané zeminy z odkopávek no násypů" 15,0*0,5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</si>
  <si>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</si>
  <si>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</si>
  <si>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1279677815</t>
  </si>
  <si>
    <t xml:space="preserve">"odkopávky pro  komunikace v hor. tř. I., sk.3"113,5</t>
  </si>
  <si>
    <t>"hloubení rýh nezap v hor.tř. I.,sk. 3" 41,579</t>
  </si>
  <si>
    <t>"hloubení rýh zap v hor.tř. I.,sk. 3" 77,616*0,5</t>
  </si>
  <si>
    <t xml:space="preserve">"odkopávky pro  komunikace v hor. tř. I., sk.3 přesunuté do násypů" -7,50</t>
  </si>
  <si>
    <t>"zásypy rýh kanal. přípojek" -41,892*0,5</t>
  </si>
  <si>
    <t>"zásypy ostatní" -6,124*0,5</t>
  </si>
  <si>
    <t>162751117.1</t>
  </si>
  <si>
    <t>Vodorovné přemístění výkopku nebo sypaniny po suchu na obvyklém dopravním prostředku, bez naložení výkopku, avšak se složením bez rozhrnutí z horniny třídy těžitelnosti I skupiny 1 až 3 na vzdálenost přes 9 000 do 10 000 m - sanace</t>
  </si>
  <si>
    <t>-1868181389</t>
  </si>
  <si>
    <t>"výkop pro sanaci podloží v tl. 500 mm v hor. tř. I.,sk. 3" (35,0+28,9+17,0+6,2+5,0+123,0+262,0+11,30)*1,05*0,5*0,5</t>
  </si>
  <si>
    <t>162751119</t>
  </si>
  <si>
    <t xml:space="preserve"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</t>
  </si>
  <si>
    <t>-557997697</t>
  </si>
  <si>
    <t xml:space="preserve">"skládka předpoklad 14 km" </t>
  </si>
  <si>
    <t xml:space="preserve">"odvoz  hor. tř. I., sk.3" 162,379*4</t>
  </si>
  <si>
    <t>162751119.1</t>
  </si>
  <si>
    <t>319770233</t>
  </si>
  <si>
    <t>"skládka předpoklad 14 km"</t>
  </si>
  <si>
    <t>"odvoz hor tř. I., sk. 3 sanace" 174,326*4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</si>
  <si>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</si>
  <si>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</si>
  <si>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-774744627</t>
  </si>
  <si>
    <t xml:space="preserve">"odkopávky pro  komunikace v hor. tř. II., sk.4" 113,50</t>
  </si>
  <si>
    <t xml:space="preserve">"hloubení rýh nezap v hor.tř. II.,sk.4"  41,579</t>
  </si>
  <si>
    <t>"hloubení rýh zap v hor.tř. II.,sk. 4" 77,616*0,5</t>
  </si>
  <si>
    <t xml:space="preserve">"odkopávky pro  komunikace v hor. tř. II., sk.4 přesunuté do násypů" -7,5</t>
  </si>
  <si>
    <t>162751137.1</t>
  </si>
  <si>
    <t>Vodorovné přemístění výkopku nebo sypaniny po suchu na obvyklém dopravním prostředku, bez naložení výkopku, avšak se složením bez rozhrnutí z horniny třídy těžitelnosti II skupiny 4 a 5 na vzdálenost přes 9 000 do 10 000 m - sanace</t>
  </si>
  <si>
    <t>-460116599</t>
  </si>
  <si>
    <t>"výkop pro sanaci podloží v tl. 500 mm v hor. tř. II.,sk. 4" (35,0+28,9+17,0+6,2+5,0+123,0+262,0+11,30)*1,05*0,5*0,5</t>
  </si>
  <si>
    <t>"výkop pro sanaci podloží v tl. 350 mm v hor. tř. II.,sk. 4" (17,0+11,0+223,0)*1,05*0,35*0,5</t>
  </si>
  <si>
    <t>162751139</t>
  </si>
  <si>
    <t xml:space="preserve"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</t>
  </si>
  <si>
    <t>-548544866</t>
  </si>
  <si>
    <t>"odvoz hor. tř. II., sk.4" 162,379*4</t>
  </si>
  <si>
    <t>162751139.1</t>
  </si>
  <si>
    <t>-2145277759</t>
  </si>
  <si>
    <t>"odvoz hor tř. II., sk. 4 sanace" 174,326*4</t>
  </si>
  <si>
    <t>167151101</t>
  </si>
  <si>
    <t>Nakládání, skládání a překládání neulehlého výkopku nebo sypaniny strojně nakládání, množství do 100 m3, z horniny třídy těžitelnosti I, skupiny 1 až 3</t>
  </si>
  <si>
    <t>447471474</t>
  </si>
  <si>
    <t>Zemní práce - konstrukce ze zemin</t>
  </si>
  <si>
    <t>171151103</t>
  </si>
  <si>
    <t>Uložení sypanin do násypů strojně s rozprostřením sypaniny ve vrstvách a s hrubým urovnáním zhutněných z hornin soudržných jakékoliv třídy těžitelnosti</t>
  </si>
  <si>
    <t>280112334</t>
  </si>
  <si>
    <t>"násypy a dosypávky" 2,0+10,0+3,0</t>
  </si>
  <si>
    <t>171201231</t>
  </si>
  <si>
    <t>Poplatek za uložení stavebního odpadu na recyklační skládce (skládkovné) zeminy a kamení zatříděného do Katalogu odpadů pod kódem 17 05 04</t>
  </si>
  <si>
    <t>-2054513949</t>
  </si>
  <si>
    <t>"odvoz odkopávky pro sanaci komunikace hor. tř. I., sk.3" 162,379*1,60</t>
  </si>
  <si>
    <t xml:space="preserve">"odvoz odkopávky pro  sanaci komunikace v hor. tř. II., sk.4" 162,379*1,75</t>
  </si>
  <si>
    <t>171201221.1</t>
  </si>
  <si>
    <t>Poplatek za uložení stavebního odpadu na skládce (skládkovné) zeminy a kamení zatříděného do Katalogu odpadů pod kódem 17 05 04</t>
  </si>
  <si>
    <t>-460537008</t>
  </si>
  <si>
    <t xml:space="preserve">"odvoz  hor. tř. I., sk.3 sanace" 174,326*1,60</t>
  </si>
  <si>
    <t xml:space="preserve">"odvoz  hor. tř. II., sk.4 sanace" 174,326*1,75</t>
  </si>
  <si>
    <t>Uložení sypaniny na skládky nebo meziskládky bez hutnění s upravením uložené sypaniny do předepsaného tvaru</t>
  </si>
  <si>
    <t>-1400127787</t>
  </si>
  <si>
    <t xml:space="preserve">"odvoz  hor. tř. I., sk.3" 162,379</t>
  </si>
  <si>
    <t xml:space="preserve">"odvoz  hor. tř. II., sk.4"162,379</t>
  </si>
  <si>
    <t>171251201.1</t>
  </si>
  <si>
    <t>Uložení sypaniny na skládky nebo meziskládky bez hutnění s upravením uložené sypaniny do předepsaného tvaru - sanace</t>
  </si>
  <si>
    <t>-1323187272</t>
  </si>
  <si>
    <t>"odvoz odkopávky pro sanaci komunikace hor. tř. I., sk.3" 174,326</t>
  </si>
  <si>
    <t xml:space="preserve">"odvoz odkopávky pro  sanaci komunikace v hor. tř. II., sk.4" 174,326</t>
  </si>
  <si>
    <t>Zásyp sypaninou z jakékoliv horniny strojně s uložením výkopku ve vrstvách se zhutněním jam, šachet, rýh nebo kolem objektů v těchto vykopávkách</t>
  </si>
  <si>
    <t>1535946177</t>
  </si>
  <si>
    <t>"zásyp jam po přemístěných SDZ" 0,4*0,4*0,5*2</t>
  </si>
  <si>
    <t>"zásyp jam kolem nových UV" 1,2*1,2*1,0*6-3,14*0,31*0,31*1,5*6</t>
  </si>
  <si>
    <t>"zásyp jam kolem nových patek SDZ" 0,4*0,4*0,25*1</t>
  </si>
  <si>
    <t>"Zásyp kanalizačních přípojek"</t>
  </si>
  <si>
    <t>"výkop přípojek" 2*38,808</t>
  </si>
  <si>
    <t>"šp lože" -6,468</t>
  </si>
  <si>
    <t>"obsyp" -28,128</t>
  </si>
  <si>
    <t>"potrubí" -1,128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</si>
  <si>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</si>
  <si>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</si>
  <si>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-462451912</t>
  </si>
  <si>
    <t>"přípojky kanalizační DN 150 odhad" 80,85*0,46*0,8</t>
  </si>
  <si>
    <t>"potrubí" -3,14*0,08*0,08*80,85</t>
  </si>
  <si>
    <t>58331200</t>
  </si>
  <si>
    <t>štěrkopísek netříděný</t>
  </si>
  <si>
    <t>-153338364</t>
  </si>
  <si>
    <t>"obsyp potrubí kanal. přípojek" 28,125*2,15</t>
  </si>
  <si>
    <t>Zemní práce - povrchové úpravy terénu</t>
  </si>
  <si>
    <t>181152302</t>
  </si>
  <si>
    <t>Úprava pláně na stavbách silnic a dálnic strojně v zářezech mimo skalních se zhutněním</t>
  </si>
  <si>
    <t>1295793656</t>
  </si>
  <si>
    <t>"1. komunikace asfaltová - podkladní ŠDb 0/63 tl. 150 mm" (20+30+35+260)*1,1</t>
  </si>
  <si>
    <t>"2. Zámková dlažba pojezdová - zd8 přírodní - podkladní ŠDb 0/32 tl. 250mm "(255+3000+150+11,3+35)*1,1</t>
  </si>
  <si>
    <t>"3. Dlážděná pochozí plochy - zd6 - podkladní ŠDb 0/63 tl. 150 mm" (17,0+9,0+225,0+4,30)*1,1</t>
  </si>
  <si>
    <t>"rozšíření pod obrubami"</t>
  </si>
  <si>
    <t>"silniční obrubník 250x150x1000" (37,1+54,6+24,9+24,0+24,8+6,3+30,5+48,0+103,5+14,15+18,4+30,4+23,3+8,8+30,7)*1,05*0,4</t>
  </si>
  <si>
    <t>"nájezdový obrubník150x150x1000" (9,5+16,3+9,8+5,4+11,5+2,1+23,15)*1,05*0,4</t>
  </si>
  <si>
    <t>"chodníkový obrubník 250x80x1000" (9,6+6,3+2,15)*1,05*0,3</t>
  </si>
  <si>
    <t>181152302.1</t>
  </si>
  <si>
    <t>Úprava pláně na stavbách silnic a dálnic strojně v zářezech mimo skalních se zhutněním, sanace</t>
  </si>
  <si>
    <t>1024729759</t>
  </si>
  <si>
    <t xml:space="preserve">"úprava pláně pro sanaci podloží v tl 500 mm"  (35,0+28,9+17,0+6,2+5,0+123,0+262,0+4450,0+3490,0+11,30)*1,05</t>
  </si>
  <si>
    <t xml:space="preserve">"úprava pláně pro sanaci podloží v tl 350 mm"   (17,0+11,0+223,0)*1,05</t>
  </si>
  <si>
    <t>181351003</t>
  </si>
  <si>
    <t>Rozprostření a urovnání ornice v rovině nebo ve svahu sklonu do 1:5 strojně při souvislé ploše do 100 m2, tl. vrstvy do 200 mm</t>
  </si>
  <si>
    <t>1401675443</t>
  </si>
  <si>
    <t>"rozprostření ornice v tl. 150 mm" (27,0+11,0+13,0+3,0)*1,05</t>
  </si>
  <si>
    <t>181411131</t>
  </si>
  <si>
    <t>Založení trávníku na půdě předem připravené plochy do 1000 m2 výsevem včetně utažení parkového v rovině nebo na svahu do 1:5</t>
  </si>
  <si>
    <t>-1881971700</t>
  </si>
  <si>
    <t>00572410</t>
  </si>
  <si>
    <t>osivo směs travní parková</t>
  </si>
  <si>
    <t>370793340</t>
  </si>
  <si>
    <t>"osivo" 56,70*0,030*1,05</t>
  </si>
  <si>
    <t>R181951102</t>
  </si>
  <si>
    <t>Úprava pláně vyrovnáním výškových rozdílů v hornině tř. 1 až 4 se zhutněním ručně</t>
  </si>
  <si>
    <t>-830187178</t>
  </si>
  <si>
    <t>"přípojky kanalizační DN 150 odhad" 80,85*0,8</t>
  </si>
  <si>
    <t>271532212</t>
  </si>
  <si>
    <t>Podsyp pod základové konstrukce se zhutněním z hrubého kameniva frakce 16 až 32 mm</t>
  </si>
  <si>
    <t>-132022779</t>
  </si>
  <si>
    <t>Poznámka k položce:_x000d_
jednotková cena vč. staveništního přesunu hmot</t>
  </si>
  <si>
    <t>"součástí vsakovacího tělesa" 1644/2</t>
  </si>
  <si>
    <t>271532213</t>
  </si>
  <si>
    <t>Podsyp pod základové konstrukce se zhutněním z hrubého kameniva frakce 8 až 16 mm</t>
  </si>
  <si>
    <t>-1265732937</t>
  </si>
  <si>
    <t>Zakládání - úprava podloží a základové spáry, zlepšování vlastností hornin</t>
  </si>
  <si>
    <t>211531111</t>
  </si>
  <si>
    <t>Výplň kamenivem do rýh odvodňovacích žeber nebo trativodů bez zhutnění, s úpravou povrchu výplně kamenivem hrubým drceným frakce 16 až 63 mm</t>
  </si>
  <si>
    <t>489305860</t>
  </si>
  <si>
    <t>"výplň rýhy HK 16/32" (25,27+9,7+110,3+77,6+27,0+14)*0,5*0,4*1,05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</si>
  <si>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</si>
  <si>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</si>
  <si>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264795509</t>
  </si>
  <si>
    <t>"opláštění trativodu" (25,27+9,7+110,3+77,6+27,0+14)*2,0*1,05</t>
  </si>
  <si>
    <t>767628594</t>
  </si>
  <si>
    <t>"opláštění trativodu" (25,27+9,7+110,3+77,6+27,0+14)*2,0*1,1</t>
  </si>
  <si>
    <t>212532111</t>
  </si>
  <si>
    <t>Lože pro trativody z kameniva hrubého drceného</t>
  </si>
  <si>
    <t>1530983730</t>
  </si>
  <si>
    <t>"lože trativodu" (25,27+9,7+110,3+77,6+27,0+14)*0,5*0,1*1,05</t>
  </si>
  <si>
    <t>212755216</t>
  </si>
  <si>
    <t>Trativody bez lože z drenážních trubek plastových flexibilních D 160 mm</t>
  </si>
  <si>
    <t>1044954429</t>
  </si>
  <si>
    <t>"trativod DN 150" (25,27+9,7+110,3+77,6+27,0+14)*1,05</t>
  </si>
  <si>
    <t>Zakládání - základy</t>
  </si>
  <si>
    <t>274313611</t>
  </si>
  <si>
    <t>Základy z betonu prostého pasy betonu kamenem neprokládaného tř. C 16/20</t>
  </si>
  <si>
    <t>402479928</t>
  </si>
  <si>
    <t xml:space="preserve">"patky nové SDZ(IP11b) nebo přesunuté(B28+E8b;  IS4d+B28+E8a)v hor. tř.I., sk.3" 0,4*0,4*0,6*(1+1+1)</t>
  </si>
  <si>
    <t>"základ pro palisádu" 8,4*0,5*0,6</t>
  </si>
  <si>
    <t>Bednění základů patek zřízení</t>
  </si>
  <si>
    <t>1873391388</t>
  </si>
  <si>
    <t>"nové patky zhlaví" 0,4*4*0,25*3</t>
  </si>
  <si>
    <t>"základ pro palisádu" (8,4*2+0,5*2)*0,25</t>
  </si>
  <si>
    <t>Bednění základů patek odstranění</t>
  </si>
  <si>
    <t>319974614</t>
  </si>
  <si>
    <t>Sloupy, pilíře a rámové konstrukce</t>
  </si>
  <si>
    <t>339921132</t>
  </si>
  <si>
    <t>Osazování palisád betonových v řadě se zabetonováním výšky palisády přes 500 do 1000 mm</t>
  </si>
  <si>
    <t>184949568</t>
  </si>
  <si>
    <t>"palidáda bet v 80 cm"</t>
  </si>
  <si>
    <t>8,4</t>
  </si>
  <si>
    <t>BET.P12M01</t>
  </si>
  <si>
    <t>BEST-PALISÁDA MASIV/120CM PŘÍRODNÍ</t>
  </si>
  <si>
    <t>1155236680</t>
  </si>
  <si>
    <t>"palidáda bet v 80 cm - 8,4 bm"</t>
  </si>
  <si>
    <t>8,4/0,175*1,01</t>
  </si>
  <si>
    <t>637121112</t>
  </si>
  <si>
    <t>Zásyp z kačírku tl 150 mm s udusáním</t>
  </si>
  <si>
    <t>-2097317442</t>
  </si>
  <si>
    <t>"zásyp kačírkem v tl.150mm" 130*0,6*0,15*1,1</t>
  </si>
  <si>
    <t>Stoky</t>
  </si>
  <si>
    <t>359901211</t>
  </si>
  <si>
    <t>Monitoring stok (kamerový systém) jakékoli výšky nová kanalizace</t>
  </si>
  <si>
    <t>794754632</t>
  </si>
  <si>
    <t>"přípojky kanalizační DN 150 odhad" 80,85</t>
  </si>
  <si>
    <t>351311113</t>
  </si>
  <si>
    <t>Zdivo části stok z prostého betonu se zvýšenými nároky na prostředí spodní v otevřeném výkopu tl. do 150 mm tř. C 30/37</t>
  </si>
  <si>
    <t>-1432267456</t>
  </si>
  <si>
    <t xml:space="preserve">"beton pro uložení liniového odvodnění  C 30/37 XCX, XD3" 4,2</t>
  </si>
  <si>
    <t>Podkladní a vedlejší konstrukce kromě vozovek a železničního svršku</t>
  </si>
  <si>
    <t>451572111</t>
  </si>
  <si>
    <t>Lože pod potrubí, stoky a drobné objekty v otevřeném výkopu z kameniva drobného těženého 0 až 4 mm</t>
  </si>
  <si>
    <t>-844393006</t>
  </si>
  <si>
    <t>"přípojky kanalizační DN 150 odhad" 80,85*0,8*0,1</t>
  </si>
  <si>
    <t>452112112</t>
  </si>
  <si>
    <t>Osazení betonových dílců prstenců nebo rámů pod poklopy a mříže, výšky do 100 mm</t>
  </si>
  <si>
    <t>65967109</t>
  </si>
  <si>
    <t>"nové UV" 6</t>
  </si>
  <si>
    <t>59223864</t>
  </si>
  <si>
    <t>prstenec pro uliční vpusť vyrovnávací betonový 390x60x130mm</t>
  </si>
  <si>
    <t>-1975240911</t>
  </si>
  <si>
    <t>"nové UV" 6*1,01</t>
  </si>
  <si>
    <t>Komunikace pozemní</t>
  </si>
  <si>
    <t>Podkladní vrstvy komunikací, letišť a ploch</t>
  </si>
  <si>
    <t>564801111</t>
  </si>
  <si>
    <t>Podklad ze štěrkodrti ŠD s rozprostřením a zhutněním plochy přes 100 m2, po zhutnění tl. 30 mm</t>
  </si>
  <si>
    <t>85850</t>
  </si>
  <si>
    <t>"3. Dlážděná pochozí plochy - zd6 - ložná ŠD 4/8 tl. 30 mm" (17,0+9,0+236+11+4,30)*1,05</t>
  </si>
  <si>
    <t>564801112</t>
  </si>
  <si>
    <t>Podklad ze štěrkodrti ŠD s rozprostřením a zhutněním plochy přes 100 m2, po zhutnění tl. 40 mm</t>
  </si>
  <si>
    <t>-117504861</t>
  </si>
  <si>
    <t>"2. Zámková dlažba pojezdová - zd8 přírodní - ložná ŠDb 4/8 tl. 40 mm" (255+3000+300+11,3+35+360)*1,05</t>
  </si>
  <si>
    <t>"3. Vozovka z bet. zámkové dlažby uvnitř garáží - ložná ŠD 4/ tl 40 mm" (2400+1150)*1,05</t>
  </si>
  <si>
    <t>564851111</t>
  </si>
  <si>
    <t>Podklad ze štěrkodrti ŠD s rozprostřením a zhutněním plochy přes 100 m2, po zhutnění tl. 150 mm</t>
  </si>
  <si>
    <t>179694337</t>
  </si>
  <si>
    <t>"3. Dlážděná pochozí plochy - zd6 - podkladní ŠDb 0/63 tl. 150 mm" (17,0+9,0+236+11+4,30)*1,1</t>
  </si>
  <si>
    <t>564851111.1</t>
  </si>
  <si>
    <t>Podklad ze štěrkodrti ŠD s rozprostřením a zhutněním plochy přes 100 m2, po zhutnění tl. 150 mm, sanace</t>
  </si>
  <si>
    <t>-1689778082</t>
  </si>
  <si>
    <t>"sanace podloží ŠD 0/125 v tl. 350 mm = 200+150 mm" (17,0+11,0+223,0)*1,05</t>
  </si>
  <si>
    <t>564861111</t>
  </si>
  <si>
    <t>Podklad ze štěrkodrti ŠD s rozprostřením a zhutněním plochy přes 100 m2, po zhutnění tl. 200 mm</t>
  </si>
  <si>
    <t>1661608791</t>
  </si>
  <si>
    <t>"1. komunikace asfaltová - podkladní ŠDa 0/32 tl. 200 mm" (20+30+35+260)*1,1</t>
  </si>
  <si>
    <t>"3. Vozovka z bet. zámkové dlažby uvnitř garáží" 2400*1,1</t>
  </si>
  <si>
    <t>564861111.1</t>
  </si>
  <si>
    <t>Podklad ze štěrkodrti ŠD s rozprostřením a zhutněním plochy přes 100 m2, po zhutnění tl. 200 mm, sanace</t>
  </si>
  <si>
    <t>1677879737</t>
  </si>
  <si>
    <t xml:space="preserve">"sanace podloží ŠD 0/125 v tl 500 mm = 200+300 mm"  (35,0+28,9+17,0+6,2+5,0+123,0+262,0+11,30)*1,05</t>
  </si>
  <si>
    <t>564871111</t>
  </si>
  <si>
    <t>Podklad ze štěrkodrti ŠD s rozprostřením a zhutněním plochy přes 100 m2, po zhutnění tl. 250 mm</t>
  </si>
  <si>
    <t>1205907585</t>
  </si>
  <si>
    <t>"2. Zámková dlažba pojezdová - zd8 přírodní - podkladní ŠDb 0/32 tl. 250mm" (255+3000+150+11,3+35+360)*1,1</t>
  </si>
  <si>
    <t>564871116.1</t>
  </si>
  <si>
    <t>Podklad ze štěrkodrti ŠD s rozprostřením a zhutněním plochy přes 100 m2, po zhutnění tl. 300 mm, sanace</t>
  </si>
  <si>
    <t>-458735591</t>
  </si>
  <si>
    <t xml:space="preserve">"sanace podloží ŠD 0/125 v tl 500 mm"  (35,0+28,9+17,0+6,2+5,0+123,0+262,0+11,30)*1,05</t>
  </si>
  <si>
    <t>565165112</t>
  </si>
  <si>
    <t>Asfaltový beton vrstva podkladní ACP 16 (obalované kamenivo střednězrnné - OKS) s rozprostřením a zhutněním v pruhu šířky přes 1,5 do 3 m, po zhutnění tl. 90 mm</t>
  </si>
  <si>
    <t>-1129453439</t>
  </si>
  <si>
    <t>"1. asfaltová komunikace - ACP16+ tl 90 mm" (790,0+600,0+285,0)*1,05</t>
  </si>
  <si>
    <t>567122113</t>
  </si>
  <si>
    <t>Podklad ze směsi stmelené cementem SC bez dilatačních spár, s rozprostřením a zhutněním SC C 8/10 (KSC I), po zhutnění tl. 140 mm</t>
  </si>
  <si>
    <t>-1720528777</t>
  </si>
  <si>
    <t>"3. Vozovka z bet. zámkové dlažby uvnitř garáží" (2400+1150)*1,05</t>
  </si>
  <si>
    <t>Kryty pozemních komunikací letišť a ploch z kameniva nebo živičné</t>
  </si>
  <si>
    <t>573111111</t>
  </si>
  <si>
    <t>Postřik infiltrační PI z asfaltu silničního s posypem kamenivem, v množství 0,60 kg/m2</t>
  </si>
  <si>
    <t>-1106079615</t>
  </si>
  <si>
    <t xml:space="preserve">"1. asfaltová komunikace - postřik infiltrační  0,4 kg/m2"  (790,0+600,0+285,0)*1,05</t>
  </si>
  <si>
    <t>573231107</t>
  </si>
  <si>
    <t>Postřik spojovací PS bez posypu kamenivem ze silniční emulze, v množství 0,40 kg/m2</t>
  </si>
  <si>
    <t>-1686620324</t>
  </si>
  <si>
    <t xml:space="preserve">"1. asfaltová komunikace - postřik ispojovací  0,4 kg/m2"  (790,0+600,0+285,0)*1,05</t>
  </si>
  <si>
    <t>577134111</t>
  </si>
  <si>
    <t>Asfaltový beton vrstva obrusná ACO 11 (ABS) s rozprostřením a se zhutněním z nemodifikovaného asfaltu v pruhu šířky do 3 m tř. I (ACO 11+), po zhutnění tl. 40 mm</t>
  </si>
  <si>
    <t>594104421</t>
  </si>
  <si>
    <t>"1. asfaltová komunikace - ACO 11+ tl 40 mm" (1130,0+29,0+44,0+310,0)*1,05</t>
  </si>
  <si>
    <t>Kryty pozemních komunikací, letišť a ploch dlážděné</t>
  </si>
  <si>
    <t>596211112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</si>
  <si>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</t>
  </si>
  <si>
    <t>1391591573</t>
  </si>
  <si>
    <t>"3. Dlážděná pochozí plochy - zd6 přírodní" (17,0+9,0+236+11)*1,05</t>
  </si>
  <si>
    <t>"3. Dlážděná pochozí plochy - zd6 červená slepecká" 4,3*1,05</t>
  </si>
  <si>
    <t>59245018</t>
  </si>
  <si>
    <t>dlažba skladebná betonová 200x100mm tl 60mm přírodní</t>
  </si>
  <si>
    <t>-495455469</t>
  </si>
  <si>
    <t>"3. Dlážděná pochozí plochy - zd6 přírodní" (17,0+9,0+236,0+11)*1,05*1,03</t>
  </si>
  <si>
    <t>59245006</t>
  </si>
  <si>
    <t>dlažba pro nevidomé betonová 200x100mm tl 60mm barevná</t>
  </si>
  <si>
    <t>564100222</t>
  </si>
  <si>
    <t>"3. Dlážděná pochozí plochy - zd6 červená slepecká" 4,3*1,05*1,03</t>
  </si>
  <si>
    <t>596211210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</si>
  <si>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80 mm skupiny A, pro ploc</t>
  </si>
  <si>
    <t>1702767334</t>
  </si>
  <si>
    <t>"2. Zámková dlažba pojezdová - zd8 přírodní" (255+3000+300+11,3+35+360)*1,05</t>
  </si>
  <si>
    <t>59245020</t>
  </si>
  <si>
    <t>dlažba skladebná betonová 200x100mm tl 80mm přírodní</t>
  </si>
  <si>
    <t>861979676</t>
  </si>
  <si>
    <t>"2. Zámková dlažba pojezdová - zd8 přírodní" (255+3000+300+11,3+35+360)*1,05*1,03</t>
  </si>
  <si>
    <t>"3. Vozovka z bet. zámkové dlažby uvnitř garáží" (2400+1150)*1,05*1,03</t>
  </si>
  <si>
    <t>596212313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</si>
  <si>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100 mm skupiny A, pro pl</t>
  </si>
  <si>
    <t>-1852947525</t>
  </si>
  <si>
    <t>"vybouraná zd tl. 100 mm po očištění zpět" 1180,0*1,05</t>
  </si>
  <si>
    <t>Vedení trubní dálková a přípojná</t>
  </si>
  <si>
    <t>Potrubí z trub plastických a skleněných</t>
  </si>
  <si>
    <t>871313121</t>
  </si>
  <si>
    <t>Montáž kanalizačního potrubí z tvrdého PVC-U hladkého plnostěnného tuhost SN 8 DN 160</t>
  </si>
  <si>
    <t>-1510665102</t>
  </si>
  <si>
    <t>"kanalizační přípojky DN 150" (46+31)*1,05</t>
  </si>
  <si>
    <t>28611165</t>
  </si>
  <si>
    <t>trubka kanalizační PVC-U plnostěnná jednovrstvá DN 160x3000mm SN8</t>
  </si>
  <si>
    <t>981929744</t>
  </si>
  <si>
    <t>"kanalizační přípojky DN 150" (46+31)*1,05*1,015</t>
  </si>
  <si>
    <t>877310310</t>
  </si>
  <si>
    <t>Montáž tvarovek na kanalizačním plastovém potrubí z PP nebo PVC-U hladkého plnostěnného kolen, víček nebo hrdlových uzávěrů DN 150</t>
  </si>
  <si>
    <t>-24437261</t>
  </si>
  <si>
    <t>"kanalizační přípojky DN 150 - 8 úseků - směrově a výškově koleno DN 150 - 45°" 2*8</t>
  </si>
  <si>
    <t>"kanalizační přípojky DN 150 - 8 úseků - napojení svislého odtoku ze žlabu koleno DN 150 - 90°" 1*8</t>
  </si>
  <si>
    <t>28651202</t>
  </si>
  <si>
    <t>koleno kanalizační PVC-U plnostěnné 160x45°</t>
  </si>
  <si>
    <t>-763339104</t>
  </si>
  <si>
    <t>28612203</t>
  </si>
  <si>
    <t>koleno kanalizační plastové PVC KG DN 160/90° SN12/16</t>
  </si>
  <si>
    <t>-580003775</t>
  </si>
  <si>
    <t>877310330</t>
  </si>
  <si>
    <t>Montáž tvarovek na kanalizačním plastovém potrubí z PP nebo PVC-U hladkého plnostěnného spojek nebo redukcí DN 150</t>
  </si>
  <si>
    <t>-2121718761</t>
  </si>
  <si>
    <t xml:space="preserve">"kanalizační přípojky DN 150 - 8 úseků - napojení vodorovného potrubí  odhad přesuvka DN 150 °" 1*8</t>
  </si>
  <si>
    <t>28651248</t>
  </si>
  <si>
    <t>spojka dvouhrdlá kanalizační PVC-U plnostěnná DN 150</t>
  </si>
  <si>
    <t>-1495339663</t>
  </si>
  <si>
    <t>Trubní vedení - ostatní konstrukce</t>
  </si>
  <si>
    <t>890411811</t>
  </si>
  <si>
    <t>Bourání šachet a jímek ručně velikosti obestavěného prostoru do 1,5 m3 z prefabrikovaných skruží</t>
  </si>
  <si>
    <t>1224985434</t>
  </si>
  <si>
    <t>"zrušení stávajících UV"3,14*0,31*0,31*1,5*6</t>
  </si>
  <si>
    <t>895941343</t>
  </si>
  <si>
    <t>Osazení vpusti uliční z betonových dílců DN 500 dno vysoké s kalištěm</t>
  </si>
  <si>
    <t>-859227012</t>
  </si>
  <si>
    <t>59224470</t>
  </si>
  <si>
    <t>vpusť uliční DN 500 kaliště vysoké 500/525x65mm</t>
  </si>
  <si>
    <t>-1992692536</t>
  </si>
  <si>
    <t>895941351</t>
  </si>
  <si>
    <t>Osazení vpusti uliční z betonových dílců DN 500 skruž horní pro čtvercovou vtokovou mříž</t>
  </si>
  <si>
    <t>-1650821346</t>
  </si>
  <si>
    <t>59224460</t>
  </si>
  <si>
    <t>vpusť uliční DN 500 betonová 500x190x65mm čtvercový poklop</t>
  </si>
  <si>
    <t>2145094438</t>
  </si>
  <si>
    <t>895941362</t>
  </si>
  <si>
    <t>Osazení vpusti uliční z betonových dílců DN 500 skruž středová 590 mm</t>
  </si>
  <si>
    <t>1807463816</t>
  </si>
  <si>
    <t>59224462</t>
  </si>
  <si>
    <t>vpusť uliční DN 500 skruž průběžná vysoká betonová 500/590x65mm</t>
  </si>
  <si>
    <t>-192033591</t>
  </si>
  <si>
    <t>895941367</t>
  </si>
  <si>
    <t>Osazení vpusti uliční z betonových dílců DN 500 skruž průběžná se zápachovou uzávěrkou</t>
  </si>
  <si>
    <t>-1823938540</t>
  </si>
  <si>
    <t>59224467</t>
  </si>
  <si>
    <t>vpusť uliční DN 500 skruž průběžná 500/590x65mm betonová se zápachovou uzávěrkou 150mm PVC</t>
  </si>
  <si>
    <t>-1421742075</t>
  </si>
  <si>
    <t>899133111</t>
  </si>
  <si>
    <t>Výměna (výšková úprava) poklopu s použitím plastových vyrovnávacích prvků kanalizačního s rámem osazeného na betonové šachtě pevného</t>
  </si>
  <si>
    <t>800933374</t>
  </si>
  <si>
    <t>"výměna poklopu kan. DN 600" 2</t>
  </si>
  <si>
    <t>55241021</t>
  </si>
  <si>
    <t>poklop šachtový třída D400, čtvercový rám 850, vstup 600mm, s ventilací</t>
  </si>
  <si>
    <t>360518215</t>
  </si>
  <si>
    <t>899204112</t>
  </si>
  <si>
    <t>Osazení mříží litinových včetně rámů a košů na bahno pro třídu zatížení D400, E600</t>
  </si>
  <si>
    <t>-1424483000</t>
  </si>
  <si>
    <t>59224481</t>
  </si>
  <si>
    <t>mříž vtoková s rámem pro uliční vpusť 500x500, zatížení 40 tun</t>
  </si>
  <si>
    <t>-223719429</t>
  </si>
  <si>
    <t>KSI.UA4</t>
  </si>
  <si>
    <t>Betonová uliční vpusť, koš kalový, A4 vysoký v.600 pro 500x500</t>
  </si>
  <si>
    <t>-546339375</t>
  </si>
  <si>
    <t>Doplňující konstrukce práce pozemních komunikací</t>
  </si>
  <si>
    <t>914111111</t>
  </si>
  <si>
    <t>Montáž svislé dopravní značky základní velikosti do 1 m2 objímkami na sloupky nebo konzoly</t>
  </si>
  <si>
    <t>-259648068</t>
  </si>
  <si>
    <t>"SDZ venku"</t>
  </si>
  <si>
    <t>"IP 11b na konzoli " 1</t>
  </si>
  <si>
    <t>"SDZ uvnitř garáže"</t>
  </si>
  <si>
    <t>"IP12" 7</t>
  </si>
  <si>
    <t>"B2" 8</t>
  </si>
  <si>
    <t>"B30" 10</t>
  </si>
  <si>
    <t>"B33" 2</t>
  </si>
  <si>
    <t>"B32 (LPG/CNG)" 2</t>
  </si>
  <si>
    <t>"B20 (20 km/h)" 2</t>
  </si>
  <si>
    <t>"B16 (2,2m" 2</t>
  </si>
  <si>
    <t>"info tabule (60x80, šipka nahoru, nápis NAHORU" 4</t>
  </si>
  <si>
    <t>"info tabule (60x100, šipka dolů, nápis DOLŮ A exit POD SEBE" 4</t>
  </si>
  <si>
    <t>40445625</t>
  </si>
  <si>
    <t>informativní značky provozní IP8, IP9, IP11-IP13 500x700mm</t>
  </si>
  <si>
    <t>-1080834164</t>
  </si>
  <si>
    <t>"IP 11b" 1</t>
  </si>
  <si>
    <t>40445620</t>
  </si>
  <si>
    <t>zákazové, příkazové dopravní značky B1-B34, C1-15 700mm</t>
  </si>
  <si>
    <t>-1567082941</t>
  </si>
  <si>
    <t>40445642.11</t>
  </si>
  <si>
    <t>informativní značky směrové info tabule 600x 800mm, šipka nahoru, nápis NAHORU</t>
  </si>
  <si>
    <t>-944832235</t>
  </si>
  <si>
    <t>"Infotabule 600x800 mm"4</t>
  </si>
  <si>
    <t>40445642.21</t>
  </si>
  <si>
    <t>informativní značky směrové info tabule 600x1000mm, šipka dolů, nápis DOLŮ a EXIT pod sebe</t>
  </si>
  <si>
    <t>1024162351</t>
  </si>
  <si>
    <t>"Infotabule 600x1000 mm"4</t>
  </si>
  <si>
    <t>914431112</t>
  </si>
  <si>
    <t>Montáž dopravního zrcadla na sloupky nebo konzoly velikosti do 1 m2</t>
  </si>
  <si>
    <t>-1028827514</t>
  </si>
  <si>
    <t>"dopravní zrcadlo na konzoli" 1</t>
  </si>
  <si>
    <t>40445201</t>
  </si>
  <si>
    <t>zrcadlo dopravní kruhové D 800mm</t>
  </si>
  <si>
    <t>592537271</t>
  </si>
  <si>
    <t>914511112</t>
  </si>
  <si>
    <t>Montáž sloupku dopravních značek délky do 3,5 m do hliníkové patky pro sloupek D 60 mm</t>
  </si>
  <si>
    <t>240559454</t>
  </si>
  <si>
    <t>"IP11b" 1</t>
  </si>
  <si>
    <t>40445225</t>
  </si>
  <si>
    <t>sloupek pro dopravní značku Zn D 60mm v 3,5m</t>
  </si>
  <si>
    <t>980728608</t>
  </si>
  <si>
    <t>40445240</t>
  </si>
  <si>
    <t>patka pro sloupek Al D 60mm</t>
  </si>
  <si>
    <t>1828208027</t>
  </si>
  <si>
    <t>40445256</t>
  </si>
  <si>
    <t>svorka upínací na sloupek dopravní značky D 60mm</t>
  </si>
  <si>
    <t>24521185</t>
  </si>
  <si>
    <t>"SDZ uvnitř garáže - vi pol mtž" 41</t>
  </si>
  <si>
    <t>40445253</t>
  </si>
  <si>
    <t>víčko plastové na sloupek D 60mm</t>
  </si>
  <si>
    <t>1795689568</t>
  </si>
  <si>
    <t>914531112</t>
  </si>
  <si>
    <t>Montáž konzol nebo nástavců pro osazení dopravních značek velikosti do 1 m2 na zeď</t>
  </si>
  <si>
    <t>-46493732</t>
  </si>
  <si>
    <t>"SDZ uvnitř garážeL</t>
  </si>
  <si>
    <t>40445220</t>
  </si>
  <si>
    <t>držák dopravní značky na stěnu D 60mm</t>
  </si>
  <si>
    <t>-481309931</t>
  </si>
  <si>
    <t>915111112</t>
  </si>
  <si>
    <t>Vodorovné dopravní značení stříkané barvou dělící čára šířky 125 mm souvislá bílá retroreflexní</t>
  </si>
  <si>
    <t>-528296716</t>
  </si>
  <si>
    <t>"VDZ venku"</t>
  </si>
  <si>
    <t>"V10b" 5*4,85+8*5,36</t>
  </si>
  <si>
    <t>"V1a" 63,0</t>
  </si>
  <si>
    <t>"V2b" 385,0</t>
  </si>
  <si>
    <t>"VDZ uvnitř garáže"</t>
  </si>
  <si>
    <t>"V10b" 2375,35+2532,5+2515,0</t>
  </si>
  <si>
    <t>"V12a" 43,6</t>
  </si>
  <si>
    <t>915131112</t>
  </si>
  <si>
    <t>Vodorovné dopravní značení stříkané barvou přechody pro chodce, šipky, symboly bílé retroreflexní</t>
  </si>
  <si>
    <t>-1865317780</t>
  </si>
  <si>
    <t>"V14" 8,0*1,0</t>
  </si>
  <si>
    <t>"V13" 17,00</t>
  </si>
  <si>
    <t>"V9a" 2*1,0</t>
  </si>
  <si>
    <t>"V10f" 7,0*1,0</t>
  </si>
  <si>
    <t>915611111</t>
  </si>
  <si>
    <t>Předznačení pro vodorovné značení stříkané barvou nebo prováděné z nátěrových hmot liniové dělicí čáry, vodicí proužky</t>
  </si>
  <si>
    <t>172149478</t>
  </si>
  <si>
    <t>915621111</t>
  </si>
  <si>
    <t>Předznačení pro vodorovné značení stříkané barvou nebo prováděné z nátěrových hmot plošné šipky, symboly, nápisy</t>
  </si>
  <si>
    <t>-382359274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</si>
  <si>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</si>
  <si>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</si>
  <si>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1067371296</t>
  </si>
  <si>
    <t>"silniční obrubník 250x150x1000" (37,1+54,6+24,9+24+24,8+6,3+30,5+48+103,5+14,15+18,4+30,4+23,3+8,8+30,7+4+355)*1,05</t>
  </si>
  <si>
    <t>"nájezdový obrubník150x150x1000" (9,5+16,3+9,8+5,4+11,5+2,1+23,15+3,8+7,6)*1,05</t>
  </si>
  <si>
    <t>59217031</t>
  </si>
  <si>
    <t>obrubník silniční betonový 1000x150x250mm</t>
  </si>
  <si>
    <t>269369134</t>
  </si>
  <si>
    <t>"silniční obrubník 250x150x1000" (37,1+54,6+24,9+24+24,8+6,3+30,5+48+103,5+14,15+18,4+30,4+23,3+8,8+30,7+4+355)*1,05*1,01</t>
  </si>
  <si>
    <t>59217029</t>
  </si>
  <si>
    <t>obrubník silniční betonový nájezdový 1000x150x150mm</t>
  </si>
  <si>
    <t>1265429879</t>
  </si>
  <si>
    <t>"nájezdový obrubník150x150x1000" (9,5+16,3+9,8+5,4+11,5+2,1+23,15+3,8+7,6)*1,05*1,01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</si>
  <si>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</si>
  <si>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</si>
  <si>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-612275622</t>
  </si>
  <si>
    <t>"chodníkový obrubník 250x80x1000" (9,6+6,3+2,15+11,2)*1,05</t>
  </si>
  <si>
    <t>"záhonový obrubník 200x50x1000" (120)*1,05</t>
  </si>
  <si>
    <t>59217016</t>
  </si>
  <si>
    <t>obrubník betonový chodníkový 1000x80x250mm</t>
  </si>
  <si>
    <t>223488899</t>
  </si>
  <si>
    <t>"chodníkový obrubník 250x80x1000" (9,6+6,3+2,15+11,2)*1,05*1,01</t>
  </si>
  <si>
    <t>59217060</t>
  </si>
  <si>
    <t>obrubník parkový betonový 1000x50x200mm přírodní</t>
  </si>
  <si>
    <t>1345764878</t>
  </si>
  <si>
    <t>"záhonový obrubník 200x50x1000" 120*1,05*1,01</t>
  </si>
  <si>
    <t>916991121</t>
  </si>
  <si>
    <t>Lože pod obrubníky, krajníky nebo obruby z dlažebních kostek z betonu prostého</t>
  </si>
  <si>
    <t>1254408726</t>
  </si>
  <si>
    <t>"silniční obrubník 250x150x1000" (37,1+54,6+24,9+24+24,8+6,3+30,5+48+103,5+14,15+18,4+30,4+23,3+8,8+30,7+4)*1,05*0,4*0,1</t>
  </si>
  <si>
    <t>"nájezdový obrubník150x150x1000" (9,5+16,3+9,8+5,4+11,5+2,1+23,15+3,8)*1,05*0,4*0,1</t>
  </si>
  <si>
    <t>"chodníkový obrubník 250x80x1000" (9,6+6,3+2,15)*1,05*0,3*0,1</t>
  </si>
  <si>
    <t>919112222</t>
  </si>
  <si>
    <t>Řezání dilatačních spár v živičném krytu vytvoření komůrky pro těsnící zálivku šířky 15 mm, hloubky 25 mm</t>
  </si>
  <si>
    <t>1659690163</t>
  </si>
  <si>
    <t>"zalití spáry" (5,8+14,0+6,1+9,6+145,0)*1,05</t>
  </si>
  <si>
    <t>919732221</t>
  </si>
  <si>
    <t>Styčná pracovní spára při napojení nového živičného povrchu na stávající se zalitím za tepla modifikovanou asfaltovou hmotou s posypem vápenným hydrátem šířky do 15 mm, hloubky do 25 mm bez prořezání spáry</t>
  </si>
  <si>
    <t>-1006986123</t>
  </si>
  <si>
    <t>919735113</t>
  </si>
  <si>
    <t>Řezání stávajícího živičného krytu nebo podkladu hloubky přes 100 do 150 mm</t>
  </si>
  <si>
    <t>-160240334</t>
  </si>
  <si>
    <t>"řezání stávajících asfalt. vrstev" (14+6,1+34,0+48,4+22,9+19,5+5,8)*1,05</t>
  </si>
  <si>
    <t>R10191401</t>
  </si>
  <si>
    <t>Přesun SDZ na nové místo do 30 m t.j. sloupku, značky a betonové patky kopml vč. nového výkopu a zásypu jámy</t>
  </si>
  <si>
    <t>175578774</t>
  </si>
  <si>
    <t>"B28+E8b - přesun SDZ" 1</t>
  </si>
  <si>
    <t>"IS4d+B28+E8a - přesun SDZ" 1</t>
  </si>
  <si>
    <t>Díl: Různé dokončovací konstrukce a práce inženýrských staveb</t>
  </si>
  <si>
    <t>935113111</t>
  </si>
  <si>
    <t>Osazení odvodňovacího žlabu s krycím roštem polymerbetonového šířky do 200 mm</t>
  </si>
  <si>
    <t>-32660126</t>
  </si>
  <si>
    <t>"odvodňovací žlab š. 150 mm (např.: ACO Multiline) "</t>
  </si>
  <si>
    <t>"AD1 3,4m" 3,4</t>
  </si>
  <si>
    <t>"AD2 4,0m" 4,0</t>
  </si>
  <si>
    <t>"AD3 3,5m" 3,5</t>
  </si>
  <si>
    <t>"AD4 4,2m" 4,2</t>
  </si>
  <si>
    <t>"AD5 23m" 23</t>
  </si>
  <si>
    <t>"AD6 10m" 10</t>
  </si>
  <si>
    <t>"AD7 13,30m" 13,30</t>
  </si>
  <si>
    <t>"AD8 7,0m" 0</t>
  </si>
  <si>
    <t>59227102.1</t>
  </si>
  <si>
    <t>liniový žlab DN150 z polymerbetonu</t>
  </si>
  <si>
    <t>-1111790571</t>
  </si>
  <si>
    <t>"odvodňovací žlab š. 150 mm (např.: ACO Multiline)"</t>
  </si>
  <si>
    <t>"AD7 13,30m" 13,3</t>
  </si>
  <si>
    <t>56241025</t>
  </si>
  <si>
    <t>rošt můstkový D400 litina pro žlab š 150mm</t>
  </si>
  <si>
    <t>-942130917</t>
  </si>
  <si>
    <t xml:space="preserve">"odvodňovací žlab š. 150 mm (např.: ACO Multiline  beze spádu)"</t>
  </si>
  <si>
    <t>59227123</t>
  </si>
  <si>
    <t>čelo plné na začátek a konec odvodňovacího žlabu monolitického z polymerbetonu š 150mm</t>
  </si>
  <si>
    <t>1707223734</t>
  </si>
  <si>
    <t>"AD1 3,4m" 2</t>
  </si>
  <si>
    <t>"AD2 4,0m" 2</t>
  </si>
  <si>
    <t>"AD3 3,5m" 2</t>
  </si>
  <si>
    <t>"AD4 4,2m" 2</t>
  </si>
  <si>
    <t>"AD5 23m" 2</t>
  </si>
  <si>
    <t>"AD6 10m" 2</t>
  </si>
  <si>
    <t>"AD7 5,7m" 2</t>
  </si>
  <si>
    <t>59223180.1</t>
  </si>
  <si>
    <t>vpusť odtoková polymerbetonová včetně kalového koše a můstkového roštu litinového š 150mm u po 0,5m s odtokem</t>
  </si>
  <si>
    <t>1179775468</t>
  </si>
  <si>
    <t xml:space="preserve">"odvodňovací žlab š. 150 mm polymerbetonový - vpust  1ks žlabu po 0,5m s odtokem"</t>
  </si>
  <si>
    <t>"AD1 3,4m"0,5</t>
  </si>
  <si>
    <t>"AD3 3,5m"0,5</t>
  </si>
  <si>
    <t>"AD4 4,2m" 0,5</t>
  </si>
  <si>
    <t>59223180.2</t>
  </si>
  <si>
    <t xml:space="preserve">vpusť odtoková polymerbetonová včetně kalového koše a můstkového roštu litinového š 150mm  po 1,0m s odtokem</t>
  </si>
  <si>
    <t>-1760693528</t>
  </si>
  <si>
    <t>"odvodňovací žlab š. 150 mm polymerbetonový - vpust "</t>
  </si>
  <si>
    <t>"AD2 4,0m - 1ks žlabu po 1,0m s odtokem" 1</t>
  </si>
  <si>
    <t>"AD5 23m - 1ks žlabu po 1,0m s odtokem" 1</t>
  </si>
  <si>
    <t>"AD6 10m - 1ks žlabu po 1,0m s odtokem" 1</t>
  </si>
  <si>
    <t>"AD7 13,3m - 1ks žlabu po 1,0m s odtokem" 1</t>
  </si>
  <si>
    <t>"AD8 7,0m - 1ks žlabu po 1,0m s odtokem" 0</t>
  </si>
  <si>
    <t>Bourání konstrukcí</t>
  </si>
  <si>
    <t>966008221</t>
  </si>
  <si>
    <t>Bourání odvodňovacího žlabu s odklizením a uložením vybouraného materiálu na skládku na vzdálenost do 10 m nebo s naložením na dopravní prostředek betonového nebo polymerbetonového s krycím roštem šířky do 200 mm</t>
  </si>
  <si>
    <t>-277167951</t>
  </si>
  <si>
    <t>"odstranění stávajícího ACO drainu" 72,1*1,050</t>
  </si>
  <si>
    <t>Prorážení otvorů a ostatní bourací práce</t>
  </si>
  <si>
    <t>979054451</t>
  </si>
  <si>
    <t>Očištění vybouraných prvků komunikací od spojovacího materiálu s odklizením a uložením očištěných hmot a spojovacího materiálu na skládku na vzdálenost do 10 m zámkových dlaždic s vyplněním spár kamenivem</t>
  </si>
  <si>
    <t>-1890854145</t>
  </si>
  <si>
    <t>"vybouraná zd tl. 100 mm" 1180,0*1,05</t>
  </si>
  <si>
    <t>997013645.01</t>
  </si>
  <si>
    <t>Kompletní výluhová zkouška podkladních vrstev dle Vyhlášky 283/2023 Sb o stanovení podmínek, při jejichž splnění jsou znovuzískaná asfaltová směs a znovuzískaný penetrační makadam vedlejším produktem nebo přestávají být odpadním materiálem.</t>
  </si>
  <si>
    <t>1564350782</t>
  </si>
  <si>
    <t>997013847</t>
  </si>
  <si>
    <t>Poplatek za uložení stavebního odpadu na skládce (skládkovné) asfaltového s obsahem dehtu zatříděného do Katalogu odpadů pod kódem 17 03 01</t>
  </si>
  <si>
    <t>-1374812162</t>
  </si>
  <si>
    <t>"suť asfalty vozovkové předpoklad výskytu nadlimitního množství PAU - 5%"</t>
  </si>
  <si>
    <t>"sutˇasfalty" 100,270*0,05</t>
  </si>
  <si>
    <t>"suť asfalty - fréza" 130,983*0,05</t>
  </si>
  <si>
    <t>997013861</t>
  </si>
  <si>
    <t>Poplatek za uložení stavebního odpadu na recyklační skládce (skládkovné) z prostého betonu zatříděného do Katalogu odpadů pod kódem 17 01 01</t>
  </si>
  <si>
    <t>-1159658610</t>
  </si>
  <si>
    <t>"suť beton - obruby" 97,993</t>
  </si>
  <si>
    <t xml:space="preserve">"suť beton - dlažby " 41,234 </t>
  </si>
  <si>
    <t>"suť beton - přídlažba" 10,322</t>
  </si>
  <si>
    <t>"suť beton - UV" 5,215</t>
  </si>
  <si>
    <t>"suť výměna poklopů - beton" 0,500</t>
  </si>
  <si>
    <t>"suť beton - žlaby" 68,135</t>
  </si>
  <si>
    <t>997013873</t>
  </si>
  <si>
    <t>1961195164</t>
  </si>
  <si>
    <t>"suť - podklady kom" 57,288+9,135+237,983</t>
  </si>
  <si>
    <t>"odstranění plochy zasypané kačírkem" 40,194</t>
  </si>
  <si>
    <t>997013875</t>
  </si>
  <si>
    <t>Poplatek za uložení stavebního odpadu na recyklační skládce (skládkovné) asfaltového bez obsahu dehtu zatříděného do Katalogu odpadů pod kódem 17 03 02</t>
  </si>
  <si>
    <t>874347737</t>
  </si>
  <si>
    <t>"suť asfalty vozovkové předpoklad výskytu podlimitního množství PAU -95%"</t>
  </si>
  <si>
    <t>"sutˇasfalty" 100,270*0,95</t>
  </si>
  <si>
    <t>"suť asfalty - fréza" 130,983*0,95</t>
  </si>
  <si>
    <t>997013877.01</t>
  </si>
  <si>
    <t>Poplatek za uložení stavebního odpadu na recyklační skládce (skládkovné) železných , ocelových a směsných kovů kód 17 04 05 a 17 04 07</t>
  </si>
  <si>
    <t>665623127</t>
  </si>
  <si>
    <t>"suť výměna poklopů - litina" -0,500</t>
  </si>
  <si>
    <t>997221551</t>
  </si>
  <si>
    <t>Vodorovná doprava suti bez naložení, ale se složením a s hrubým urovnáním ze sypkých materiálů, na vzdálenost do 1 km</t>
  </si>
  <si>
    <t>1640034273</t>
  </si>
  <si>
    <t>997221559</t>
  </si>
  <si>
    <t>Vodorovná doprava suti bez naložení, ale se složením a s hrubým urovnáním Příplatek k ceně za každý další započatý 1 km přes 1 km</t>
  </si>
  <si>
    <t>1659822452</t>
  </si>
  <si>
    <t>"suť - podklady kom" (57,288+9,135+237,983)*13</t>
  </si>
  <si>
    <t>"odstranění plochy zasypané kačírkem" 40,194*13</t>
  </si>
  <si>
    <t>"suť beton - obruby" 97,993*13</t>
  </si>
  <si>
    <t>"suť beton - dlažby " 41,234 *13</t>
  </si>
  <si>
    <t>"suť beton - přídlažba" 10,322*13</t>
  </si>
  <si>
    <t>"suť beton - UV" 5,215*13</t>
  </si>
  <si>
    <t>"suť výměna poklopů - beton" 0,500*13</t>
  </si>
  <si>
    <t>"suť beton - žlaby" 68,135*13</t>
  </si>
  <si>
    <t>"sutˇasfalty" 100,270*0,95*13</t>
  </si>
  <si>
    <t>"suť asfalty - fréza" 130,983*0,95*13</t>
  </si>
  <si>
    <t>"skládka předpoklad 34 km"</t>
  </si>
  <si>
    <t>"sutˇasfalty" 100,270*0,05*33</t>
  </si>
  <si>
    <t>"suť asfalty - fréza" 130,983*0,05*33</t>
  </si>
  <si>
    <t>997221561</t>
  </si>
  <si>
    <t>Vodorovná doprava suti bez naložení, ale se složením a s hrubým urovnáním z kusových materiálů, na vzdálenost do 1 km</t>
  </si>
  <si>
    <t>933184676</t>
  </si>
  <si>
    <t>"suť výměna poklopů - litina" 0,500</t>
  </si>
  <si>
    <t>997221569</t>
  </si>
  <si>
    <t>801148361</t>
  </si>
  <si>
    <t>"suť výměna poklopů - litina" 0,500*13</t>
  </si>
  <si>
    <t>Vodorovná doprava vybouraných hmot bez naložení, ale se složením a s hrubým urovnáním na vzdálenost do 1 km</t>
  </si>
  <si>
    <t>955904679</t>
  </si>
  <si>
    <t>"vybouraná zd tl 100 mm k očištění a zpět" 365,505*2</t>
  </si>
  <si>
    <t>997221612</t>
  </si>
  <si>
    <t>Nakládání na dopravní prostředky pro vodorovnou dopravu vybouraných hmot</t>
  </si>
  <si>
    <t>882904991</t>
  </si>
  <si>
    <t>"vybouraná zd tl 100 mm k očištění a zpět" 365,505</t>
  </si>
  <si>
    <t>998225111</t>
  </si>
  <si>
    <t>Přesun hmot pro komunikace s krytem z kameniva, monolitickým betonovým nebo živičným dopravní vzdálenost do 200 m jakékoliv délky objektu</t>
  </si>
  <si>
    <t>2039987018</t>
  </si>
  <si>
    <t>783009401</t>
  </si>
  <si>
    <t>Bezpečnostní šrafování stěn nebo svislých ploch rovných</t>
  </si>
  <si>
    <t>401777253</t>
  </si>
  <si>
    <t>"Z9 (V=1,1m)" (169,55+163,77+161,57)*1,1</t>
  </si>
  <si>
    <t>VRN7</t>
  </si>
  <si>
    <t>Provozní vlivy</t>
  </si>
  <si>
    <t>072103011.96</t>
  </si>
  <si>
    <t>Zajištění DIO 55 ks SDZ bez řízení SS/pracovníky, trvá 92 dnů</t>
  </si>
  <si>
    <t>-705744873</t>
  </si>
  <si>
    <t>"DIO" 1</t>
  </si>
  <si>
    <t>915211116</t>
  </si>
  <si>
    <t>Vodorovné dopravní značení stříkaným plastem dělící čára šířky 125 mm souvislá žlutá retroreflexní</t>
  </si>
  <si>
    <t>1753088756</t>
  </si>
  <si>
    <t>"VDZ DIO žlutá" 30,0</t>
  </si>
  <si>
    <t>966007111</t>
  </si>
  <si>
    <t>Odstranění vodorovného dopravního značení frézováním značeného barvou čáry šířky do 125 mm</t>
  </si>
  <si>
    <t>1576469742</t>
  </si>
  <si>
    <t>D.3 - Vnější kanalizace</t>
  </si>
  <si>
    <t>ZTI-P - ZTI přípojky</t>
  </si>
  <si>
    <t xml:space="preserve">    721C - Vnější splašková kanalizace (přípojka)</t>
  </si>
  <si>
    <t xml:space="preserve">    721D - Vnější splašková kanalizace (přeložky - most přes silnici)</t>
  </si>
  <si>
    <t xml:space="preserve">    722A - Vododní přípojka</t>
  </si>
  <si>
    <t xml:space="preserve">    722B - Požární vodovod</t>
  </si>
  <si>
    <t>ZTI-P</t>
  </si>
  <si>
    <t>ZTI přípojky</t>
  </si>
  <si>
    <t>721C</t>
  </si>
  <si>
    <t>Vnější splašková kanalizace (přípojka)</t>
  </si>
  <si>
    <t>721207065.1</t>
  </si>
  <si>
    <t>Revizní šachta plast DN 1000 / dno přímé 200/200 / h=2,5m / poklop D400</t>
  </si>
  <si>
    <t>871355211</t>
  </si>
  <si>
    <t>Kanalizační potrubí z tvrdého KG 2000 PP DN/OD 200 SN12</t>
  </si>
  <si>
    <t>721309152</t>
  </si>
  <si>
    <t>Napojení na stávající splaškovou kanalizaci navrtávkou na (předpoklad) PVC KG DN300</t>
  </si>
  <si>
    <t>721309140</t>
  </si>
  <si>
    <t>Přečerpávání splaškových vod z důvodu napojení na stávající kanalizaci</t>
  </si>
  <si>
    <t>877265211</t>
  </si>
  <si>
    <t>899722112</t>
  </si>
  <si>
    <t>998721201</t>
  </si>
  <si>
    <t>721D</t>
  </si>
  <si>
    <t>Vnější splašková kanalizace (přeložky - most přes silnici)</t>
  </si>
  <si>
    <t>721140707</t>
  </si>
  <si>
    <t>Kanalizační potrubí 300 - demontáž (neznáme materiál potrubí)</t>
  </si>
  <si>
    <t>721304150</t>
  </si>
  <si>
    <t>Zrušení a ucpávka kanalizace betonem, potrubí DN300</t>
  </si>
  <si>
    <t>721104030</t>
  </si>
  <si>
    <t>Kanalizační potrubí z tvrdého KG 2000 PP DN/OD 300 SN12</t>
  </si>
  <si>
    <t>721330548</t>
  </si>
  <si>
    <t>Koleno kanalizační PPKGB 300x45°</t>
  </si>
  <si>
    <t>722A</t>
  </si>
  <si>
    <t>Vododní přípojka</t>
  </si>
  <si>
    <t>722009110</t>
  </si>
  <si>
    <t>Napojení nové vodovodní přípojky navrtávacím pasem</t>
  </si>
  <si>
    <t>722161724</t>
  </si>
  <si>
    <t>Potrubí vodovodní PE100 PN 20 SDR11/PN16 D 63*5,8mm</t>
  </si>
  <si>
    <t>725380118</t>
  </si>
  <si>
    <t>Šoupě přírubové vodovodní krátká stavební dl DN50 PN/10-16</t>
  </si>
  <si>
    <t>722161643</t>
  </si>
  <si>
    <t>Trubka kanalizační PVC DN 110x1000 mm SN4 - chránička (montáž stavba)</t>
  </si>
  <si>
    <t>Proplach a dezinfekce vodovodního potrubí do D 80</t>
  </si>
  <si>
    <t>725330012</t>
  </si>
  <si>
    <t>Laboratorní rozbor vody</t>
  </si>
  <si>
    <t>725330010</t>
  </si>
  <si>
    <t>Zkouška těsnosti vodovodního potrubí do D 80</t>
  </si>
  <si>
    <t>Přesun hmot procentní pro venkovní vodovod</t>
  </si>
  <si>
    <t>722B</t>
  </si>
  <si>
    <t>998711104.1</t>
  </si>
  <si>
    <t>VON - Vedlejší a ostatní rozpočtové náklady</t>
  </si>
  <si>
    <t>VON</t>
  </si>
  <si>
    <t>Vedlejší a ostatní rozpočtové náklady</t>
  </si>
  <si>
    <t>012103000</t>
  </si>
  <si>
    <t>Geodetické práce před výstavbou</t>
  </si>
  <si>
    <t>1024</t>
  </si>
  <si>
    <t>-43828924</t>
  </si>
  <si>
    <t>012203000</t>
  </si>
  <si>
    <t>Geodetické práce při provádění stavby</t>
  </si>
  <si>
    <t>-326015134</t>
  </si>
  <si>
    <t>012303000</t>
  </si>
  <si>
    <t>Geodetické práce po výstavbě</t>
  </si>
  <si>
    <t>1691778823</t>
  </si>
  <si>
    <t>030001000</t>
  </si>
  <si>
    <t>Zařízení staveniště (komunikace, skladby, buňky, sociální zázemí,...) vč. provozu, údržby, zrušení a jeho odvozu, zřízení staveništních přípojek a napojení, oplocení, ohrazení, vstupy, zimní opatření vč. energií, DIO, průběžný úklid, čištění komunikací</t>
  </si>
  <si>
    <t>297623854</t>
  </si>
  <si>
    <t>090001000</t>
  </si>
  <si>
    <t>DSPS (tisk 6 paré + digitálně v otevřeném formátu), fotodokumentace, dokladová část (atesty, certifikáty, prohlášení, zkoušky, měření)</t>
  </si>
  <si>
    <t>1725112030</t>
  </si>
  <si>
    <t>090002000</t>
  </si>
  <si>
    <t xml:space="preserve">Skutečné provedení stavby pro kolaudaci + dokumentace koncových prvků podle standardů investora </t>
  </si>
  <si>
    <t>-72965565</t>
  </si>
  <si>
    <t>032603000</t>
  </si>
  <si>
    <t>Založení jeřábů vč. napojení na el. a uzemnění</t>
  </si>
  <si>
    <t>90505368</t>
  </si>
  <si>
    <t>034503000</t>
  </si>
  <si>
    <t>Informační tabule na staveništi</t>
  </si>
  <si>
    <t>38821279</t>
  </si>
  <si>
    <t>040001000</t>
  </si>
  <si>
    <t>Inženýrská činnost a kompletace dodavatele (vzorkování, změnová řízení, spolupráce s projektantem a investorem, doplnění podkladů)</t>
  </si>
  <si>
    <t>290320994</t>
  </si>
  <si>
    <t>091404000</t>
  </si>
  <si>
    <t>Výrobní a dílenská dokumentace vč. projednání s AD, tisk + digi, dokumentace koncových prvků</t>
  </si>
  <si>
    <t>-532889082</t>
  </si>
  <si>
    <t>094106000</t>
  </si>
  <si>
    <t>Náklady na opatření BOZP a PO (zajištění dopravních koridorů, bezp. značení, požární hlídky,..)</t>
  </si>
  <si>
    <t>-1031125163</t>
  </si>
  <si>
    <t>nátěrZAM</t>
  </si>
  <si>
    <t>1418,65</t>
  </si>
  <si>
    <t>24-015-2 - Heliport</t>
  </si>
  <si>
    <t>D.1.1.1 - Architektonicko-stavební část</t>
  </si>
  <si>
    <t>159309595</t>
  </si>
  <si>
    <t>"5.NP" (4,3)*3,6</t>
  </si>
  <si>
    <t>50220231</t>
  </si>
  <si>
    <t>"5.NP" (9,28*2+4,3)*3,6-3,0*1,2-0,9*2,0</t>
  </si>
  <si>
    <t>"atika" (5,5+8,4+5,5)*1,0</t>
  </si>
  <si>
    <t>-276966538</t>
  </si>
  <si>
    <t>"5.NP" (4,3)</t>
  </si>
  <si>
    <t>-926978086</t>
  </si>
  <si>
    <t>"5.NP" (9,28*2+4,3)</t>
  </si>
  <si>
    <t>"atika" (5,5+8,4+5,5)</t>
  </si>
  <si>
    <t>1945512175</t>
  </si>
  <si>
    <t>1*3</t>
  </si>
  <si>
    <t>1832740407</t>
  </si>
  <si>
    <t>"5.NP"8</t>
  </si>
  <si>
    <t>1998844046</t>
  </si>
  <si>
    <t>8/2,8</t>
  </si>
  <si>
    <t>-602663074</t>
  </si>
  <si>
    <t>"5.NP" (7,8*2+4,3*2)*3,8</t>
  </si>
  <si>
    <t>"odečet otvorů" -(1,4*2-3*1,2)</t>
  </si>
  <si>
    <t>-1664178532</t>
  </si>
  <si>
    <t>786879720</t>
  </si>
  <si>
    <t>312701422</t>
  </si>
  <si>
    <t>"5.NP"39+35+19+5</t>
  </si>
  <si>
    <t>-428111273</t>
  </si>
  <si>
    <t>98*1,05 'Přepočtené koeficientem množství</t>
  </si>
  <si>
    <t>-1364176622</t>
  </si>
  <si>
    <t>-282183812</t>
  </si>
  <si>
    <t>29*1,05 'Přepočtené koeficientem množství</t>
  </si>
  <si>
    <t>-1770502933</t>
  </si>
  <si>
    <t>2031508676</t>
  </si>
  <si>
    <t>"plocha střechy nad 5.NP" 8,4*4,9*0,07</t>
  </si>
  <si>
    <t>151963014</t>
  </si>
  <si>
    <t>-1185600145</t>
  </si>
  <si>
    <t>-411837203</t>
  </si>
  <si>
    <t>"plocha střechy nad 5.NP" 8,4*4,9*(18,5/6)*1,2/1000</t>
  </si>
  <si>
    <t>642942611</t>
  </si>
  <si>
    <t>Osazování zárubní nebo rámů dveřních kovových do 2,5 m2 na montážní pěnu</t>
  </si>
  <si>
    <t>1159576406</t>
  </si>
  <si>
    <t>D501</t>
  </si>
  <si>
    <t>953961112</t>
  </si>
  <si>
    <t>Kotva chemickým tmelem M 10 hl 90 mm do betonu, ŽB nebo kamene s vyvrtáním otvoru</t>
  </si>
  <si>
    <t>1563871959</t>
  </si>
  <si>
    <t>"ZV10" 8</t>
  </si>
  <si>
    <t>953961113</t>
  </si>
  <si>
    <t>Kotva chemickým tmelem M 12 hl 110 mm do betonu, ŽB nebo kamene s vyvrtáním otvoru</t>
  </si>
  <si>
    <t>-1339879447</t>
  </si>
  <si>
    <t>"ZV9" 60</t>
  </si>
  <si>
    <t>"ZV11" 8+8</t>
  </si>
  <si>
    <t>856099201</t>
  </si>
  <si>
    <t>"ZV9" 238</t>
  </si>
  <si>
    <t>953965116</t>
  </si>
  <si>
    <t>Kotevní šroub pro chemické kotvy M 10 dl 170 mm</t>
  </si>
  <si>
    <t>374862411</t>
  </si>
  <si>
    <t>953965121</t>
  </si>
  <si>
    <t>Kotevní šroub pro chemické kotvy M 12 dl 160 mm</t>
  </si>
  <si>
    <t>746657863</t>
  </si>
  <si>
    <t>953965131</t>
  </si>
  <si>
    <t>Kotevní šroub pro chemické kotvy M 16 dl 190 mm</t>
  </si>
  <si>
    <t>-1516137510</t>
  </si>
  <si>
    <t>-1921869573</t>
  </si>
  <si>
    <t>-662647978</t>
  </si>
  <si>
    <t>"nad 5.NP" 9,6*5,5+(4,9+8,4+4,9)*1,0</t>
  </si>
  <si>
    <t>-463630741</t>
  </si>
  <si>
    <t>71*0,00032 'Přepočtené koeficientem množství</t>
  </si>
  <si>
    <t>-848933124</t>
  </si>
  <si>
    <t>-951394269</t>
  </si>
  <si>
    <t>71*1,1655 'Přepočtené koeficientem množství</t>
  </si>
  <si>
    <t>-1807053008</t>
  </si>
  <si>
    <t>"nad 5.NP" 9,6*5,5+(4,9+8,4+4,9)*0,6</t>
  </si>
  <si>
    <t>-29867034</t>
  </si>
  <si>
    <t>-624094356</t>
  </si>
  <si>
    <t>63,72*1,155 'Přepočtené koeficientem množství</t>
  </si>
  <si>
    <t>-1789010253</t>
  </si>
  <si>
    <t>-1735931460</t>
  </si>
  <si>
    <t>1067374898</t>
  </si>
  <si>
    <t>1574618457</t>
  </si>
  <si>
    <t>28375914</t>
  </si>
  <si>
    <t>deska EPS 150 pro konstrukce s vysokým zatížením λ=0,035 tl 100mm</t>
  </si>
  <si>
    <t>-432715950</t>
  </si>
  <si>
    <t>30,65/0,1</t>
  </si>
  <si>
    <t>306,5*1,05 'Přepočtené koeficientem množství</t>
  </si>
  <si>
    <t>713131121</t>
  </si>
  <si>
    <t>Montáž izolace tepelné stěn přichycením dráty rohoží, pásů, dílců, desek</t>
  </si>
  <si>
    <t>271085511</t>
  </si>
  <si>
    <t>28375935</t>
  </si>
  <si>
    <t>deska EPS 70 fasádní λ=0,039 tl 150mm</t>
  </si>
  <si>
    <t>-2123242681</t>
  </si>
  <si>
    <t>"dle výkazu"</t>
  </si>
  <si>
    <t>"izolace v parapetu" 0,39/0,15+7,02/0,15</t>
  </si>
  <si>
    <t>"izolace nad oknem" 0,23/0,15+4,14/0,15</t>
  </si>
  <si>
    <t>78,533*1,05 'Přepočtené koeficientem množství</t>
  </si>
  <si>
    <t>713131111</t>
  </si>
  <si>
    <t>Montáž izolace tepelné stěn a základů přibitím rohoží, pásů, dílců, desek</t>
  </si>
  <si>
    <t>498735905</t>
  </si>
  <si>
    <t>"tubus" 1105,09+127,98</t>
  </si>
  <si>
    <t>"ostění" 32,4</t>
  </si>
  <si>
    <t>"čelo" PI*2,5*2,5-2,8*2,44</t>
  </si>
  <si>
    <t>63151530</t>
  </si>
  <si>
    <t>deska tepelně izolační minerální kontaktních fasád kolmé vlákno λ=0,040-0,041 tl 150mm</t>
  </si>
  <si>
    <t>-1524626113</t>
  </si>
  <si>
    <t>-1150597989</t>
  </si>
  <si>
    <t>1117254410</t>
  </si>
  <si>
    <t>"nad 5.NP" 9,6*5,5</t>
  </si>
  <si>
    <t>52,8*1,05 'Přepočtené koeficientem množství</t>
  </si>
  <si>
    <t>823850195</t>
  </si>
  <si>
    <t>"nad 5.NP + bok atiky" 9,6*5,5+(4,9+8,4+4,9)*0,3</t>
  </si>
  <si>
    <t>58,26*1,05 'Přepočtené koeficientem množství</t>
  </si>
  <si>
    <t>129532448</t>
  </si>
  <si>
    <t>"plocha střechy nad 5.NP" 8,4*4,9/5*4</t>
  </si>
  <si>
    <t>-1200593870</t>
  </si>
  <si>
    <t>"plocha střechy nad 5.NP" 8,4*4,9/5*1</t>
  </si>
  <si>
    <t>8,232*1,1 'Přepočtené koeficientem množství</t>
  </si>
  <si>
    <t>1320331014</t>
  </si>
  <si>
    <t>582420921</t>
  </si>
  <si>
    <t>-790292390</t>
  </si>
  <si>
    <t>664423977</t>
  </si>
  <si>
    <t>762083121</t>
  </si>
  <si>
    <t>Impregnace řeziva proti dřevokaznému hmyzu, houbám a plísním máčením třída ohrožení 1 a 2</t>
  </si>
  <si>
    <t>997099298</t>
  </si>
  <si>
    <t>"tubus"</t>
  </si>
  <si>
    <t>"hranol 60x100 mm" 3,42</t>
  </si>
  <si>
    <t>"prkno 25x100 mm" 0,47</t>
  </si>
  <si>
    <t>762341300.R</t>
  </si>
  <si>
    <t>Bednění obloukového tubusu z překližky ohýbané tl. 12 mm vč. kotvení a spoj. materiálu</t>
  </si>
  <si>
    <t>-722910230</t>
  </si>
  <si>
    <t>Poznámka k položce:_x000d_
specifikace dle PD</t>
  </si>
  <si>
    <t>"tubus" 1118,26+130,46</t>
  </si>
  <si>
    <t>-1192626851</t>
  </si>
  <si>
    <t>"atika" (5,5+9,6+5,5)*0,6</t>
  </si>
  <si>
    <t>121502748</t>
  </si>
  <si>
    <t>"atika" (5,5+9,6+5,5)*0,6*0,025</t>
  </si>
  <si>
    <t>762511177</t>
  </si>
  <si>
    <t>Podlahové kce podkladové dvouvrstvé z cementotřískových desek tl 2x16 mm na sraz šroubovaných</t>
  </si>
  <si>
    <t>1549536673</t>
  </si>
  <si>
    <t>"tubus" 255,42</t>
  </si>
  <si>
    <t>762431022</t>
  </si>
  <si>
    <t>Obložení stěn z desek OSB tl 12 mm nebroušených na pero a drážku přibíjených</t>
  </si>
  <si>
    <t>2044356048</t>
  </si>
  <si>
    <t>10 mm OSB deska připevněná mezi profily na vnitřní hranu dřevěných profilů Steico</t>
  </si>
  <si>
    <t>762526110</t>
  </si>
  <si>
    <t>Položení polštáře pod podlahy při osové vzdálenosti do 65 cm</t>
  </si>
  <si>
    <t>-1906487977</t>
  </si>
  <si>
    <t>-1262844323</t>
  </si>
  <si>
    <t>762595001</t>
  </si>
  <si>
    <t>Spojovací prostředky pro položení dřevěných podlah a zakrytí kanálů</t>
  </si>
  <si>
    <t>1622431090</t>
  </si>
  <si>
    <t>-1973178765</t>
  </si>
  <si>
    <t>763131751</t>
  </si>
  <si>
    <t>Montáž parotěsné zábrany do SDK podhledu</t>
  </si>
  <si>
    <t>-250857541</t>
  </si>
  <si>
    <t>"tubus" 1233,07</t>
  </si>
  <si>
    <t>28329089</t>
  </si>
  <si>
    <t>fólie PE vyztužená pro parotěsnou vrstvu (reakce na oheň - třída B) 210g/m2</t>
  </si>
  <si>
    <t>1528834772</t>
  </si>
  <si>
    <t>763221673</t>
  </si>
  <si>
    <t>Montáž desek tl 1 x 15 mm sádrovláknitá stěna předsazená jednoduše opláštěná</t>
  </si>
  <si>
    <t>-1622820457</t>
  </si>
  <si>
    <t xml:space="preserve">15 mm sádrovláknitá konstrukční deska </t>
  </si>
  <si>
    <t>59030922</t>
  </si>
  <si>
    <t>deska sádrovláknitá univerzální tl 15mm</t>
  </si>
  <si>
    <t>609979861</t>
  </si>
  <si>
    <t>1278,273*1,05 'Přepočtené koeficientem množství</t>
  </si>
  <si>
    <t>763431011</t>
  </si>
  <si>
    <t>Montáž minerálního podhledu s vyjímatelnými panely vel. do 0,36 m2 na zavěšený polozapuštěný rošt</t>
  </si>
  <si>
    <t>-672398406</t>
  </si>
  <si>
    <t xml:space="preserve">kazetový podhled 600x600 mm minerální zavěšený na dřevěné konstrukci z profilů Steico </t>
  </si>
  <si>
    <t>"tubus" 264,01</t>
  </si>
  <si>
    <t>63126362</t>
  </si>
  <si>
    <t>panel akustický hygienický povrch porézní skelná tkanina hrana zatřená polozapuštěná αw=0,95 polozapuštěný rastr š 24mm bílý tl 15mm</t>
  </si>
  <si>
    <t>-139425833</t>
  </si>
  <si>
    <t>763431041</t>
  </si>
  <si>
    <t>Příplatek k montáži minerálního podhledu na zavěšený rošt za výšku zavěšení přes 0,5 do 1,0 m</t>
  </si>
  <si>
    <t>-1801705380</t>
  </si>
  <si>
    <t>763782212</t>
  </si>
  <si>
    <t>Montáž dřevostaveb stropní konstrukce z nosníků plnostěnných průřezové pl přes 50 do 150 cm2</t>
  </si>
  <si>
    <t>-300508050</t>
  </si>
  <si>
    <t>766001.R</t>
  </si>
  <si>
    <t>dřevěné konstrukce z profilů Steico-wall SW45, 200 mm</t>
  </si>
  <si>
    <t>-47920909</t>
  </si>
  <si>
    <t xml:space="preserve">Poznámka k položce:_x000d_
stojky_x000d_
- délka chodby 84,65 m _x000d_
- standardní vzdálenost stojek 625 mm _x000d_
- délka chodby 84,65 m : 0,625 = 136 ks + 20% = 163 ks pro jednu stranu_x000d_
- 163 x 2 = 326 stojek_x000d_
- délka stojky 2,935 m x 326 = 957 m profilu_x000d_
_x000d_
vodorovné profily_x000d_
- délka chodby 84,65 m _x000d_
- standardní vzdálenost vodorovných profilů 625 mm _x000d_
- délka chodby 84,65 m : 0,625 = 136 ks + 20% = 163 ks _x000d_
- délka 3,530 m x 163 = 576 m profilu_x000d_
_x000d_
odlišná konstrukce v oblasti oken_x000d_
- konstrukce parapetu _x000d_
- konstrukce stropu _x000d_
Výměra je zahrnutá v procentuálním navýšení množství profilů pro stěny a strop chodby._x000d_
_x000d_
zavětrování dřevěné konstrukce_x000d_
- základní zavětrování pro montáž z profilů Steico LVL 20x400 mm osazené svisle na horním konci stojek _x000d_
- délka 84,65 x 2 = 169,3 + 10% = 186,23 m_x000d_
_x000d_
Celkové zavětrování konstrukce doplní vnější a vnitřní opláštění konstrukce chodby. </t>
  </si>
  <si>
    <t>"stojky" 957</t>
  </si>
  <si>
    <t>"vodorovné profily" 576</t>
  </si>
  <si>
    <t>"závětrování dřevěné konstrukce" 186,23</t>
  </si>
  <si>
    <t>-1235654594</t>
  </si>
  <si>
    <t>764002414</t>
  </si>
  <si>
    <t>Montáž strukturované oddělovací rohože jakékoliv rš</t>
  </si>
  <si>
    <t>-866069620</t>
  </si>
  <si>
    <t>28329043</t>
  </si>
  <si>
    <t>fólie PUR/PP difuzně propustná s nakašírovanou PP strukturovanou rohoží v 8 mm pod hladkou plechovou krytinu, integrovaná samolepící páska, 380 g/m2</t>
  </si>
  <si>
    <t>-315963999</t>
  </si>
  <si>
    <t>1278,273*1,1235 'Přepočtené koeficientem množství</t>
  </si>
  <si>
    <t>1266299561</t>
  </si>
  <si>
    <t>1826179372</t>
  </si>
  <si>
    <t>"jižní strana střechy nad 5.NP" 8,4</t>
  </si>
  <si>
    <t>-1427864785</t>
  </si>
  <si>
    <t>"jižní strana střechy nad 5.NP odvodněno na 4.NP" 3,8</t>
  </si>
  <si>
    <t>KL-X06</t>
  </si>
  <si>
    <t>-1634643742</t>
  </si>
  <si>
    <t>"střecha nad 5.NP" 30,2</t>
  </si>
  <si>
    <t>KL-X07</t>
  </si>
  <si>
    <t>Stěnová lišta rš 100, poplastovaný plech tl. 0,6 mm, d+m</t>
  </si>
  <si>
    <t>222639658</t>
  </si>
  <si>
    <t>553525053</t>
  </si>
  <si>
    <t>270656078</t>
  </si>
  <si>
    <t>3*1,2</t>
  </si>
  <si>
    <t>830563238</t>
  </si>
  <si>
    <t>-1358015089</t>
  </si>
  <si>
    <t>-106761315</t>
  </si>
  <si>
    <t>3*1,1 'Přepočtené koeficientem množství</t>
  </si>
  <si>
    <t>-613746549</t>
  </si>
  <si>
    <t>5,4</t>
  </si>
  <si>
    <t>583170482</t>
  </si>
  <si>
    <t>5,4*1,1 'Přepočtené koeficientem množství</t>
  </si>
  <si>
    <t>-483598748</t>
  </si>
  <si>
    <t>-1822294837</t>
  </si>
  <si>
    <t>-1638068125</t>
  </si>
  <si>
    <t>-369643754</t>
  </si>
  <si>
    <t>874692398</t>
  </si>
  <si>
    <t>POS412</t>
  </si>
  <si>
    <t>553291R2</t>
  </si>
  <si>
    <t>dveře automatické vnitřní posuvné po stěně, plné s průhledem, 1 křídlé 1400x2100mm</t>
  </si>
  <si>
    <t>-774271769</t>
  </si>
  <si>
    <t>767640111</t>
  </si>
  <si>
    <t>Montáž dveří ocelových nebo hliníkových vchodových jednokřídlových bez nadsvětlíku</t>
  </si>
  <si>
    <t>-1172402372</t>
  </si>
  <si>
    <t>"501"</t>
  </si>
  <si>
    <t>55341156.OD</t>
  </si>
  <si>
    <t>dveře jednokřídlé ocelové exteriérové 900x1970mm - kompletizovaný výrobek vč. zárubně, kování a zámku a povrchové úpravy</t>
  </si>
  <si>
    <t>-1641026091</t>
  </si>
  <si>
    <t>ZV-09a</t>
  </si>
  <si>
    <t>Konstrukce ochranného koše Heliportu z nerez oceli vč. spojovacího a kotevního materiálu, d+m</t>
  </si>
  <si>
    <t>-304226049</t>
  </si>
  <si>
    <t xml:space="preserve">Poznámka k položce:_x000d_
Specifikace dle -  Výkres č. 48 - Vodorovne zabradlí heliportu + schudky na heliport</t>
  </si>
  <si>
    <t>"ZV09" 356,6+342,84+1513,2+389,2</t>
  </si>
  <si>
    <t>ZV-09b</t>
  </si>
  <si>
    <t>Nerezová síť s oky velikosti 50x50 mm, drát 2 mm, doložit zaručenou pevnost při pádu osoby do sítě , vč. Spojovacího a kotevního materiálu, d+m</t>
  </si>
  <si>
    <t>1395927840</t>
  </si>
  <si>
    <t>ZV-10</t>
  </si>
  <si>
    <t>Konstrukce schůdků ze střechy - 8 stupňu-včetně madlo: ocel.trubka Ø 48,3 x 3 mm- pozinkovaná konstrukce, vč. Kotvení schodnic,spojovacího a kotevního materiálu, d+m</t>
  </si>
  <si>
    <t>-1488009565</t>
  </si>
  <si>
    <t>"schůdky" 132</t>
  </si>
  <si>
    <t>"zábradlí" 14,9</t>
  </si>
  <si>
    <t>ZV-10b</t>
  </si>
  <si>
    <t>Konstrukce schůdků ze střechy - schodišťové stupně 1500x250x50 mm, schodišťový stupeň z lisovaného pororoštu, kotvit do schodnic, d+m</t>
  </si>
  <si>
    <t>-1213422356</t>
  </si>
  <si>
    <t>"schůdky" 8</t>
  </si>
  <si>
    <t>ZV-11a</t>
  </si>
  <si>
    <t>Zábradlí schůdků - výška zábradlí 900 mm, pozinkovaná konstrukce, vč. Spojovacího a kotevního materiálu, d+m</t>
  </si>
  <si>
    <t>1014665706</t>
  </si>
  <si>
    <t xml:space="preserve">Poznámka k položce:_x000d_
Specifikace dle -  Výkres č. 43 - Schůdky z chodniku na střechu + zábradlí</t>
  </si>
  <si>
    <t>"ZV11" 26,2+30,98+26,17+14,96</t>
  </si>
  <si>
    <t>ZV-11b</t>
  </si>
  <si>
    <t>Zábradlí chodníku - výška zábradlí 950 (900) mm, pozinkovaná konstrukce , vč. Spojovacího a kotevního materiálu, d+m</t>
  </si>
  <si>
    <t>286295118</t>
  </si>
  <si>
    <t>"ZV11" 26,96+35,46+28,15+22,41</t>
  </si>
  <si>
    <t>ZV-11c</t>
  </si>
  <si>
    <t>Konstrukce schůdků - výška zábradlí 900 mm, pozinkovaná konstrukce, vč. Spojovacího a kotevního materiálu, d+m</t>
  </si>
  <si>
    <t>-1935312460</t>
  </si>
  <si>
    <t>"ZV11" 179,52</t>
  </si>
  <si>
    <t>ZV-11d</t>
  </si>
  <si>
    <t>Konstrukce schůdků - schodišťový stupeň z lisovaného pororoštu 1000x260x50 mm, d+m</t>
  </si>
  <si>
    <t>1703158969</t>
  </si>
  <si>
    <t>"ZV11" 10</t>
  </si>
  <si>
    <t>ZV-12</t>
  </si>
  <si>
    <t>Ocelové konstrukce pod VRF vč. pochozí lávky a schodiště na ploché střeše věže, žárově pozink. vč. spojovacího, příslušenství a kotevního materiálu dle PD, d+m</t>
  </si>
  <si>
    <t>-1289438604</t>
  </si>
  <si>
    <t xml:space="preserve">Poznámka k položce:_x000d_
Specifikace dle -  Výkres č. 50 - Střecha věže - podpůrná ocelová konstrukce pod jednotka</t>
  </si>
  <si>
    <t>ZV-14</t>
  </si>
  <si>
    <t xml:space="preserve">Servisní lávka Tubusu - nosná konstrukce -  podélný profil U140 ,včetně sloupků - jäkl 40x30x3 mm a madla trubka 30x3 mm , vč. Spojovacího a kotevního materiálu, d+m</t>
  </si>
  <si>
    <t>1410378998</t>
  </si>
  <si>
    <t xml:space="preserve">Poznámka k položce:_x000d_
Specifikace dle -  Výkres č. 25 - Tubus - konstrukce, servisní lávka, skladby, výkazy</t>
  </si>
  <si>
    <t>"ZV14" 3171,84+918,72+67,11+429,01+406,5</t>
  </si>
  <si>
    <t>ZV-14a</t>
  </si>
  <si>
    <t>Servisní lávka Tubusu - podlaha lávky svařovaný pororošt protiskluzový , výška 50 mm, pororošt s oky 30x30 mm vč. spojovacího a kotevního materiálu, d+m</t>
  </si>
  <si>
    <t>-209396071</t>
  </si>
  <si>
    <t>ALpl</t>
  </si>
  <si>
    <t>Fasádní AL plech se stojatou drážkou provedený do oblouku na obloukové bednění vč. povrchové úpravy a kotvení, d+m</t>
  </si>
  <si>
    <t>-729653790</t>
  </si>
  <si>
    <t>"plocha" 1118,26+130,46</t>
  </si>
  <si>
    <t>AL.001</t>
  </si>
  <si>
    <t>AL okna 1500x2300 vč. utěsnění připojovací spáry, specifikace dle PD, d+m</t>
  </si>
  <si>
    <t>531480240</t>
  </si>
  <si>
    <t>AL.002</t>
  </si>
  <si>
    <t>Vnitřní parapet plastový 1500x120x25 mm, d+m</t>
  </si>
  <si>
    <t>1738248346</t>
  </si>
  <si>
    <t>AL.003</t>
  </si>
  <si>
    <t>Vnější parapetní trámek, 100x100x1500 mm vč. kotvení, d+m</t>
  </si>
  <si>
    <t>880895519</t>
  </si>
  <si>
    <t>AL.004</t>
  </si>
  <si>
    <t>Venkovní AL parapet dl. cca 1,5 m napojený na oplechování, d+m</t>
  </si>
  <si>
    <t>1227203860</t>
  </si>
  <si>
    <t>Poznámka k položce:_x000d_
překližka + exterier - AL parapetní plech</t>
  </si>
  <si>
    <t>STR</t>
  </si>
  <si>
    <t>Stříška nad vstupem do tubusu z AL profilů, vč. kotvení</t>
  </si>
  <si>
    <t>1957033402</t>
  </si>
  <si>
    <t>-1402579165</t>
  </si>
  <si>
    <t>776222111</t>
  </si>
  <si>
    <t>Lepení pásů z PVC 2-složkovým lepidlem</t>
  </si>
  <si>
    <t>74350050</t>
  </si>
  <si>
    <t>28411051.R</t>
  </si>
  <si>
    <t>2,5 mm vinylová zátěžová podlaha specifikace dle PD</t>
  </si>
  <si>
    <t>904925018</t>
  </si>
  <si>
    <t>255,42*1,1 'Přepočtené koeficientem množství</t>
  </si>
  <si>
    <t>776223112</t>
  </si>
  <si>
    <t>Spoj povlakových podlahovin z PVC svařováním za studena</t>
  </si>
  <si>
    <t>273226335</t>
  </si>
  <si>
    <t>-91676479</t>
  </si>
  <si>
    <t>"tubus" 179,67-2-2,8</t>
  </si>
  <si>
    <t>lišta soklová atypická, šikmá specifikace dle PD</t>
  </si>
  <si>
    <t>1038919314</t>
  </si>
  <si>
    <t>174,87*1,02 'Přepočtené koeficientem množství</t>
  </si>
  <si>
    <t>320366354</t>
  </si>
  <si>
    <t>7775213R</t>
  </si>
  <si>
    <t>Podlahový polyuretanový systém pro heliport, d+m</t>
  </si>
  <si>
    <t>967464702</t>
  </si>
  <si>
    <t>"heliport" 395</t>
  </si>
  <si>
    <t>-1871798150</t>
  </si>
  <si>
    <t>783301303</t>
  </si>
  <si>
    <t>Bezoplachové odrezivění zámečnických konstrukcí</t>
  </si>
  <si>
    <t>600318889</t>
  </si>
  <si>
    <t>1488649886</t>
  </si>
  <si>
    <t>-903850559</t>
  </si>
  <si>
    <t>228975444</t>
  </si>
  <si>
    <t>-1206063647</t>
  </si>
  <si>
    <t>"R1" 4,09*66*(0,1*4+0,2*2)</t>
  </si>
  <si>
    <t>"R2" 4,025*33*(0,1*4+0,2*2)</t>
  </si>
  <si>
    <t>"P" 4,0*1*(0,2*4+0,1*4)</t>
  </si>
  <si>
    <t>"S" 1,06*1*(0,055*4+0,1*2)</t>
  </si>
  <si>
    <t>"C" 1833*(0,142*2+0,035*2+0,06*4)</t>
  </si>
  <si>
    <t>"Z" 3,4*28*(2*3,14*0,004)</t>
  </si>
  <si>
    <t>776145972</t>
  </si>
  <si>
    <t>-1741304487</t>
  </si>
  <si>
    <t>784181101</t>
  </si>
  <si>
    <t>Základní akrylátová jednonásobná bezbarvá penetrace podkladu v místnostech v do 3,80 m</t>
  </si>
  <si>
    <t>1750230156</t>
  </si>
  <si>
    <t>"stěny" 170,59*2,89-(18*1,5*2,3)+0,49*36*2,89</t>
  </si>
  <si>
    <t>"strop" 289,22</t>
  </si>
  <si>
    <t>"PŮVODNÍ" 2*3,14*2,3*83*3/4</t>
  </si>
  <si>
    <t>784211101</t>
  </si>
  <si>
    <t>Dvojnásobné bílé malby ze směsí za mokra výborně oděruvzdorných v místnostech v do 3,80 m</t>
  </si>
  <si>
    <t>1550324871</t>
  </si>
  <si>
    <t>330321713</t>
  </si>
  <si>
    <t>Sloupy nebo pilíře z betonu pohledového odolného agresivnímu prostředí tř. C 35/45 bez výztuže</t>
  </si>
  <si>
    <t>1393405719</t>
  </si>
  <si>
    <t xml:space="preserve">Kruhové </t>
  </si>
  <si>
    <t>"D600 - 11 ks"</t>
  </si>
  <si>
    <t>3,14*0,3*0,3*(0,55+0,69+0,775+0,87+0,93*7)</t>
  </si>
  <si>
    <t>"D900 - 4 ks"</t>
  </si>
  <si>
    <t>3,14*0,45*0,45*(0,35+0,85+0,59+0,5)</t>
  </si>
  <si>
    <t>"500x300 - 2 ks "0,5*0,3*0,9+0,5*0,3*0,85</t>
  </si>
  <si>
    <t>560252961</t>
  </si>
  <si>
    <t>"400x400" 2</t>
  </si>
  <si>
    <t>706861455</t>
  </si>
  <si>
    <t>"400x400 - 2 ks"(2,995*0,4*0,4)*2</t>
  </si>
  <si>
    <t>331351121</t>
  </si>
  <si>
    <t>Zřízení bednění čtyřúhelníkových sloupů v do 4 m průřezu přes 0,08 do 0,16 m2</t>
  </si>
  <si>
    <t>1655849435</t>
  </si>
  <si>
    <t>"500x300 - 2 ks "2*(0,5+0,3)*0,9+2*(0,5+0,3)*0,85</t>
  </si>
  <si>
    <t>331351122</t>
  </si>
  <si>
    <t>Odstranění bednění čtyřúhelníkových sloupů v do 4 m průřezu přes 0,08 do 0,16 m2</t>
  </si>
  <si>
    <t>-638001861</t>
  </si>
  <si>
    <t>331361821</t>
  </si>
  <si>
    <t>Výztuž sloupů hranatých betonářskou ocelí 10 505</t>
  </si>
  <si>
    <t>-1695574494</t>
  </si>
  <si>
    <t>"500x300 - 2 ks "0,263*0,14</t>
  </si>
  <si>
    <t>332351125</t>
  </si>
  <si>
    <t>Zřízení bednění kruhových sloupů v do 4 m D přes 0,55 m</t>
  </si>
  <si>
    <t>-13964758</t>
  </si>
  <si>
    <t>2*3,14*0,3*(0,55+0,69+0,775+0,87+0,93*7)</t>
  </si>
  <si>
    <t>2*3,14*0,45*(0,35+0,85+0,59+0,5)</t>
  </si>
  <si>
    <t>332351126</t>
  </si>
  <si>
    <t>Odstranění bednění kruhových sloupů v do 4 m D přes 0,55 m</t>
  </si>
  <si>
    <t>-478480142</t>
  </si>
  <si>
    <t>332361821</t>
  </si>
  <si>
    <t>Výztuž sloupů oblých betonářskou ocelí 10 505</t>
  </si>
  <si>
    <t>-1779420886</t>
  </si>
  <si>
    <t>"D600 - 11 ks"2,655*0,16</t>
  </si>
  <si>
    <t>"D900 - 4 ks"1,456*0,08</t>
  </si>
  <si>
    <t>1788227711</t>
  </si>
  <si>
    <t>-267906961</t>
  </si>
  <si>
    <t>2084696864</t>
  </si>
  <si>
    <t>"kleštinová výztuž a dobetonávky"0,03</t>
  </si>
  <si>
    <t>865267164</t>
  </si>
  <si>
    <t xml:space="preserve">"dobetonávka spár,výplň deltabeam nosníků a zbytkových ploch - beton C 25/30 -  hrubý odhad " 1</t>
  </si>
  <si>
    <t>3300001.R</t>
  </si>
  <si>
    <t>Dodávka, výroba a montáž atypické ocelové nosné konstrukce tubusu z IPE profilů, C profilů vč. kotvení, povrchové úpravy (pozink) a spoj. materiálů, detailů dle PD</t>
  </si>
  <si>
    <t>1929381096</t>
  </si>
  <si>
    <t>VÝPIS VÁLCOVÉ OCELI</t>
  </si>
  <si>
    <t>"R1 - Rám - S235" 6046,66/1000*1,05</t>
  </si>
  <si>
    <t>"R2 - Rám - S235" 2975,28/1000*1,05</t>
  </si>
  <si>
    <t>"P - Překlad" 69,84/1000*1,05</t>
  </si>
  <si>
    <t>"S - Stojka" 8,59/1000*1,05</t>
  </si>
  <si>
    <t>"C - Paždíky - S450" 7386,99/1000*1,05</t>
  </si>
  <si>
    <t>"Z - Zavětrování" 38,08/1000*1,05</t>
  </si>
  <si>
    <t>PŮVODNÍ</t>
  </si>
  <si>
    <t>"rámy IPE200" 335,44*33/1000</t>
  </si>
  <si>
    <t>"příruby" 1094,3/1000</t>
  </si>
  <si>
    <t>"spojovací mat." 317*0,5/1000</t>
  </si>
  <si>
    <t>"profily C140" 21385,7/1000</t>
  </si>
  <si>
    <t>"spojovací a kotevní mat." 2073,6*2/1000</t>
  </si>
  <si>
    <t>411121125</t>
  </si>
  <si>
    <t>-2042567109</t>
  </si>
  <si>
    <t>"SPIROLL 250"</t>
  </si>
  <si>
    <t>-322286813</t>
  </si>
  <si>
    <t>30,2</t>
  </si>
  <si>
    <t>411125002</t>
  </si>
  <si>
    <t>Montáž ŽB stropních panelů hmotnosti přes 1,5 do 3 t</t>
  </si>
  <si>
    <t>1286758604</t>
  </si>
  <si>
    <t>"šachta"1</t>
  </si>
  <si>
    <t>-331990885</t>
  </si>
  <si>
    <t>411321616</t>
  </si>
  <si>
    <t>Stropy deskové ze ŽB tř. C 30/37</t>
  </si>
  <si>
    <t>730542376</t>
  </si>
  <si>
    <t xml:space="preserve">Heliport </t>
  </si>
  <si>
    <t>330,788*0,35</t>
  </si>
  <si>
    <t>30,43*0,25</t>
  </si>
  <si>
    <t>Lávka</t>
  </si>
  <si>
    <t>286,9*0,22</t>
  </si>
  <si>
    <t>411351011</t>
  </si>
  <si>
    <t>Zřízení bednění stropů deskových tl přes 5 do 25 cm bez podpěrné kce</t>
  </si>
  <si>
    <t>-868701420</t>
  </si>
  <si>
    <t>286,9+30,43</t>
  </si>
  <si>
    <t>411351012</t>
  </si>
  <si>
    <t>Odstranění bednění stropů deskových tl přes 5 do 25 cm bez podpěrné kce</t>
  </si>
  <si>
    <t>1777529266</t>
  </si>
  <si>
    <t>411351021</t>
  </si>
  <si>
    <t>Zřízení bednění stropů deskových tl přes 25 do 50 cm bez podpěrné kce</t>
  </si>
  <si>
    <t>1635945982</t>
  </si>
  <si>
    <t>330,788</t>
  </si>
  <si>
    <t>411351022</t>
  </si>
  <si>
    <t>Odstranění bednění stropů deskových tl přes 25 do 50 cm bez podpěrné kce</t>
  </si>
  <si>
    <t>-1083234647</t>
  </si>
  <si>
    <t>411354313</t>
  </si>
  <si>
    <t>Zřízení podpěrné konstrukce stropů výšky do 4 m tl přes 15 do 25 cm</t>
  </si>
  <si>
    <t>-1402991231</t>
  </si>
  <si>
    <t>411354314</t>
  </si>
  <si>
    <t>Odstranění podpěrné konstrukce stropů výšky do 4 m tl přes 15 do 25 cm</t>
  </si>
  <si>
    <t>1941441953</t>
  </si>
  <si>
    <t>411354315</t>
  </si>
  <si>
    <t>Zřízení podpěrné konstrukce stropů výšky do 4 m tl přes 25 do 35 cm</t>
  </si>
  <si>
    <t>-193925633</t>
  </si>
  <si>
    <t>411354316</t>
  </si>
  <si>
    <t>Odstranění podpěrné konstrukce stropů výšky do 4 m tl přes 25 do 35 cm</t>
  </si>
  <si>
    <t>1273166432</t>
  </si>
  <si>
    <t>-152959062</t>
  </si>
  <si>
    <t>"osa V - 400x400 mm" 5</t>
  </si>
  <si>
    <t>-1778752531</t>
  </si>
  <si>
    <t>"osa V - 400x400 mm" 3,7</t>
  </si>
  <si>
    <t>413321717</t>
  </si>
  <si>
    <t>Nosníky ze ŽB tř. C 35/45</t>
  </si>
  <si>
    <t>161186273</t>
  </si>
  <si>
    <t>Heliport - průvlaky</t>
  </si>
  <si>
    <t>0,6*0,9*(16,5*2+12,2*2+1,6*4-0,9*4)</t>
  </si>
  <si>
    <t>0,4*0,6*(7,8+3,2+1,6)</t>
  </si>
  <si>
    <t>Tubus -průvlak</t>
  </si>
  <si>
    <t>0,3*0,6*101,2</t>
  </si>
  <si>
    <t>413351121</t>
  </si>
  <si>
    <t>Zřízení bednění nosníků a průvlaků bez podpěrné kce výšky přes 100 cm</t>
  </si>
  <si>
    <t>1798136350</t>
  </si>
  <si>
    <t>0,6*(16,5*2+12,2*2+1,6*4-0,9*4)*2</t>
  </si>
  <si>
    <t>0,4*(7,8+3,2+1,6)*2</t>
  </si>
  <si>
    <t>Lávka -průvlak</t>
  </si>
  <si>
    <t>0,3*101,2*2</t>
  </si>
  <si>
    <t>413351122</t>
  </si>
  <si>
    <t>Odstranění bednění nosníků a průvlaků bez podpěrné kce výšky přes 100 cm</t>
  </si>
  <si>
    <t>1816054695</t>
  </si>
  <si>
    <t>413352115</t>
  </si>
  <si>
    <t>Zřízení podpěrné konstrukce nosníků výšky podepření do 4 m pro nosník výšky přes 100 cm</t>
  </si>
  <si>
    <t>780059147</t>
  </si>
  <si>
    <t>0,9*(16,5*2+12,2*2+1,6*4-0,9*4)</t>
  </si>
  <si>
    <t>0,6*(7,8+3,2+1,6)</t>
  </si>
  <si>
    <t>0,6*101,2</t>
  </si>
  <si>
    <t>413352116</t>
  </si>
  <si>
    <t>Odstranění podpěrné konstrukce nosníků výšky podepření do 4 m pro nosník výšky přes 100 cm</t>
  </si>
  <si>
    <t>824030435</t>
  </si>
  <si>
    <t>411361821.R</t>
  </si>
  <si>
    <t>Výztuž stropů betonářskou ocelí 10 505</t>
  </si>
  <si>
    <t>-148641867</t>
  </si>
  <si>
    <t>hodnota z VV</t>
  </si>
  <si>
    <t>hodnota včetně průvlaků</t>
  </si>
  <si>
    <t>953241517</t>
  </si>
  <si>
    <t>Osazení smykových dilatačních trnů pro vysoká zatížení únosnost přes 181 do 251 kN nerezových</t>
  </si>
  <si>
    <t>-1086930967</t>
  </si>
  <si>
    <t>4*2</t>
  </si>
  <si>
    <t>54879316</t>
  </si>
  <si>
    <t>trn pro přenos smykové síly u dilatačních spár pro zatížení 250,6 kN</t>
  </si>
  <si>
    <t>-36162027</t>
  </si>
  <si>
    <t>-470174003</t>
  </si>
  <si>
    <t>"kotvení rámů" 317</t>
  </si>
  <si>
    <t>953965122</t>
  </si>
  <si>
    <t>Kotevní šroub pro chemické kotvy M 12 dl 220 mm</t>
  </si>
  <si>
    <t>-1101291472</t>
  </si>
  <si>
    <t>998014221</t>
  </si>
  <si>
    <t>Přesun hmot pro budovy vícepodlažní v do 18 m z kovových dílců</t>
  </si>
  <si>
    <t>-1956351657</t>
  </si>
  <si>
    <t>Potrubí vodovodní plastové PPR svar polyfuze PN 20 DN 16x2,2 TV)</t>
  </si>
  <si>
    <t>725505311</t>
  </si>
  <si>
    <t>Vyvažovací ventil 1/2"</t>
  </si>
  <si>
    <t>725000516</t>
  </si>
  <si>
    <t>Montáž přísl. dřezu v kuch. sestavě 1 díl</t>
  </si>
  <si>
    <t>Montáž sifonu dřezového</t>
  </si>
  <si>
    <t>Zápach uzávěr dřez DN50</t>
  </si>
  <si>
    <t>725869218.1</t>
  </si>
  <si>
    <t>Montáž sifonu podomítkového (myčka)</t>
  </si>
  <si>
    <t>725107180.1</t>
  </si>
  <si>
    <t>Sifon myčkový podomítkový</t>
  </si>
  <si>
    <t>Modul WC čelní ovládání</t>
  </si>
  <si>
    <t>725869218.2</t>
  </si>
  <si>
    <t>Umyvadlo keramické š. 60 cm bez díry na baterii</t>
  </si>
  <si>
    <t>7250000614</t>
  </si>
  <si>
    <t>Montáž sprchových van z litého mramoru</t>
  </si>
  <si>
    <t>725103442</t>
  </si>
  <si>
    <t>Sprchová vanička 90x90cm se zaobleným vstupem z litého mramoru pro instalaci do obkladu,(s atypickým situováním odpadu)</t>
  </si>
  <si>
    <t>725107050</t>
  </si>
  <si>
    <t>Montážní sada ke sprchové vaničce</t>
  </si>
  <si>
    <t>725869218.3</t>
  </si>
  <si>
    <t>Montáž sifonu sprchového včetně zátky</t>
  </si>
  <si>
    <t>725107010</t>
  </si>
  <si>
    <t>Sifon vaničkový</t>
  </si>
  <si>
    <t>725000615</t>
  </si>
  <si>
    <t>Montáž sprchových zástěn</t>
  </si>
  <si>
    <t>725106512</t>
  </si>
  <si>
    <t>Zástěna otevíravá z bezpečnostního skla, konstrukce ze silnostěnného hliníku bílé barvy, případně chrom</t>
  </si>
  <si>
    <t>725333020.1</t>
  </si>
  <si>
    <t>Ventil rohový (k umyvadlu, výlevce)</t>
  </si>
  <si>
    <t>725333310</t>
  </si>
  <si>
    <t xml:space="preserve">Baterie nástěnná dřezová délka raménka 225 mm  (NPB)</t>
  </si>
  <si>
    <t>Montáž baterieumyvadlové stojánkové</t>
  </si>
  <si>
    <t>Baterie páková stojánková, délka raménka 240 mm (SPB)</t>
  </si>
  <si>
    <t>725000819</t>
  </si>
  <si>
    <t>Montáž baterie senzorové</t>
  </si>
  <si>
    <t>725333313</t>
  </si>
  <si>
    <t xml:space="preserve">Baterie páková nastěnná senzorová na 100-240 V (dodávka včetně transformátorů 230V AC /24V DC)  (NB-S)</t>
  </si>
  <si>
    <t>725000813</t>
  </si>
  <si>
    <t>Montáž baterie nad výlevku</t>
  </si>
  <si>
    <t>Baterie stěnová dřezová délka raménka 225 mm+kohout na připojení nádržky (NPB-N)</t>
  </si>
  <si>
    <t>725000821</t>
  </si>
  <si>
    <t>Montáž baterie sprchové včetně držáku</t>
  </si>
  <si>
    <t>725333315</t>
  </si>
  <si>
    <t>Baterie sprchová stěnová včetně stěnového držáku sprchy D+M (NPSB)</t>
  </si>
  <si>
    <t>Izolace z pěnového polyetylenu - 22/9</t>
  </si>
  <si>
    <t>Izolace z pěnového polyetylenu - 22/13</t>
  </si>
  <si>
    <t>740000109</t>
  </si>
  <si>
    <t>Kotvicí prvky včetně objímek</t>
  </si>
  <si>
    <t>Protipožární utěsnění HILTI plastového potrubí DN 100 (manžeta) - Splašková kanalizace (D+M)</t>
  </si>
  <si>
    <t>091100200</t>
  </si>
  <si>
    <t>Mimostaveništní doprava</t>
  </si>
  <si>
    <t>VYT - Vytápení</t>
  </si>
  <si>
    <t xml:space="preserve">    D4 - OTOPNÁ TĚLESA</t>
  </si>
  <si>
    <t xml:space="preserve">      D5 - Desková otopná tělesa - standard s bočním připojením (vzhledem k přípojkám ze shora):</t>
  </si>
  <si>
    <t xml:space="preserve">      D6 - Desková otopná tělesa s bočním připojením (vzhledem k přípojkám ze shora) pro prostory s vysokými po</t>
  </si>
  <si>
    <t xml:space="preserve">      D7 - Trubková otopná tělesa – žebřík se spodním středovým připojením</t>
  </si>
  <si>
    <t xml:space="preserve">    D11 - ROZVOD POTRUBÍ</t>
  </si>
  <si>
    <t xml:space="preserve">      D12 - Ocelové potrubí: včetně tvarovek, přechodek, montáže a tlakových zkoušek</t>
  </si>
  <si>
    <t xml:space="preserve">    D2 - OSTATNÍ NÁKLADY</t>
  </si>
  <si>
    <t>Vytápení</t>
  </si>
  <si>
    <t>OTOPNÁ TĚLESA</t>
  </si>
  <si>
    <t>Desková otopná tělesa - standard s bočním připojením (vzhledem k přípojkám ze shora):</t>
  </si>
  <si>
    <t>21/600/800-KL</t>
  </si>
  <si>
    <t>22/600/1200-KL</t>
  </si>
  <si>
    <t>22/900/1200-KL</t>
  </si>
  <si>
    <t>Desková otopná tělesa s bočním připojením (vzhledem k přípojkám ze shora) pro prostory s vysokými po</t>
  </si>
  <si>
    <t>30/603/1004-H-KL</t>
  </si>
  <si>
    <t>Trubková otopná tělesa – žebřík se spodním středovým připojením</t>
  </si>
  <si>
    <t>KLMM 1500x600</t>
  </si>
  <si>
    <t>Pol189</t>
  </si>
  <si>
    <t>Připojovací rohová dvoubodová armatura, DN15</t>
  </si>
  <si>
    <t>Flexi připojení (PK××) - DN 25</t>
  </si>
  <si>
    <t xml:space="preserve">Vypouštěcí kulový kohout  (VK××) - DN 15</t>
  </si>
  <si>
    <t>Regulační šroubení (STK××) - DN 20</t>
  </si>
  <si>
    <t>Ocelové potrubí: včetně tvarovek, přechodek, montáže a tlakových zkoušek</t>
  </si>
  <si>
    <t>DN 15</t>
  </si>
  <si>
    <t>Pol200</t>
  </si>
  <si>
    <t>DN 20</t>
  </si>
  <si>
    <t>DN 25</t>
  </si>
  <si>
    <t>Pol202</t>
  </si>
  <si>
    <t>Pol203</t>
  </si>
  <si>
    <t>Izolace tepelná návlečnou pěnovou izolací,tloušťka izolace: 13 mm pro potrubí ocel DN 15</t>
  </si>
  <si>
    <t>Izolace tepelná návlečnou pěnovou izolací,tloušťka izolace: 20 mm pro potrubí ocel DN 20</t>
  </si>
  <si>
    <t>Izolace tepelná návlečnou pěnovou izolací,tloušťka izolace: 20 mm pro potrubí ocel DN 25</t>
  </si>
  <si>
    <t>Pol206</t>
  </si>
  <si>
    <t>Pol207</t>
  </si>
  <si>
    <t>Pol208</t>
  </si>
  <si>
    <t>Nátěry kovových potrubí a armatur do DN 40 synt. na vzduchuschnoucí dvojnásobné základní DN 15</t>
  </si>
  <si>
    <t>Pol209</t>
  </si>
  <si>
    <t>Nátěry kovových potrubí a armatur do DN 40 synt. na vzduchuschnoucí dvojnásobné základní DN 20</t>
  </si>
  <si>
    <t>Pol210</t>
  </si>
  <si>
    <t>Nátěry kovových potrubí a armatur do DN 40 synt. na vzduchuschnoucí dvojnásobné základní DN 25</t>
  </si>
  <si>
    <t>Pol211</t>
  </si>
  <si>
    <t>Pol212</t>
  </si>
  <si>
    <t>Pol213</t>
  </si>
  <si>
    <t>Pol214</t>
  </si>
  <si>
    <t>Pol217</t>
  </si>
  <si>
    <t>Pol219</t>
  </si>
  <si>
    <t>Pol180</t>
  </si>
  <si>
    <t>ostatní náklady, režie, zkoušky, revize, atd.</t>
  </si>
  <si>
    <t>Radiální ventilátor - Radiální ventilátor</t>
  </si>
  <si>
    <t xml:space="preserve">    VZT - VZT</t>
  </si>
  <si>
    <t xml:space="preserve">    Pružná vložka - Pružná vložka</t>
  </si>
  <si>
    <t xml:space="preserve">    Tlumič hluku - Tlumič hluku</t>
  </si>
  <si>
    <t xml:space="preserve">    Zpětná klapka - Zpětná klapka</t>
  </si>
  <si>
    <t xml:space="preserve">    Talířový ventil - Talířový ventil</t>
  </si>
  <si>
    <t xml:space="preserve">    Výfukový kus - Výfukový kus</t>
  </si>
  <si>
    <t xml:space="preserve">    Ohebná hadice - Ohebná hadice</t>
  </si>
  <si>
    <t xml:space="preserve">    Vinuté potrubí SPIRO - Vinuté potrubí SPIRO</t>
  </si>
  <si>
    <t xml:space="preserve">    VRN - VRN</t>
  </si>
  <si>
    <t>4A.001</t>
  </si>
  <si>
    <t xml:space="preserve">Radiální ventilátor D 200 EC  Radiální kovový ventilátor pro kruhové potrubí; vč časového spínače CS3-4; vč. rámu pod ventilátor; vč. dalšího nezbytného příslušenství, výkon zařízení viz tabulka zařízení</t>
  </si>
  <si>
    <t>4A.011</t>
  </si>
  <si>
    <t>d200</t>
  </si>
  <si>
    <t>4A.150</t>
  </si>
  <si>
    <t>Tlumič hluku d 200, délka 900 kruhový</t>
  </si>
  <si>
    <t>4A.201</t>
  </si>
  <si>
    <t xml:space="preserve">Klapka d 200  pro kruhové potrubí a SPIRO, provedení „motýlová“</t>
  </si>
  <si>
    <t>4A.401</t>
  </si>
  <si>
    <t>4A.411</t>
  </si>
  <si>
    <t>4A.412</t>
  </si>
  <si>
    <t>4A.413</t>
  </si>
  <si>
    <t>4A.414</t>
  </si>
  <si>
    <t>4A.421</t>
  </si>
  <si>
    <t>d200 pozink; 45°</t>
  </si>
  <si>
    <t>4A.702</t>
  </si>
  <si>
    <t>4A.703</t>
  </si>
  <si>
    <t xml:space="preserve">Potrubí d  127 ohebná hadice s akusticky tlumícím účinkem</t>
  </si>
  <si>
    <t>4A.705</t>
  </si>
  <si>
    <t xml:space="preserve">Potrubí d  203 ohebná hadice s akusticky tlumícím účinkem</t>
  </si>
  <si>
    <t>Dle PD</t>
  </si>
  <si>
    <t>Dle PD.1</t>
  </si>
  <si>
    <t>Dle PD.2</t>
  </si>
  <si>
    <t>Dle PD.3</t>
  </si>
  <si>
    <t>Dle PD.4</t>
  </si>
  <si>
    <t>Dle PD.5</t>
  </si>
  <si>
    <t>Zaškolení, ostatní</t>
  </si>
  <si>
    <t xml:space="preserve">D1 - Systém 1 - Multisplit systém  místnost 3-06/3-07</t>
  </si>
  <si>
    <t>D3 - Systém 3 - Split systém místnost 4-10</t>
  </si>
  <si>
    <t xml:space="preserve">Systém 1 - Multisplit systém  místnost 3-06/3-07</t>
  </si>
  <si>
    <t>3.1</t>
  </si>
  <si>
    <t>Venkovni jednotka Qchl = 5,0 kW, Qt = 6,0 kW, Pchlmax. = 1,02 kW, Ptmax. = 1,16 kW, max. pocet pripojitelnych vnitrnich jednotek 3, max. vaha 48,5 kg. Hladina akustického tlaku cooling 49/ heating 52</t>
  </si>
  <si>
    <t>3.2</t>
  </si>
  <si>
    <t>Vnitřní kazetová jednotka Qchl = 2,5 kW, Qt = 3,2 kW, 220-240V/50Hz, hladina akustického tlaku P-Hi36/Hi28/Med23/Low19 dB</t>
  </si>
  <si>
    <t>Systém 3 - Split systém místnost 4-10</t>
  </si>
  <si>
    <t>3.1.2</t>
  </si>
  <si>
    <t>Venkovni jednotka Qchl = 4, kW, Qt = 4,5 kW, Pchlmax. = 0,98 kW, Ptmax. = 1,13 kW, max. pocet pripojitelnych vnitrnich jednotek 1, max. vaha 45 kg. Hladina akustického tlaku cooling 52/ heating 50</t>
  </si>
  <si>
    <t>3.2.2</t>
  </si>
  <si>
    <t xml:space="preserve">Vnitřní kazetová jednotka Qchl =4,0  kW, Qt = 4,5 kW, 220-240V/50Hz, hladina akustického tlaku P-Hi44/Hi40/Med35/Low27 dB</t>
  </si>
  <si>
    <t>3.5.1.1</t>
  </si>
  <si>
    <t>Cu potrubí 6,35/12,52 mm vč.izolace</t>
  </si>
  <si>
    <t>D.1.4.4 - Silnoproud</t>
  </si>
  <si>
    <t>9 - Specifikace materiálu – vyhřívání plochy heliportu</t>
  </si>
  <si>
    <t>D1 - Plocha heliportu cca 330m2</t>
  </si>
  <si>
    <t>D2 - Plocha chodníku k tunelu cca 51m2</t>
  </si>
  <si>
    <t>Kabel CXKE-R 5Jx50 mm2</t>
  </si>
  <si>
    <t>Kabel s funkční schopností při požáru E90min-CXKH-J 5x10 mm2</t>
  </si>
  <si>
    <t>Rozvaděč RTH</t>
  </si>
  <si>
    <t xml:space="preserve">Systém řízení osvětlení, Tvorba vizualizace pro umístění svítidel Adresace  svítidel Programování svítidel, čidel a tlačítek Programování scén Oživení systému řízení osvětlení Doprava na místo a zpět (při tomto rozsahu i více výjezdů či ubytování) Regulac</t>
  </si>
  <si>
    <t>Atyp. nosná konstrukce pro kabel. žlab s požární odolností E180</t>
  </si>
  <si>
    <t>Závitová tyč 0,5m pro kabelový žlab s požární odolností E180</t>
  </si>
  <si>
    <t>Úchyt do betonu pro kabelový žlab s požární odolností E180</t>
  </si>
  <si>
    <t>Distanční příchytka 732/20 d=22-24 E180</t>
  </si>
  <si>
    <t>Svorka pro vyrovnání potenciálů dvojnásobná, zapuštěná, bílá, komplet</t>
  </si>
  <si>
    <t>8..</t>
  </si>
  <si>
    <t>Zásuvka jednonásobná na povrch 230V/16A/IP44</t>
  </si>
  <si>
    <t>-898873077</t>
  </si>
  <si>
    <t>Jímací hřib do betonu</t>
  </si>
  <si>
    <t>Příprava leteckého osvětlení na pavilonu C (Prafladur 3x2,5 80 metrů, prostup střechou), napojen z RPO v 5.NP</t>
  </si>
  <si>
    <t>Příprava leteckého osvětlení na pavilonu L (Prafladur 3x2,5 80 metrů, prostup střechou).</t>
  </si>
  <si>
    <t>Příprava leteckého osvětlení na pavilonu patologie(Prafladur 3x2,5 80 metrů, prostup střechou).</t>
  </si>
  <si>
    <t>Příprava leteckého osvětlení na pavilonu spalovna (Prafladur 3x2,5 80 metrů, prostup střechou).</t>
  </si>
  <si>
    <t>Příprava leteckého osvětlení na pavilonu pavilon O (Prafladur 3x2,5 80 metrů, prostup střechou).</t>
  </si>
  <si>
    <t>Příprava leteckého osvětlení na pavilonu pavilon T (Prafladur 3x2,5 80 metrů, prostup střechou).</t>
  </si>
  <si>
    <t>Příprava leteckého osvětlení na pavilonu pavilon H (Prafladur 3x2,5 80 metrů, prostup střechou).</t>
  </si>
  <si>
    <t>Hlavní ekvipotenciální přípojnice HOP-(přípojnicový systém)</t>
  </si>
  <si>
    <t>Specifikace materiálu – vyhřívání plochy heliportu</t>
  </si>
  <si>
    <t>Plocha heliportu cca 330m2</t>
  </si>
  <si>
    <t xml:space="preserve">71030  TO-2AS-110-3320 dvoužilový okruh pro VP</t>
  </si>
  <si>
    <t>SK7301 spojka TO-2x, PPC; nad 10m; připojení kabelu na přívod</t>
  </si>
  <si>
    <t>76020 studený přívod (do 5.700 W); přívodní kabel 3x2,5mm2, PVC</t>
  </si>
  <si>
    <t xml:space="preserve">2356  ETO2-4550 regulátor pro zimní aplikace</t>
  </si>
  <si>
    <t>2361 sada čidel pro venkovní plochy, 2 x vlhkostně-teplotní senzor</t>
  </si>
  <si>
    <t xml:space="preserve">SK2900  prodloužení senzoru</t>
  </si>
  <si>
    <t xml:space="preserve">KA2359-00  kabel pro ETOG, metráž</t>
  </si>
  <si>
    <t>Plocha chodníku k tunelu cca 51m2</t>
  </si>
  <si>
    <t>71027 TO-2AS-83-2520 dvoužilový okruh pro VP</t>
  </si>
  <si>
    <t>12..5</t>
  </si>
  <si>
    <t>14..3</t>
  </si>
  <si>
    <t>1..9</t>
  </si>
  <si>
    <t>2..9</t>
  </si>
  <si>
    <t>3..9</t>
  </si>
  <si>
    <t>Přípojka NN - výkop 30x80 vč. opravy asfalt. povrchu, geodet. zaměř.</t>
  </si>
  <si>
    <t>6..8</t>
  </si>
  <si>
    <t>7..8</t>
  </si>
  <si>
    <t>Napojení antistatických podlah</t>
  </si>
  <si>
    <t>10..7</t>
  </si>
  <si>
    <t>11..7</t>
  </si>
  <si>
    <t>17..3</t>
  </si>
  <si>
    <t xml:space="preserve">Elektrické nástěnné topné  těleso 800W - ref. ADAX NEO 08</t>
  </si>
  <si>
    <t>1245340324</t>
  </si>
  <si>
    <t>18..3</t>
  </si>
  <si>
    <t xml:space="preserve">Elektrické stropní topné  těleso 700W - ref. ECOSUN 700 U+</t>
  </si>
  <si>
    <t>1734567685</t>
  </si>
  <si>
    <t xml:space="preserve">    D5 - Hodinová zúčtovací sazba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</si>
  <si>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</si>
  <si>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</si>
  <si>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</si>
  <si>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</si>
  <si>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</si>
  <si>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</si>
  <si>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</si>
  <si>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</si>
  <si>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</si>
  <si>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</si>
  <si>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</si>
  <si>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</si>
  <si>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EPS - EPS</t>
  </si>
  <si>
    <t xml:space="preserve">    D1 - TZB_01.01-02: Elektrická požární signalizace</t>
  </si>
  <si>
    <t xml:space="preserve">    D2 - TZB_01.01-12: Další náklady</t>
  </si>
  <si>
    <t>EPS</t>
  </si>
  <si>
    <t>Licence nadstavbového systému pro EPS</t>
  </si>
  <si>
    <t>D.1.4.6 - Měření a regulace</t>
  </si>
  <si>
    <t>MaR - Meření a regulace</t>
  </si>
  <si>
    <t xml:space="preserve">    D1 - Ostatní</t>
  </si>
  <si>
    <t xml:space="preserve">      D2 - Rozvaděč DT/H/2.1</t>
  </si>
  <si>
    <t>MaR</t>
  </si>
  <si>
    <t>Meření a regulace</t>
  </si>
  <si>
    <t>ODPOROVÝ SNĺMAČ TEPLOTY VENKOVNÍ; NI 1000/6180; KRYTĺ IP 54; TEPLOTA OKOLÍ 5-55°C</t>
  </si>
  <si>
    <t>Čidlo teploty tyčové, L= 120mm, Ni 1000/DIN 43760; krytí IP42</t>
  </si>
  <si>
    <t>Ochranná jímka LW 7, nerez, G 1/2A, 120 mm</t>
  </si>
  <si>
    <t>SNÍMAČ TLAKU; ROZSAH: 0-6 bar; VÝSTUP : 0-10V; PŘIPOJOVACÍ KONEKTOR PG9, KRYTÍ IP65; PŘÍPOJKA ZÁVIT G1/2A</t>
  </si>
  <si>
    <t>Ventil tlakoměrový zkušební; vstup M20x1,5; výstup manometrické šroubení M20x1,5 LH / G1/2</t>
  </si>
  <si>
    <t>Kondenzační smyčka; přivařovací; M 20x1.5; PN 250</t>
  </si>
  <si>
    <t>Ventil dvoucestný, PN16, DN25, kvs=10m3/h</t>
  </si>
  <si>
    <t>Ventil dvoucestný, PN16, DN20, kvs=6.3m3/h</t>
  </si>
  <si>
    <t>Pohon ventilu, 24Vac, 0-10V</t>
  </si>
  <si>
    <t>El. připojení čerpadla 230 VAC, do 1 kW; jednofázový silový vývod z rozvaděče</t>
  </si>
  <si>
    <t>Snímač hladiny – zaplavení prostoru, 24V, 50Hz, přepínací kontakt (2A, 230V), včetně montážního příslušenství, ponorných elektrod</t>
  </si>
  <si>
    <t>El. připojení koncového spínače požární klapky (požárního uzávěru)</t>
  </si>
  <si>
    <t>Svorkovací krabice se svorkami a průchodkami; samozhášlivá, bezhalogenů, krytí IP65 pro připojení signálů z požárních klapek</t>
  </si>
  <si>
    <t>Připojení signálů pro ovládání odtahového ventilátoru - do sil.rozvaděče (napájení zajišťuje elektro)</t>
  </si>
  <si>
    <t>Připojení signálů z řídícího modulu chladících jednotek VRV (ovládacího panelu), Dodávka modulu zajištěna profesí chlazení., Silové napájení venkovní jednotky zajištěno profesí EI.</t>
  </si>
  <si>
    <t>Připojení ovládání dveřní clony - signál do místní automatiky clony, Dodávka modulu a nastavení univerzálního vstupu zajištěna profesí vzt., Silové napájení zajištěno profesí EI.</t>
  </si>
  <si>
    <t>topné větve (dle reg.schema)- Uživatelský SW pro nadřazenou řídící centrálu CVS. Rozšíření stávající vizualizace na centrálním velínu Nemocnice a.s., ČB. Nadřazená řídící centrála musí zajistit zasílání poruchových stavů a hlášení pracovníkům odpovědným z</t>
  </si>
  <si>
    <t>VZT - odtahové ventilátory (dle reg.schema) - Uživatelský SW pro nadřazenou řídící centrálu CVS. Rozšíření stávající vizualizace na centrálním velínu Nemocnice a.s., ČB. Nadřazená řídící centrála musí zajistit zasílání poruchových stavů a hlášení pracovní</t>
  </si>
  <si>
    <t>Rozvaděč DT/H/2.1</t>
  </si>
  <si>
    <t>Nástěnný ocelový rozvaděč (š800, v.1200, hl.300/mm/, odnímatelný horní díl, dveře: 2mm lakovaný plech, úprava dle zvyklostí investora, montážní deska: 3 mm pozinkovaný plech,, nastavitelná hloubka po 25 mm, bočnice 1,5 mm lakovaný plech, výbava:dle svorko</t>
  </si>
  <si>
    <t>datový switch včetně napájecího adptéru</t>
  </si>
  <si>
    <t>Automatizační stanice modulárního systému, max. 24 I/O modulů, 24Vdc, BACnet/IP, Web server</t>
  </si>
  <si>
    <t>Modul vstupů, 8 UI / 8 DI (univerzální/digitální)</t>
  </si>
  <si>
    <t xml:space="preserve">Modul vstupů/výstupů, 8 DI/ 8 DO  (digitální)</t>
  </si>
  <si>
    <t xml:space="preserve">Modul vstupů/výstupů, 8 DI/ 8 AO  (digitální/analogové)</t>
  </si>
  <si>
    <t>SW pro podstanici</t>
  </si>
  <si>
    <t>Projektová dokumentace - svorkové zapojení skříňového rozváděče.</t>
  </si>
  <si>
    <t>napájecí zdroj, 230/24Vdc, 4A (napájení AS a modulů)</t>
  </si>
  <si>
    <t>napájecí zdroj, 230/24Vdc, 4A (napájení relé, snímačů)</t>
  </si>
  <si>
    <t>Bezpečnostní trafo 230/24Vac, 80VA (napájení pohonů)</t>
  </si>
  <si>
    <t>Kabel CXKH-R B2 -O 2x1,5 (B2ca,s1d0, a1)</t>
  </si>
  <si>
    <t>Kabel CXKH-R B2 -J 3x1,5 (B2ca,s1d0, a1)</t>
  </si>
  <si>
    <t>Kabel stíněný SHKFH-R B2 1x2x0,8 (B2ca,s1d0, a1)</t>
  </si>
  <si>
    <t>Kabel stíněný SHKFH-R B2 2x2x0,8 (B2ca,s1d0, a1)</t>
  </si>
  <si>
    <t xml:space="preserve">Bezhalogenový ochranný vodič CH-R 6 mm2; B2ca,s1d0  BARVA ZELENOŽLUTÁ</t>
  </si>
  <si>
    <t xml:space="preserve">Bezhalogenový ochranný vodič CH-R 10 mm2; B2ca,s1d0  BARVA ZELENOŽLUTÁ</t>
  </si>
  <si>
    <t>DOPLŇUJÍCÍ POSPOJOVÁNÍ V SOULADU S ČSN 33 2000-4-41 ed.2; VODIČEM CY - BARVA ZELENOŽLUTÁ</t>
  </si>
  <si>
    <t>Rošt pro svislou montáž kabelů včetně jejich upevnění</t>
  </si>
  <si>
    <t xml:space="preserve">KABELOVY ŽLAB POZINKOVANÝ 50/50 mm;  VČETNĚ SPOJOVACÍHO A NOSNÉHO MATERIÁLU</t>
  </si>
  <si>
    <t xml:space="preserve">KABELOVY ŽLAB POZINKOVANÝ 100/50 mm;  VČETNĚ SPOJOVACÍHO A NOSNÉHO MATERIÁLU</t>
  </si>
  <si>
    <t>Ohebná elektroinstalační trubka pr. 20 mm, Bezhalogenová; vč. úchytného materiálu</t>
  </si>
  <si>
    <t>Ohebná elektroinstalační trubka pr. 25 mm, Bezhalogenová; vč. úchytného materiálu</t>
  </si>
  <si>
    <t>Elektroinstalační trubka průměr 20 mm, Bezhalogenová;včetně kolen vývodek a úchytného materiálu</t>
  </si>
  <si>
    <t>Elektroinstalační trubka průměr 25 mm, Bezhalogenová;včetně kolen vývodek a úchytného materiálu</t>
  </si>
  <si>
    <t>Protipožární ucpávka kabelové trasy do průměru 100 mm; dodává stavba</t>
  </si>
  <si>
    <t>Požárně ochranná stěrková hmota typ P, 12,5kg / bal; dodává stavba</t>
  </si>
  <si>
    <t>bal.</t>
  </si>
  <si>
    <t>Dodávka a montáž kovových nosných a doplňkových konstrukcí; nosnost cca 10 kg.</t>
  </si>
  <si>
    <t>Pomocný montážní materiál pro celkovou montáž (kotvy, šrouby, hmožděnky, apod…)</t>
  </si>
  <si>
    <t>Pol151</t>
  </si>
  <si>
    <t>Drobné stavební práce pro celkovou montáž spojené s instalací kabelových tras a prostupů</t>
  </si>
  <si>
    <t>Pol152</t>
  </si>
  <si>
    <t>Zajištění lešení pro celkovou montáž části MaR (zdvihací plošiny).</t>
  </si>
  <si>
    <t>Pol153</t>
  </si>
  <si>
    <t>Koordinace profesí MaR, EI, SPL, EPS, VZT, ÚT, Chlazení VRV</t>
  </si>
  <si>
    <t>Pol154</t>
  </si>
  <si>
    <t>Oživení vstupů/výstupů řídícího systému technologického celku, včetně odladění software na stavbě.</t>
  </si>
  <si>
    <t>Pol155</t>
  </si>
  <si>
    <t>Nastavení a funkční zkoušky technologického celku, uvedení zařízení do provozu.</t>
  </si>
  <si>
    <t>Komplexní zkoušky, zkušební provoz včetně protokolárního předání díla všech funkčních celků díla</t>
  </si>
  <si>
    <t>Vypracování dokumentace řídících algoritmů a návodů pro obsluhu a údržbu zařízení MaR</t>
  </si>
  <si>
    <t>Vypracování dokumentace řídících algoritmů a návodů pro obsluhu řídící centrály</t>
  </si>
  <si>
    <t>Likvidace odpadů části MaR po dobu stavby dle příslušného zákona včetně úklidu staveniště.</t>
  </si>
  <si>
    <t>Zaškolení personálu obsluhy a údržby</t>
  </si>
  <si>
    <t>Výchozí revize el.zařízení</t>
  </si>
  <si>
    <t>Zajištění vyjádření TIČR k profesi MaR a EI</t>
  </si>
  <si>
    <t>D.5 - Technologie heliportu</t>
  </si>
  <si>
    <t>SZZ - Osvětlení SZZ</t>
  </si>
  <si>
    <t xml:space="preserve">    D1 - Technologie heliportu</t>
  </si>
  <si>
    <t xml:space="preserve">    D2 - Ostatní</t>
  </si>
  <si>
    <t>SZZ</t>
  </si>
  <si>
    <t>Osvětlení SZZ</t>
  </si>
  <si>
    <t>Napájecí rozvaděč paralelního rozvodu 3,0kVA</t>
  </si>
  <si>
    <t>Poznámka k položce:_x000d_
Napájecí rozvaděč paralelního rozvodu 3,0kVA</t>
  </si>
  <si>
    <t>Rádiové dálkové ovládání</t>
  </si>
  <si>
    <t>Poznámka k položce:_x000d_
Rádiové dálkové ovládání světelných zařízení heliportu pomocí standardního palubního vysílače, vč. příslušenství (VHF anténa, koaxiální kabel 50 ohm - délka 25 m, konektory, zemnící přípravek, koaxiální přepěťová ochrana s držákem, uzemnění). Připojení do LAN</t>
  </si>
  <si>
    <t>Vzdálené manuální ovládání</t>
  </si>
  <si>
    <t>Poznámka k položce:_x000d_
Podružné místní ovládání na vzdáleném ovládacím panelu, instalace u ústí tunelu na heliport, za dveřmi, ve vnitřním prostředí.</t>
  </si>
  <si>
    <t>Zábleskový maják heliportu</t>
  </si>
  <si>
    <t>Poznámka k položce:_x000d_
Zábleskový maják heliportu (optická jednotka, napájecí skříň, senzorová skříňka s fotobuňkou, sada speciálních propojovacích kabelů), včetně výložníku pro optickou jednotku. Připojení do LAN</t>
  </si>
  <si>
    <t>Vizuální osvětlený ukazatel směru a rychlosti větru</t>
  </si>
  <si>
    <t>Poznámka k položce:_x000d_
Vizuální ukazatel směru a rychlosti větru, včetně osvětlení větrného kužele, překážkového návěstidla a svorkovnicové skříňky</t>
  </si>
  <si>
    <t>Zapuštěné návěstidlo TLOF</t>
  </si>
  <si>
    <t>Poznámka k položce:_x000d_
Zapuštěné návěstidlo TLOF 8" všesměrové, barva zelená, 230V/14W, LED</t>
  </si>
  <si>
    <t>Zapuštěné návěstidlo FPAG</t>
  </si>
  <si>
    <t>Poznámka k položce:_x000d_
Zapuštěné návěstidlo FPAG 8" všesměrové, barva bílá, 230V/14W, LED</t>
  </si>
  <si>
    <t>Základna 8" pro zapuštěné návěstidlo, spodní nebo boční vývod</t>
  </si>
  <si>
    <t xml:space="preserve">Poznámka k položce:_x000d_
Základna 8" pro zapuštěné návěstidlo, spodní  nebo boční vývod, včetně těsnění, 1ks včetně přípravku pro zalévání</t>
  </si>
  <si>
    <t>Zalévací hmota pro lepení základny zapuštěných návěstidel</t>
  </si>
  <si>
    <t>Poznámka k položce:_x000d_
Zalévací hmota pro lepení základny zapuštěných návěstidel</t>
  </si>
  <si>
    <t>Jádrový vrt</t>
  </si>
  <si>
    <t>Poznámka k položce:_x000d_
Jádrový vrt Ø 250 mm, délka 200 mm</t>
  </si>
  <si>
    <t>Optická jednotka APAPI</t>
  </si>
  <si>
    <t xml:space="preserve">Poznámka k položce:_x000d_
Optická jednotka APAPI  2x100W, včetně žárovek, nosné konstrukce a instalačního příslušenství, včetně nastavení (přístrojů pro nastavení)</t>
  </si>
  <si>
    <t>Izolační transformátor pro APAPI</t>
  </si>
  <si>
    <t>Poznámka k položce:_x000d_
Izolační transformátor 100 W, 230V / 15,2V</t>
  </si>
  <si>
    <t>Venkovní instalační krabice</t>
  </si>
  <si>
    <t>Poznámka k položce:_x000d_
Venkovní instalační krabice pro transformátor, včetně příslušenství pro upevnění</t>
  </si>
  <si>
    <t>Noční překážkové návěstidlo LED</t>
  </si>
  <si>
    <t>Poznámka k položce:_x000d_
Noční překážkové návěstidlo LED nízké svítivosti, typ B, barva červěná/IR (provedení pro připojení napájení přes svorkovnici v návěstidle). 230V/12VA</t>
  </si>
  <si>
    <t>Soumrakový spínač</t>
  </si>
  <si>
    <t>Poznámka k položce:_x000d_
Sooumrakový spínač pro překážková návěstidla</t>
  </si>
  <si>
    <t>Úchyt nočního překážkového návěstidla (instalace na plochou střechu)</t>
  </si>
  <si>
    <t>Poznámka k položce:_x000d_
Úchyt nočního překážkového návěstidla (instalace na plochou střechu): - Al stožárek průměr 60 mm, délka 750 mm - Víko na beton - Spojka - Betonová dlaždice 600x600x60 mm - 2 ks - Podložka pod betonové dlaždice (lepenka, guma nebo plast) - Spojovací materiál - Vytvoření boční kabelové průchodky stožárkem pro napájecí kabel NN</t>
  </si>
  <si>
    <t>Konektor (zásuvka)</t>
  </si>
  <si>
    <t>Poznámka k položce:_x000d_
Konektor (zásuvka)</t>
  </si>
  <si>
    <t>Konektor (vidlice)</t>
  </si>
  <si>
    <t>Poznámka k položce:_x000d_
Konektor (vidlice)</t>
  </si>
  <si>
    <t>Konektor rozdvojka - odbočka</t>
  </si>
  <si>
    <t>Poznámka k položce:_x000d_
Konektor rozdvojka - odbočka</t>
  </si>
  <si>
    <t>Kabel H07RN-F 2x4</t>
  </si>
  <si>
    <t>Poznámka k položce:_x000d_
Kabel H07RN-F 2x4</t>
  </si>
  <si>
    <t>Kabel H07RN-F 2x2,5</t>
  </si>
  <si>
    <t>Poznámka k položce:_x000d_
Kabel H07RN-F 2x2,5</t>
  </si>
  <si>
    <t>Kabel CYKY 3Cx2,5</t>
  </si>
  <si>
    <t>Poznámka k položce:_x000d_
Kabel CYKY 3Cx2,5</t>
  </si>
  <si>
    <t>Kabel CYKY 5Cx2,5</t>
  </si>
  <si>
    <t>Poznámka k položce:_x000d_
Kabel CYKY 5Cx2,5</t>
  </si>
  <si>
    <t>Kabel CYKY 5Cx4</t>
  </si>
  <si>
    <t>Poznámka k položce:_x000d_
Kabel CYKY 5Cx4</t>
  </si>
  <si>
    <t>Kabel CY 25</t>
  </si>
  <si>
    <t>Poznámka k položce:_x000d_
Kabel CY 25</t>
  </si>
  <si>
    <t>Kabel CY 6</t>
  </si>
  <si>
    <t>Poznámka k položce:_x000d_
Kabel CY 6</t>
  </si>
  <si>
    <t>Propojovací kabeláž ovládání</t>
  </si>
  <si>
    <t>Poznámka k položce:_x000d_
Propojovací kabeláž ovládání (kabely 2x2x0,25, H05VV-F 3CX1,5, NHX HX 5x2,5, CYKY 3Dx1,5), včetně konektorů</t>
  </si>
  <si>
    <t>Přepěťová ochrana NN typ1, 3-fázový</t>
  </si>
  <si>
    <t>Poznámka k položce:_x000d_
Přepěťová ochrana NN typ1, 3-fázový, včetně rozvodné skříňky a uzemnění (pro kabel WDI)</t>
  </si>
  <si>
    <t>Přepěťová ochrana NN typ1, 1-fázový</t>
  </si>
  <si>
    <t>Poznámka k položce:_x000d_
Přepěťová ochrana NN typ1, 1-fázový, včetně rozvodné skříňky a uzemnění (pro kabel NPZ)</t>
  </si>
  <si>
    <t>Trasa kabelů uvnitř objektů</t>
  </si>
  <si>
    <t>Poznámka k položce:_x000d_
Trasa kabelů uvnitř objektů - plastová instalační lišta</t>
  </si>
  <si>
    <t>Venkovní plechový kabelový žlab 200 mm s víkem, požárně odolný, min. P30-R</t>
  </si>
  <si>
    <t>Poznámka k položce:_x000d_
Venkovní plechový kabelový žlab 200 mm s víkem (podvěšení pod konstrukci heliportu a lávky), včetně spojovacího materiálu a úchytů a kotvení</t>
  </si>
  <si>
    <t>Venkovní plechový kabelový žlab 100 mm s víkem</t>
  </si>
  <si>
    <t>Poznámka k položce:_x000d_
Venkovní plechový kabelový žlab 100 mm s víkem (podvěšení pod konstrukci heliportu a lávky), včetně spojovacího materiálu a úchytů a kotvení</t>
  </si>
  <si>
    <t>Ochranná trubka ∅ 60 mm</t>
  </si>
  <si>
    <t>Poznámka k položce:_x000d_
Ochranná trubka ∅ 60 mm, kotveno á 1,0 m objímkou do zdiva, trubka i kotva z nerezavějící oceli, včetně hmoždinek do zdiva</t>
  </si>
  <si>
    <t>Uzemnění</t>
  </si>
  <si>
    <t>Poznámka k položce:_x000d_
Uzemnění, systémová spojka z nerezavějící oceli, propojení těla návěstidla, kabeláž viz kabel CY 25 a CY 6</t>
  </si>
  <si>
    <t>Kabelový prostup (stěnou, stropem, podlahou)</t>
  </si>
  <si>
    <t>Poznámka k položce:_x000d_
Kabelový prostup (stěnou, stropem, podlahou)</t>
  </si>
  <si>
    <t>Utěsnění kabelového prostupu</t>
  </si>
  <si>
    <t>Poznámka k položce:_x000d_
Utěsnění kabelového prostupu</t>
  </si>
  <si>
    <t>Požární ucpávka</t>
  </si>
  <si>
    <t>Poznámka k položce:_x000d_
Požární ucpávka</t>
  </si>
  <si>
    <t>Poznámka k položce:_x000d_
Podružný materiál</t>
  </si>
  <si>
    <t>Montáž</t>
  </si>
  <si>
    <t>Poznámka k položce:_x000d_
Montážní práce komplet</t>
  </si>
  <si>
    <t>Doprava</t>
  </si>
  <si>
    <t>Poznámka k položce:_x000d_
Doprava</t>
  </si>
  <si>
    <t>Poznámka k položce:_x000d_
Přesun hmot</t>
  </si>
  <si>
    <t>Popis a označení</t>
  </si>
  <si>
    <t>Poznámka k položce:_x000d_
Popis a označení</t>
  </si>
  <si>
    <t>Dokumentace pro zkoušky provozní způsobilosti</t>
  </si>
  <si>
    <t>Poznámka k položce:_x000d_
Dokumentace pro zkoušky provozní způsobilosti</t>
  </si>
  <si>
    <t>Výchozí revize, revizní zprávy</t>
  </si>
  <si>
    <t>Poznámka k položce:_x000d_
Výchozí revize, revizní zprávy</t>
  </si>
  <si>
    <t>Vizuální prohlídky a elektrické zkoušky</t>
  </si>
  <si>
    <t>Poznámka k položce:_x000d_
Vizuální prohlídky a elektrické zkoušky</t>
  </si>
  <si>
    <t>Provozní zkouška</t>
  </si>
  <si>
    <t>Poznámka k položce:_x000d_
Provozní zkouška</t>
  </si>
  <si>
    <t>Zkoušky provozní způsobilosti</t>
  </si>
  <si>
    <t>Poznámka k položce:_x000d_
Zkoušky provozní způsobilosti</t>
  </si>
  <si>
    <t>Poznámka k položce:_x000d_
Komplexní zkoušky</t>
  </si>
  <si>
    <t>Letové ověření</t>
  </si>
  <si>
    <t>Poznámka k položce:_x000d_
Letové ověření</t>
  </si>
  <si>
    <t>Zaškolení obsluhy</t>
  </si>
  <si>
    <t>Poznámka k položce:_x000d_
Zaškolení obsluhy</t>
  </si>
  <si>
    <t>Návrh provozního řádu</t>
  </si>
  <si>
    <t>Poznámka k položce:_x000d_
Návrh provozního řádu</t>
  </si>
  <si>
    <t>D.6 - Hašení</t>
  </si>
  <si>
    <t>D1 - Hašení</t>
  </si>
  <si>
    <t xml:space="preserve">    H1 - Práce a dodávky PS</t>
  </si>
  <si>
    <t xml:space="preserve">    H2 - Kabeláž detekčního a monitorovacího systému vč. uložení a komponentů</t>
  </si>
  <si>
    <t xml:space="preserve">    H3 - Kabeláž silnoproudu vč. uložení</t>
  </si>
  <si>
    <t xml:space="preserve">    H4 - Kontrolní moduly a ostatní díly</t>
  </si>
  <si>
    <t>Práce a dodávky PS</t>
  </si>
  <si>
    <t>Pol0</t>
  </si>
  <si>
    <t>Izolovaný kontejner s úplným vybavením a požární odolností dle PBŘ, DxŠxV 7,5x2,5x2,5 m</t>
  </si>
  <si>
    <t>608105412</t>
  </si>
  <si>
    <t>Poznámka k položce:_x000d_
Viz výkres "PPA202408-03-Technologické schéma</t>
  </si>
  <si>
    <t>Nádrž na vodu, V = 6,4 m3, pMax = 16 barrů, ocelová, nadzemní</t>
  </si>
  <si>
    <t>Kompresor, Q = 150 l/min, p = 10 bar</t>
  </si>
  <si>
    <t>Řídící ventilová stanice DN 80, PN16, Certifikace PAVUS</t>
  </si>
  <si>
    <t>Hlavní armatura DN 80, PN16, Certifikace PAVUS</t>
  </si>
  <si>
    <t>Nádrž na pěnidlo V = 0,1 m3</t>
  </si>
  <si>
    <t>Systém přiměšování vč. pěnidla</t>
  </si>
  <si>
    <t xml:space="preserve">Potrubí DN 80, ocelové,  pozinkované, vč. tvarovek a kotvení</t>
  </si>
  <si>
    <t>Potrubí DN 50, ocelové, pozinkované, vč. tvarovek a kotvení</t>
  </si>
  <si>
    <t>Potrubí DN 40, ocelové, pozinkované, vč. tvarovek a kotvení</t>
  </si>
  <si>
    <t>Potrubí DN 25, ocelové, pozinkované, vč. tvarovek a kotvení</t>
  </si>
  <si>
    <t>Tvarově stálá hadice DN 50, PN 16, délka max. 5m</t>
  </si>
  <si>
    <t>Pěnová proudnice, Qmin = 200 l/min, pmin = 0,3 Mpa, délka 742 mm, Označená CE</t>
  </si>
  <si>
    <t>Ostatní kotvící, spojovací a těsnící materiál</t>
  </si>
  <si>
    <t>Hlásič plamene, Typ FLAME Vision FV412F + ochranný kryt a stojan</t>
  </si>
  <si>
    <t>Ústředna SHZ, Typ Previdia Compact a signální skříňka Previdia Max</t>
  </si>
  <si>
    <t>Kabeláž detekčního a monitorovacího systému vč. uložení a komponentů</t>
  </si>
  <si>
    <t>Kabel SOLARIX UOT CAT5E včetně elektroinstalační trasy</t>
  </si>
  <si>
    <t>Kabel CAT5E FTP včetně elektroinstalační trasy</t>
  </si>
  <si>
    <t>Kabel PRAFIa Guard F 1 x 2 x 0,8 mm včetně elektroinstalační trasy</t>
  </si>
  <si>
    <t>Kabel PRAFIa Guard F 2 x 2 x 0,8 mm včetně elektroinstalační trasy</t>
  </si>
  <si>
    <t>Kabel PRAFIa Guard F 4 x 2 x 0,8 mm včetně elektroinstalační trasy</t>
  </si>
  <si>
    <t>Kabel PRAPLASAFE X-J 5x6 včetně elektroinstalační trasy</t>
  </si>
  <si>
    <t>Požární tlačítko, Typ WCPP3A, EX</t>
  </si>
  <si>
    <t>Tlačítkový hlásič, Typ MCP</t>
  </si>
  <si>
    <t>Kabeláž silnoproudu vč. uložení</t>
  </si>
  <si>
    <t>Rozvaděč vybavení kontejneru 3NPE, 230/400V</t>
  </si>
  <si>
    <t>Kabel CYKY-J 5 x 2.5 mm včetně elektroinstalační trasy</t>
  </si>
  <si>
    <t>Kabel CYKY-J 3 x 1.5 mm včetně elektroinstalační trasy</t>
  </si>
  <si>
    <t>Kabel CYKY-J 3 x 2.5 mm včetně elektroinstalační trasy</t>
  </si>
  <si>
    <t>Kontrolní moduly a ostatní díly</t>
  </si>
  <si>
    <t>Akumulátory 12 V/24 Ah</t>
  </si>
  <si>
    <t>Zdroje 12 a 24 Vss</t>
  </si>
  <si>
    <t>Olejový radiátor, 230V/50Hz</t>
  </si>
  <si>
    <t>Snímače (teplota, vlhkost, zaplavení)</t>
  </si>
  <si>
    <t>Adresovatelný modul EM344</t>
  </si>
  <si>
    <t>Adresovatelný modul EM340</t>
  </si>
  <si>
    <t>Adresovatelný modul EU311</t>
  </si>
  <si>
    <t>-1913311393</t>
  </si>
  <si>
    <t>SEZNAM FIGUR</t>
  </si>
  <si>
    <t>Výměra</t>
  </si>
  <si>
    <t>24-015-1/ D.1.1.1</t>
  </si>
  <si>
    <t>Použití figury:</t>
  </si>
  <si>
    <t>P04</t>
  </si>
  <si>
    <t>vsakovací zámková dlažba</t>
  </si>
  <si>
    <t>"I.20"30</t>
  </si>
  <si>
    <t>"I.21"30</t>
  </si>
  <si>
    <t>"I.22"30</t>
  </si>
  <si>
    <t>"I.23"30</t>
  </si>
  <si>
    <t>"I.24"30</t>
  </si>
  <si>
    <t>"I.25"30</t>
  </si>
  <si>
    <t>PP1</t>
  </si>
  <si>
    <t xml:space="preserve">Parkoviště na terénu </t>
  </si>
  <si>
    <t>8511,075</t>
  </si>
  <si>
    <t>ŠD</t>
  </si>
  <si>
    <t>"ŠD" 666</t>
  </si>
  <si>
    <t>ZD</t>
  </si>
  <si>
    <t>1474</t>
  </si>
  <si>
    <t>živice</t>
  </si>
  <si>
    <t>1118</t>
  </si>
  <si>
    <t>24-015-1/ D.1.1.1b</t>
  </si>
  <si>
    <t>24-015-2/ D.1.1.1</t>
  </si>
  <si>
    <t>"zárubeň 140 cm" 1*(1,4+2,0*2)*(0,05+0,15+0,05)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</si>
</sst>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83F0F7"/>
      </patternFill>
    </fill>
    <fill>
      <patternFill patternType="solid">
        <fgColor rgb="FFFFD274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336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9" fillId="0" borderId="14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0" xfId="0" applyFont="1" applyFill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5" fillId="0" borderId="12" xfId="0" applyNumberFormat="1" applyFont="1" applyBorder="1" applyAlignment="1" applyProtection="1"/>
    <xf numFmtId="166" fontId="35" fillId="0" borderId="13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8" fillId="0" borderId="22" xfId="0" applyFont="1" applyBorder="1" applyAlignment="1" applyProtection="1">
      <alignment horizontal="center" vertical="center"/>
    </xf>
    <xf numFmtId="49" fontId="38" fillId="0" borderId="22" xfId="0" applyNumberFormat="1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center" vertical="center" wrapText="1"/>
    </xf>
    <xf numFmtId="167" fontId="38" fillId="0" borderId="22" xfId="0" applyNumberFormat="1" applyFont="1" applyBorder="1" applyAlignment="1" applyProtection="1">
      <alignment vertical="center"/>
    </xf>
    <xf numFmtId="4" fontId="38" fillId="2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</xf>
    <xf numFmtId="0" fontId="39" fillId="0" borderId="22" xfId="0" applyFont="1" applyBorder="1" applyAlignment="1" applyProtection="1">
      <alignment vertical="center"/>
    </xf>
    <xf numFmtId="0" fontId="39" fillId="0" borderId="3" xfId="0" applyFont="1" applyBorder="1" applyAlignment="1">
      <alignment vertical="center"/>
    </xf>
    <xf numFmtId="0" fontId="38" fillId="2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23" fillId="5" borderId="22" xfId="0" applyFont="1" applyFill="1" applyBorder="1" applyAlignment="1" applyProtection="1">
      <alignment horizontal="center" vertical="center"/>
    </xf>
    <xf numFmtId="0" fontId="40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23" fillId="6" borderId="22" xfId="0" applyFont="1" applyFill="1" applyBorder="1" applyAlignment="1" applyProtection="1">
      <alignment horizontal="center" vertical="center"/>
    </xf>
    <xf numFmtId="0" fontId="38" fillId="6" borderId="22" xfId="0" applyFont="1" applyFill="1" applyBorder="1" applyAlignment="1" applyProtection="1">
      <alignment horizontal="center" vertical="center"/>
    </xf>
    <xf numFmtId="0" fontId="38" fillId="5" borderId="22" xfId="0" applyFont="1" applyFill="1" applyBorder="1" applyAlignment="1" applyProtection="1">
      <alignment horizontal="center" vertical="center"/>
    </xf>
    <xf numFmtId="0" fontId="9" fillId="0" borderId="19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167" fontId="23" fillId="2" borderId="22" xfId="0" applyNumberFormat="1" applyFont="1" applyFill="1" applyBorder="1" applyAlignment="1" applyProtection="1">
      <alignment vertical="center"/>
      <protection locked="0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4" fillId="0" borderId="20" xfId="0" applyNumberFormat="1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3" xfId="0" applyFont="1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styles" Target="styles.xml" /><Relationship Id="rId34" Type="http://schemas.openxmlformats.org/officeDocument/2006/relationships/theme" Target="theme/theme1.xml" /><Relationship Id="rId35" Type="http://schemas.openxmlformats.org/officeDocument/2006/relationships/calcChain" Target="calcChain.xml" /><Relationship Id="rId3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19</v>
      </c>
      <c r="AL7" s="23"/>
      <c r="AM7" s="23"/>
      <c r="AN7" s="28" t="s">
        <v>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20</v>
      </c>
      <c r="E8" s="23"/>
      <c r="F8" s="23"/>
      <c r="G8" s="23"/>
      <c r="H8" s="23"/>
      <c r="I8" s="23"/>
      <c r="J8" s="23"/>
      <c r="K8" s="28" t="s">
        <v>21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22</v>
      </c>
      <c r="AL8" s="23"/>
      <c r="AM8" s="23"/>
      <c r="AN8" s="34" t="s">
        <v>23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24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25</v>
      </c>
      <c r="AL10" s="23"/>
      <c r="AM10" s="23"/>
      <c r="AN10" s="28" t="s">
        <v>26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28</v>
      </c>
      <c r="AL11" s="23"/>
      <c r="AM11" s="23"/>
      <c r="AN11" s="28" t="s">
        <v>29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30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25</v>
      </c>
      <c r="AL13" s="23"/>
      <c r="AM13" s="23"/>
      <c r="AN13" s="35" t="s">
        <v>31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31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28</v>
      </c>
      <c r="AL14" s="23"/>
      <c r="AM14" s="23"/>
      <c r="AN14" s="35" t="s">
        <v>31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25</v>
      </c>
      <c r="AL16" s="23"/>
      <c r="AM16" s="23"/>
      <c r="AN16" s="28" t="s">
        <v>33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34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28</v>
      </c>
      <c r="AL17" s="23"/>
      <c r="AM17" s="23"/>
      <c r="AN17" s="28" t="s">
        <v>35</v>
      </c>
      <c r="AO17" s="23"/>
      <c r="AP17" s="23"/>
      <c r="AQ17" s="23"/>
      <c r="AR17" s="21"/>
      <c r="BE17" s="32"/>
      <c r="BS17" s="18" t="s">
        <v>36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37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25</v>
      </c>
      <c r="AL19" s="23"/>
      <c r="AM19" s="23"/>
      <c r="AN19" s="28" t="s">
        <v>38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39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28</v>
      </c>
      <c r="AL20" s="23"/>
      <c r="AM20" s="23"/>
      <c r="AN20" s="28" t="s">
        <v>40</v>
      </c>
      <c r="AO20" s="23"/>
      <c r="AP20" s="23"/>
      <c r="AQ20" s="23"/>
      <c r="AR20" s="21"/>
      <c r="BE20" s="32"/>
      <c r="BS20" s="18" t="s">
        <v>36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41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83.25" customHeight="1">
      <c r="B23" s="22"/>
      <c r="C23" s="23"/>
      <c r="D23" s="23"/>
      <c r="E23" s="37" t="s">
        <v>42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43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44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45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46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47</v>
      </c>
      <c r="E29" s="48"/>
      <c r="F29" s="33" t="s">
        <v>48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49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50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51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52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53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54</v>
      </c>
      <c r="U35" s="55"/>
      <c r="V35" s="55"/>
      <c r="W35" s="55"/>
      <c r="X35" s="57" t="s">
        <v>55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56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57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58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59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58</v>
      </c>
      <c r="AI60" s="43"/>
      <c r="AJ60" s="43"/>
      <c r="AK60" s="43"/>
      <c r="AL60" s="43"/>
      <c r="AM60" s="65" t="s">
        <v>59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60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61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58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59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58</v>
      </c>
      <c r="AI75" s="43"/>
      <c r="AJ75" s="43"/>
      <c r="AK75" s="43"/>
      <c r="AL75" s="43"/>
      <c r="AM75" s="65" t="s">
        <v>59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62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24-015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Parkoviště pro zaměstnance a heliport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20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>Areál Nemocnice České Budějovice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22</v>
      </c>
      <c r="AJ87" s="41"/>
      <c r="AK87" s="41"/>
      <c r="AL87" s="41"/>
      <c r="AM87" s="80" t="str">
        <f>IF(AN8= "","",AN8)</f>
        <v>29. 4. 2025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15.15" customHeight="1">
      <c r="A89" s="39"/>
      <c r="B89" s="40"/>
      <c r="C89" s="33" t="s">
        <v>24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>Nemocnice České Budějovice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32</v>
      </c>
      <c r="AJ89" s="41"/>
      <c r="AK89" s="41"/>
      <c r="AL89" s="41"/>
      <c r="AM89" s="81" t="str">
        <f>IF(E17="","",E17)</f>
        <v>AGP nova spol. s.r.o.</v>
      </c>
      <c r="AN89" s="72"/>
      <c r="AO89" s="72"/>
      <c r="AP89" s="72"/>
      <c r="AQ89" s="41"/>
      <c r="AR89" s="45"/>
      <c r="AS89" s="82" t="s">
        <v>63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15.15" customHeight="1">
      <c r="A90" s="39"/>
      <c r="B90" s="40"/>
      <c r="C90" s="33" t="s">
        <v>30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37</v>
      </c>
      <c r="AJ90" s="41"/>
      <c r="AK90" s="41"/>
      <c r="AL90" s="41"/>
      <c r="AM90" s="81" t="str">
        <f>IF(E20="","",E20)</f>
        <v>QSB, s.r.o.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64</v>
      </c>
      <c r="D92" s="95"/>
      <c r="E92" s="95"/>
      <c r="F92" s="95"/>
      <c r="G92" s="95"/>
      <c r="H92" s="96"/>
      <c r="I92" s="97" t="s">
        <v>65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66</v>
      </c>
      <c r="AH92" s="95"/>
      <c r="AI92" s="95"/>
      <c r="AJ92" s="95"/>
      <c r="AK92" s="95"/>
      <c r="AL92" s="95"/>
      <c r="AM92" s="95"/>
      <c r="AN92" s="97" t="s">
        <v>67</v>
      </c>
      <c r="AO92" s="95"/>
      <c r="AP92" s="99"/>
      <c r="AQ92" s="100" t="s">
        <v>68</v>
      </c>
      <c r="AR92" s="45"/>
      <c r="AS92" s="101" t="s">
        <v>69</v>
      </c>
      <c r="AT92" s="102" t="s">
        <v>70</v>
      </c>
      <c r="AU92" s="102" t="s">
        <v>71</v>
      </c>
      <c r="AV92" s="102" t="s">
        <v>72</v>
      </c>
      <c r="AW92" s="102" t="s">
        <v>73</v>
      </c>
      <c r="AX92" s="102" t="s">
        <v>74</v>
      </c>
      <c r="AY92" s="102" t="s">
        <v>75</v>
      </c>
      <c r="AZ92" s="102" t="s">
        <v>76</v>
      </c>
      <c r="BA92" s="102" t="s">
        <v>77</v>
      </c>
      <c r="BB92" s="102" t="s">
        <v>78</v>
      </c>
      <c r="BC92" s="102" t="s">
        <v>79</v>
      </c>
      <c r="BD92" s="103" t="s">
        <v>80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81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ROUND(AG95+AG113,2)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ROUND(AS95+AS113,2)</f>
        <v>0</v>
      </c>
      <c r="AT94" s="115">
        <f>ROUND(SUM(AV94:AW94),2)</f>
        <v>0</v>
      </c>
      <c r="AU94" s="116">
        <f>ROUND(AU95+AU113,5)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ROUND(AZ95+AZ113,2)</f>
        <v>0</v>
      </c>
      <c r="BA94" s="115">
        <f>ROUND(BA95+BA113,2)</f>
        <v>0</v>
      </c>
      <c r="BB94" s="115">
        <f>ROUND(BB95+BB113,2)</f>
        <v>0</v>
      </c>
      <c r="BC94" s="115">
        <f>ROUND(BC95+BC113,2)</f>
        <v>0</v>
      </c>
      <c r="BD94" s="117">
        <f>ROUND(BD95+BD113,2)</f>
        <v>0</v>
      </c>
      <c r="BE94" s="6"/>
      <c r="BS94" s="118" t="s">
        <v>82</v>
      </c>
      <c r="BT94" s="118" t="s">
        <v>83</v>
      </c>
      <c r="BU94" s="119" t="s">
        <v>84</v>
      </c>
      <c r="BV94" s="118" t="s">
        <v>85</v>
      </c>
      <c r="BW94" s="118" t="s">
        <v>5</v>
      </c>
      <c r="BX94" s="118" t="s">
        <v>86</v>
      </c>
      <c r="CL94" s="118" t="s">
        <v>1</v>
      </c>
    </row>
    <row r="95" s="7" customFormat="1" ht="16.5" customHeight="1">
      <c r="A95" s="7"/>
      <c r="B95" s="120"/>
      <c r="C95" s="121"/>
      <c r="D95" s="122" t="s">
        <v>87</v>
      </c>
      <c r="E95" s="122"/>
      <c r="F95" s="122"/>
      <c r="G95" s="122"/>
      <c r="H95" s="122"/>
      <c r="I95" s="123"/>
      <c r="J95" s="122" t="s">
        <v>88</v>
      </c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4">
        <f>ROUND(SUM(AG96:AG112),2)</f>
        <v>0</v>
      </c>
      <c r="AH95" s="123"/>
      <c r="AI95" s="123"/>
      <c r="AJ95" s="123"/>
      <c r="AK95" s="123"/>
      <c r="AL95" s="123"/>
      <c r="AM95" s="123"/>
      <c r="AN95" s="125">
        <f>SUM(AG95,AT95)</f>
        <v>0</v>
      </c>
      <c r="AO95" s="123"/>
      <c r="AP95" s="123"/>
      <c r="AQ95" s="126" t="s">
        <v>89</v>
      </c>
      <c r="AR95" s="127"/>
      <c r="AS95" s="128">
        <f>ROUND(SUM(AS96:AS112),2)</f>
        <v>0</v>
      </c>
      <c r="AT95" s="129">
        <f>ROUND(SUM(AV95:AW95),2)</f>
        <v>0</v>
      </c>
      <c r="AU95" s="130">
        <f>ROUND(SUM(AU96:AU112),5)</f>
        <v>0</v>
      </c>
      <c r="AV95" s="129">
        <f>ROUND(AZ95*L29,2)</f>
        <v>0</v>
      </c>
      <c r="AW95" s="129">
        <f>ROUND(BA95*L30,2)</f>
        <v>0</v>
      </c>
      <c r="AX95" s="129">
        <f>ROUND(BB95*L29,2)</f>
        <v>0</v>
      </c>
      <c r="AY95" s="129">
        <f>ROUND(BC95*L30,2)</f>
        <v>0</v>
      </c>
      <c r="AZ95" s="129">
        <f>ROUND(SUM(AZ96:AZ112),2)</f>
        <v>0</v>
      </c>
      <c r="BA95" s="129">
        <f>ROUND(SUM(BA96:BA112),2)</f>
        <v>0</v>
      </c>
      <c r="BB95" s="129">
        <f>ROUND(SUM(BB96:BB112),2)</f>
        <v>0</v>
      </c>
      <c r="BC95" s="129">
        <f>ROUND(SUM(BC96:BC112),2)</f>
        <v>0</v>
      </c>
      <c r="BD95" s="131">
        <f>ROUND(SUM(BD96:BD112),2)</f>
        <v>0</v>
      </c>
      <c r="BE95" s="7"/>
      <c r="BS95" s="132" t="s">
        <v>82</v>
      </c>
      <c r="BT95" s="132" t="s">
        <v>90</v>
      </c>
      <c r="BU95" s="132" t="s">
        <v>84</v>
      </c>
      <c r="BV95" s="132" t="s">
        <v>85</v>
      </c>
      <c r="BW95" s="132" t="s">
        <v>91</v>
      </c>
      <c r="BX95" s="132" t="s">
        <v>5</v>
      </c>
      <c r="CL95" s="132" t="s">
        <v>1</v>
      </c>
      <c r="CM95" s="132" t="s">
        <v>92</v>
      </c>
    </row>
    <row r="96" s="4" customFormat="1" ht="16.5" customHeight="1">
      <c r="A96" s="133" t="s">
        <v>93</v>
      </c>
      <c r="B96" s="71"/>
      <c r="C96" s="134"/>
      <c r="D96" s="134"/>
      <c r="E96" s="135" t="s">
        <v>94</v>
      </c>
      <c r="F96" s="135"/>
      <c r="G96" s="135"/>
      <c r="H96" s="135"/>
      <c r="I96" s="135"/>
      <c r="J96" s="134"/>
      <c r="K96" s="135" t="s">
        <v>95</v>
      </c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6">
        <f>'D.1.1.1 - Architektonicko...'!J32</f>
        <v>0</v>
      </c>
      <c r="AH96" s="134"/>
      <c r="AI96" s="134"/>
      <c r="AJ96" s="134"/>
      <c r="AK96" s="134"/>
      <c r="AL96" s="134"/>
      <c r="AM96" s="134"/>
      <c r="AN96" s="136">
        <f>SUM(AG96,AT96)</f>
        <v>0</v>
      </c>
      <c r="AO96" s="134"/>
      <c r="AP96" s="134"/>
      <c r="AQ96" s="137" t="s">
        <v>96</v>
      </c>
      <c r="AR96" s="73"/>
      <c r="AS96" s="138">
        <v>0</v>
      </c>
      <c r="AT96" s="139">
        <f>ROUND(SUM(AV96:AW96),2)</f>
        <v>0</v>
      </c>
      <c r="AU96" s="140">
        <f>'D.1.1.1 - Architektonicko...'!P145</f>
        <v>0</v>
      </c>
      <c r="AV96" s="139">
        <f>'D.1.1.1 - Architektonicko...'!J35</f>
        <v>0</v>
      </c>
      <c r="AW96" s="139">
        <f>'D.1.1.1 - Architektonicko...'!J36</f>
        <v>0</v>
      </c>
      <c r="AX96" s="139">
        <f>'D.1.1.1 - Architektonicko...'!J37</f>
        <v>0</v>
      </c>
      <c r="AY96" s="139">
        <f>'D.1.1.1 - Architektonicko...'!J38</f>
        <v>0</v>
      </c>
      <c r="AZ96" s="139">
        <f>'D.1.1.1 - Architektonicko...'!F35</f>
        <v>0</v>
      </c>
      <c r="BA96" s="139">
        <f>'D.1.1.1 - Architektonicko...'!F36</f>
        <v>0</v>
      </c>
      <c r="BB96" s="139">
        <f>'D.1.1.1 - Architektonicko...'!F37</f>
        <v>0</v>
      </c>
      <c r="BC96" s="139">
        <f>'D.1.1.1 - Architektonicko...'!F38</f>
        <v>0</v>
      </c>
      <c r="BD96" s="141">
        <f>'D.1.1.1 - Architektonicko...'!F39</f>
        <v>0</v>
      </c>
      <c r="BE96" s="4"/>
      <c r="BT96" s="142" t="s">
        <v>92</v>
      </c>
      <c r="BV96" s="142" t="s">
        <v>85</v>
      </c>
      <c r="BW96" s="142" t="s">
        <v>97</v>
      </c>
      <c r="BX96" s="142" t="s">
        <v>91</v>
      </c>
      <c r="CL96" s="142" t="s">
        <v>1</v>
      </c>
    </row>
    <row r="97" s="4" customFormat="1" ht="16.5" customHeight="1">
      <c r="A97" s="133" t="s">
        <v>93</v>
      </c>
      <c r="B97" s="71"/>
      <c r="C97" s="134"/>
      <c r="D97" s="134"/>
      <c r="E97" s="135" t="s">
        <v>98</v>
      </c>
      <c r="F97" s="135"/>
      <c r="G97" s="135"/>
      <c r="H97" s="135"/>
      <c r="I97" s="135"/>
      <c r="J97" s="134"/>
      <c r="K97" s="135" t="s">
        <v>99</v>
      </c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6">
        <f>'D.1.1.1b - ARS- Můstek'!J32</f>
        <v>0</v>
      </c>
      <c r="AH97" s="134"/>
      <c r="AI97" s="134"/>
      <c r="AJ97" s="134"/>
      <c r="AK97" s="134"/>
      <c r="AL97" s="134"/>
      <c r="AM97" s="134"/>
      <c r="AN97" s="136">
        <f>SUM(AG97,AT97)</f>
        <v>0</v>
      </c>
      <c r="AO97" s="134"/>
      <c r="AP97" s="134"/>
      <c r="AQ97" s="137" t="s">
        <v>96</v>
      </c>
      <c r="AR97" s="73"/>
      <c r="AS97" s="138">
        <v>0</v>
      </c>
      <c r="AT97" s="139">
        <f>ROUND(SUM(AV97:AW97),2)</f>
        <v>0</v>
      </c>
      <c r="AU97" s="140">
        <f>'D.1.1.1b - ARS- Můstek'!P132</f>
        <v>0</v>
      </c>
      <c r="AV97" s="139">
        <f>'D.1.1.1b - ARS- Můstek'!J35</f>
        <v>0</v>
      </c>
      <c r="AW97" s="139">
        <f>'D.1.1.1b - ARS- Můstek'!J36</f>
        <v>0</v>
      </c>
      <c r="AX97" s="139">
        <f>'D.1.1.1b - ARS- Můstek'!J37</f>
        <v>0</v>
      </c>
      <c r="AY97" s="139">
        <f>'D.1.1.1b - ARS- Můstek'!J38</f>
        <v>0</v>
      </c>
      <c r="AZ97" s="139">
        <f>'D.1.1.1b - ARS- Můstek'!F35</f>
        <v>0</v>
      </c>
      <c r="BA97" s="139">
        <f>'D.1.1.1b - ARS- Můstek'!F36</f>
        <v>0</v>
      </c>
      <c r="BB97" s="139">
        <f>'D.1.1.1b - ARS- Můstek'!F37</f>
        <v>0</v>
      </c>
      <c r="BC97" s="139">
        <f>'D.1.1.1b - ARS- Můstek'!F38</f>
        <v>0</v>
      </c>
      <c r="BD97" s="141">
        <f>'D.1.1.1b - ARS- Můstek'!F39</f>
        <v>0</v>
      </c>
      <c r="BE97" s="4"/>
      <c r="BT97" s="142" t="s">
        <v>92</v>
      </c>
      <c r="BV97" s="142" t="s">
        <v>85</v>
      </c>
      <c r="BW97" s="142" t="s">
        <v>100</v>
      </c>
      <c r="BX97" s="142" t="s">
        <v>91</v>
      </c>
      <c r="CL97" s="142" t="s">
        <v>1</v>
      </c>
    </row>
    <row r="98" s="4" customFormat="1" ht="16.5" customHeight="1">
      <c r="A98" s="133" t="s">
        <v>93</v>
      </c>
      <c r="B98" s="71"/>
      <c r="C98" s="134"/>
      <c r="D98" s="134"/>
      <c r="E98" s="135" t="s">
        <v>101</v>
      </c>
      <c r="F98" s="135"/>
      <c r="G98" s="135"/>
      <c r="H98" s="135"/>
      <c r="I98" s="135"/>
      <c r="J98" s="134"/>
      <c r="K98" s="135" t="s">
        <v>102</v>
      </c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6">
        <f>'D.1.2.1 - Stavebně-konstr...'!J32</f>
        <v>0</v>
      </c>
      <c r="AH98" s="134"/>
      <c r="AI98" s="134"/>
      <c r="AJ98" s="134"/>
      <c r="AK98" s="134"/>
      <c r="AL98" s="134"/>
      <c r="AM98" s="134"/>
      <c r="AN98" s="136">
        <f>SUM(AG98,AT98)</f>
        <v>0</v>
      </c>
      <c r="AO98" s="134"/>
      <c r="AP98" s="134"/>
      <c r="AQ98" s="137" t="s">
        <v>96</v>
      </c>
      <c r="AR98" s="73"/>
      <c r="AS98" s="138">
        <v>0</v>
      </c>
      <c r="AT98" s="139">
        <f>ROUND(SUM(AV98:AW98),2)</f>
        <v>0</v>
      </c>
      <c r="AU98" s="140">
        <f>'D.1.2.1 - Stavebně-konstr...'!P132</f>
        <v>0</v>
      </c>
      <c r="AV98" s="139">
        <f>'D.1.2.1 - Stavebně-konstr...'!J35</f>
        <v>0</v>
      </c>
      <c r="AW98" s="139">
        <f>'D.1.2.1 - Stavebně-konstr...'!J36</f>
        <v>0</v>
      </c>
      <c r="AX98" s="139">
        <f>'D.1.2.1 - Stavebně-konstr...'!J37</f>
        <v>0</v>
      </c>
      <c r="AY98" s="139">
        <f>'D.1.2.1 - Stavebně-konstr...'!J38</f>
        <v>0</v>
      </c>
      <c r="AZ98" s="139">
        <f>'D.1.2.1 - Stavebně-konstr...'!F35</f>
        <v>0</v>
      </c>
      <c r="BA98" s="139">
        <f>'D.1.2.1 - Stavebně-konstr...'!F36</f>
        <v>0</v>
      </c>
      <c r="BB98" s="139">
        <f>'D.1.2.1 - Stavebně-konstr...'!F37</f>
        <v>0</v>
      </c>
      <c r="BC98" s="139">
        <f>'D.1.2.1 - Stavebně-konstr...'!F38</f>
        <v>0</v>
      </c>
      <c r="BD98" s="141">
        <f>'D.1.2.1 - Stavebně-konstr...'!F39</f>
        <v>0</v>
      </c>
      <c r="BE98" s="4"/>
      <c r="BT98" s="142" t="s">
        <v>92</v>
      </c>
      <c r="BV98" s="142" t="s">
        <v>85</v>
      </c>
      <c r="BW98" s="142" t="s">
        <v>103</v>
      </c>
      <c r="BX98" s="142" t="s">
        <v>91</v>
      </c>
      <c r="CL98" s="142" t="s">
        <v>1</v>
      </c>
    </row>
    <row r="99" s="4" customFormat="1" ht="16.5" customHeight="1">
      <c r="A99" s="133" t="s">
        <v>93</v>
      </c>
      <c r="B99" s="71"/>
      <c r="C99" s="134"/>
      <c r="D99" s="134"/>
      <c r="E99" s="135" t="s">
        <v>104</v>
      </c>
      <c r="F99" s="135"/>
      <c r="G99" s="135"/>
      <c r="H99" s="135"/>
      <c r="I99" s="135"/>
      <c r="J99" s="134"/>
      <c r="K99" s="135" t="s">
        <v>105</v>
      </c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6">
        <f>'D.1.2.3 - Záchytný systém'!J32</f>
        <v>0</v>
      </c>
      <c r="AH99" s="134"/>
      <c r="AI99" s="134"/>
      <c r="AJ99" s="134"/>
      <c r="AK99" s="134"/>
      <c r="AL99" s="134"/>
      <c r="AM99" s="134"/>
      <c r="AN99" s="136">
        <f>SUM(AG99,AT99)</f>
        <v>0</v>
      </c>
      <c r="AO99" s="134"/>
      <c r="AP99" s="134"/>
      <c r="AQ99" s="137" t="s">
        <v>96</v>
      </c>
      <c r="AR99" s="73"/>
      <c r="AS99" s="138">
        <v>0</v>
      </c>
      <c r="AT99" s="139">
        <f>ROUND(SUM(AV99:AW99),2)</f>
        <v>0</v>
      </c>
      <c r="AU99" s="140">
        <f>'D.1.2.3 - Záchytný systém'!P121</f>
        <v>0</v>
      </c>
      <c r="AV99" s="139">
        <f>'D.1.2.3 - Záchytný systém'!J35</f>
        <v>0</v>
      </c>
      <c r="AW99" s="139">
        <f>'D.1.2.3 - Záchytný systém'!J36</f>
        <v>0</v>
      </c>
      <c r="AX99" s="139">
        <f>'D.1.2.3 - Záchytný systém'!J37</f>
        <v>0</v>
      </c>
      <c r="AY99" s="139">
        <f>'D.1.2.3 - Záchytný systém'!J38</f>
        <v>0</v>
      </c>
      <c r="AZ99" s="139">
        <f>'D.1.2.3 - Záchytný systém'!F35</f>
        <v>0</v>
      </c>
      <c r="BA99" s="139">
        <f>'D.1.2.3 - Záchytný systém'!F36</f>
        <v>0</v>
      </c>
      <c r="BB99" s="139">
        <f>'D.1.2.3 - Záchytný systém'!F37</f>
        <v>0</v>
      </c>
      <c r="BC99" s="139">
        <f>'D.1.2.3 - Záchytný systém'!F38</f>
        <v>0</v>
      </c>
      <c r="BD99" s="141">
        <f>'D.1.2.3 - Záchytný systém'!F39</f>
        <v>0</v>
      </c>
      <c r="BE99" s="4"/>
      <c r="BT99" s="142" t="s">
        <v>92</v>
      </c>
      <c r="BV99" s="142" t="s">
        <v>85</v>
      </c>
      <c r="BW99" s="142" t="s">
        <v>106</v>
      </c>
      <c r="BX99" s="142" t="s">
        <v>91</v>
      </c>
      <c r="CL99" s="142" t="s">
        <v>1</v>
      </c>
    </row>
    <row r="100" s="4" customFormat="1" ht="16.5" customHeight="1">
      <c r="A100" s="133" t="s">
        <v>93</v>
      </c>
      <c r="B100" s="71"/>
      <c r="C100" s="134"/>
      <c r="D100" s="134"/>
      <c r="E100" s="135" t="s">
        <v>107</v>
      </c>
      <c r="F100" s="135"/>
      <c r="G100" s="135"/>
      <c r="H100" s="135"/>
      <c r="I100" s="135"/>
      <c r="J100" s="134"/>
      <c r="K100" s="135" t="s">
        <v>108</v>
      </c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6">
        <f>'D.1.2.4 - Výtahy'!J32</f>
        <v>0</v>
      </c>
      <c r="AH100" s="134"/>
      <c r="AI100" s="134"/>
      <c r="AJ100" s="134"/>
      <c r="AK100" s="134"/>
      <c r="AL100" s="134"/>
      <c r="AM100" s="134"/>
      <c r="AN100" s="136">
        <f>SUM(AG100,AT100)</f>
        <v>0</v>
      </c>
      <c r="AO100" s="134"/>
      <c r="AP100" s="134"/>
      <c r="AQ100" s="137" t="s">
        <v>96</v>
      </c>
      <c r="AR100" s="73"/>
      <c r="AS100" s="138">
        <v>0</v>
      </c>
      <c r="AT100" s="139">
        <f>ROUND(SUM(AV100:AW100),2)</f>
        <v>0</v>
      </c>
      <c r="AU100" s="140">
        <f>'D.1.2.4 - Výtahy'!P121</f>
        <v>0</v>
      </c>
      <c r="AV100" s="139">
        <f>'D.1.2.4 - Výtahy'!J35</f>
        <v>0</v>
      </c>
      <c r="AW100" s="139">
        <f>'D.1.2.4 - Výtahy'!J36</f>
        <v>0</v>
      </c>
      <c r="AX100" s="139">
        <f>'D.1.2.4 - Výtahy'!J37</f>
        <v>0</v>
      </c>
      <c r="AY100" s="139">
        <f>'D.1.2.4 - Výtahy'!J38</f>
        <v>0</v>
      </c>
      <c r="AZ100" s="139">
        <f>'D.1.2.4 - Výtahy'!F35</f>
        <v>0</v>
      </c>
      <c r="BA100" s="139">
        <f>'D.1.2.4 - Výtahy'!F36</f>
        <v>0</v>
      </c>
      <c r="BB100" s="139">
        <f>'D.1.2.4 - Výtahy'!F37</f>
        <v>0</v>
      </c>
      <c r="BC100" s="139">
        <f>'D.1.2.4 - Výtahy'!F38</f>
        <v>0</v>
      </c>
      <c r="BD100" s="141">
        <f>'D.1.2.4 - Výtahy'!F39</f>
        <v>0</v>
      </c>
      <c r="BE100" s="4"/>
      <c r="BT100" s="142" t="s">
        <v>92</v>
      </c>
      <c r="BV100" s="142" t="s">
        <v>85</v>
      </c>
      <c r="BW100" s="142" t="s">
        <v>109</v>
      </c>
      <c r="BX100" s="142" t="s">
        <v>91</v>
      </c>
      <c r="CL100" s="142" t="s">
        <v>1</v>
      </c>
    </row>
    <row r="101" s="4" customFormat="1" ht="16.5" customHeight="1">
      <c r="A101" s="133" t="s">
        <v>93</v>
      </c>
      <c r="B101" s="71"/>
      <c r="C101" s="134"/>
      <c r="D101" s="134"/>
      <c r="E101" s="135" t="s">
        <v>110</v>
      </c>
      <c r="F101" s="135"/>
      <c r="G101" s="135"/>
      <c r="H101" s="135"/>
      <c r="I101" s="135"/>
      <c r="J101" s="134"/>
      <c r="K101" s="135" t="s">
        <v>111</v>
      </c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6">
        <f>'D.1.4.1 - Zdravotně-techn...'!J32</f>
        <v>0</v>
      </c>
      <c r="AH101" s="134"/>
      <c r="AI101" s="134"/>
      <c r="AJ101" s="134"/>
      <c r="AK101" s="134"/>
      <c r="AL101" s="134"/>
      <c r="AM101" s="134"/>
      <c r="AN101" s="136">
        <f>SUM(AG101,AT101)</f>
        <v>0</v>
      </c>
      <c r="AO101" s="134"/>
      <c r="AP101" s="134"/>
      <c r="AQ101" s="137" t="s">
        <v>96</v>
      </c>
      <c r="AR101" s="73"/>
      <c r="AS101" s="138">
        <v>0</v>
      </c>
      <c r="AT101" s="139">
        <f>ROUND(SUM(AV101:AW101),2)</f>
        <v>0</v>
      </c>
      <c r="AU101" s="140">
        <f>'D.1.4.1 - Zdravotně-techn...'!P131</f>
        <v>0</v>
      </c>
      <c r="AV101" s="139">
        <f>'D.1.4.1 - Zdravotně-techn...'!J35</f>
        <v>0</v>
      </c>
      <c r="AW101" s="139">
        <f>'D.1.4.1 - Zdravotně-techn...'!J36</f>
        <v>0</v>
      </c>
      <c r="AX101" s="139">
        <f>'D.1.4.1 - Zdravotně-techn...'!J37</f>
        <v>0</v>
      </c>
      <c r="AY101" s="139">
        <f>'D.1.4.1 - Zdravotně-techn...'!J38</f>
        <v>0</v>
      </c>
      <c r="AZ101" s="139">
        <f>'D.1.4.1 - Zdravotně-techn...'!F35</f>
        <v>0</v>
      </c>
      <c r="BA101" s="139">
        <f>'D.1.4.1 - Zdravotně-techn...'!F36</f>
        <v>0</v>
      </c>
      <c r="BB101" s="139">
        <f>'D.1.4.1 - Zdravotně-techn...'!F37</f>
        <v>0</v>
      </c>
      <c r="BC101" s="139">
        <f>'D.1.4.1 - Zdravotně-techn...'!F38</f>
        <v>0</v>
      </c>
      <c r="BD101" s="141">
        <f>'D.1.4.1 - Zdravotně-techn...'!F39</f>
        <v>0</v>
      </c>
      <c r="BE101" s="4"/>
      <c r="BT101" s="142" t="s">
        <v>92</v>
      </c>
      <c r="BV101" s="142" t="s">
        <v>85</v>
      </c>
      <c r="BW101" s="142" t="s">
        <v>112</v>
      </c>
      <c r="BX101" s="142" t="s">
        <v>91</v>
      </c>
      <c r="CL101" s="142" t="s">
        <v>1</v>
      </c>
    </row>
    <row r="102" s="4" customFormat="1" ht="16.5" customHeight="1">
      <c r="A102" s="133" t="s">
        <v>93</v>
      </c>
      <c r="B102" s="71"/>
      <c r="C102" s="134"/>
      <c r="D102" s="134"/>
      <c r="E102" s="135" t="s">
        <v>113</v>
      </c>
      <c r="F102" s="135"/>
      <c r="G102" s="135"/>
      <c r="H102" s="135"/>
      <c r="I102" s="135"/>
      <c r="J102" s="134"/>
      <c r="K102" s="135" t="s">
        <v>114</v>
      </c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6">
        <f>'D.1.4.1b - Drenáže'!J32</f>
        <v>0</v>
      </c>
      <c r="AH102" s="134"/>
      <c r="AI102" s="134"/>
      <c r="AJ102" s="134"/>
      <c r="AK102" s="134"/>
      <c r="AL102" s="134"/>
      <c r="AM102" s="134"/>
      <c r="AN102" s="136">
        <f>SUM(AG102,AT102)</f>
        <v>0</v>
      </c>
      <c r="AO102" s="134"/>
      <c r="AP102" s="134"/>
      <c r="AQ102" s="137" t="s">
        <v>96</v>
      </c>
      <c r="AR102" s="73"/>
      <c r="AS102" s="138">
        <v>0</v>
      </c>
      <c r="AT102" s="139">
        <f>ROUND(SUM(AV102:AW102),2)</f>
        <v>0</v>
      </c>
      <c r="AU102" s="140">
        <f>'D.1.4.1b - Drenáže'!P127</f>
        <v>0</v>
      </c>
      <c r="AV102" s="139">
        <f>'D.1.4.1b - Drenáže'!J35</f>
        <v>0</v>
      </c>
      <c r="AW102" s="139">
        <f>'D.1.4.1b - Drenáže'!J36</f>
        <v>0</v>
      </c>
      <c r="AX102" s="139">
        <f>'D.1.4.1b - Drenáže'!J37</f>
        <v>0</v>
      </c>
      <c r="AY102" s="139">
        <f>'D.1.4.1b - Drenáže'!J38</f>
        <v>0</v>
      </c>
      <c r="AZ102" s="139">
        <f>'D.1.4.1b - Drenáže'!F35</f>
        <v>0</v>
      </c>
      <c r="BA102" s="139">
        <f>'D.1.4.1b - Drenáže'!F36</f>
        <v>0</v>
      </c>
      <c r="BB102" s="139">
        <f>'D.1.4.1b - Drenáže'!F37</f>
        <v>0</v>
      </c>
      <c r="BC102" s="139">
        <f>'D.1.4.1b - Drenáže'!F38</f>
        <v>0</v>
      </c>
      <c r="BD102" s="141">
        <f>'D.1.4.1b - Drenáže'!F39</f>
        <v>0</v>
      </c>
      <c r="BE102" s="4"/>
      <c r="BT102" s="142" t="s">
        <v>92</v>
      </c>
      <c r="BV102" s="142" t="s">
        <v>85</v>
      </c>
      <c r="BW102" s="142" t="s">
        <v>115</v>
      </c>
      <c r="BX102" s="142" t="s">
        <v>91</v>
      </c>
      <c r="CL102" s="142" t="s">
        <v>1</v>
      </c>
    </row>
    <row r="103" s="4" customFormat="1" ht="16.5" customHeight="1">
      <c r="A103" s="133" t="s">
        <v>93</v>
      </c>
      <c r="B103" s="71"/>
      <c r="C103" s="134"/>
      <c r="D103" s="134"/>
      <c r="E103" s="135" t="s">
        <v>116</v>
      </c>
      <c r="F103" s="135"/>
      <c r="G103" s="135"/>
      <c r="H103" s="135"/>
      <c r="I103" s="135"/>
      <c r="J103" s="134"/>
      <c r="K103" s="135" t="s">
        <v>117</v>
      </c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6">
        <f>'D.1.4.2 - Vytápění'!J32</f>
        <v>0</v>
      </c>
      <c r="AH103" s="134"/>
      <c r="AI103" s="134"/>
      <c r="AJ103" s="134"/>
      <c r="AK103" s="134"/>
      <c r="AL103" s="134"/>
      <c r="AM103" s="134"/>
      <c r="AN103" s="136">
        <f>SUM(AG103,AT103)</f>
        <v>0</v>
      </c>
      <c r="AO103" s="134"/>
      <c r="AP103" s="134"/>
      <c r="AQ103" s="137" t="s">
        <v>96</v>
      </c>
      <c r="AR103" s="73"/>
      <c r="AS103" s="138">
        <v>0</v>
      </c>
      <c r="AT103" s="139">
        <f>ROUND(SUM(AV103:AW103),2)</f>
        <v>0</v>
      </c>
      <c r="AU103" s="140">
        <f>'D.1.4.2 - Vytápění'!P133</f>
        <v>0</v>
      </c>
      <c r="AV103" s="139">
        <f>'D.1.4.2 - Vytápění'!J35</f>
        <v>0</v>
      </c>
      <c r="AW103" s="139">
        <f>'D.1.4.2 - Vytápění'!J36</f>
        <v>0</v>
      </c>
      <c r="AX103" s="139">
        <f>'D.1.4.2 - Vytápění'!J37</f>
        <v>0</v>
      </c>
      <c r="AY103" s="139">
        <f>'D.1.4.2 - Vytápění'!J38</f>
        <v>0</v>
      </c>
      <c r="AZ103" s="139">
        <f>'D.1.4.2 - Vytápění'!F35</f>
        <v>0</v>
      </c>
      <c r="BA103" s="139">
        <f>'D.1.4.2 - Vytápění'!F36</f>
        <v>0</v>
      </c>
      <c r="BB103" s="139">
        <f>'D.1.4.2 - Vytápění'!F37</f>
        <v>0</v>
      </c>
      <c r="BC103" s="139">
        <f>'D.1.4.2 - Vytápění'!F38</f>
        <v>0</v>
      </c>
      <c r="BD103" s="141">
        <f>'D.1.4.2 - Vytápění'!F39</f>
        <v>0</v>
      </c>
      <c r="BE103" s="4"/>
      <c r="BT103" s="142" t="s">
        <v>92</v>
      </c>
      <c r="BV103" s="142" t="s">
        <v>85</v>
      </c>
      <c r="BW103" s="142" t="s">
        <v>118</v>
      </c>
      <c r="BX103" s="142" t="s">
        <v>91</v>
      </c>
      <c r="CL103" s="142" t="s">
        <v>1</v>
      </c>
    </row>
    <row r="104" s="4" customFormat="1" ht="16.5" customHeight="1">
      <c r="A104" s="133" t="s">
        <v>93</v>
      </c>
      <c r="B104" s="71"/>
      <c r="C104" s="134"/>
      <c r="D104" s="134"/>
      <c r="E104" s="135" t="s">
        <v>119</v>
      </c>
      <c r="F104" s="135"/>
      <c r="G104" s="135"/>
      <c r="H104" s="135"/>
      <c r="I104" s="135"/>
      <c r="J104" s="134"/>
      <c r="K104" s="135" t="s">
        <v>120</v>
      </c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6">
        <f>'D.1.4.2.1 - Teplovod'!J32</f>
        <v>0</v>
      </c>
      <c r="AH104" s="134"/>
      <c r="AI104" s="134"/>
      <c r="AJ104" s="134"/>
      <c r="AK104" s="134"/>
      <c r="AL104" s="134"/>
      <c r="AM104" s="134"/>
      <c r="AN104" s="136">
        <f>SUM(AG104,AT104)</f>
        <v>0</v>
      </c>
      <c r="AO104" s="134"/>
      <c r="AP104" s="134"/>
      <c r="AQ104" s="137" t="s">
        <v>96</v>
      </c>
      <c r="AR104" s="73"/>
      <c r="AS104" s="138">
        <v>0</v>
      </c>
      <c r="AT104" s="139">
        <f>ROUND(SUM(AV104:AW104),2)</f>
        <v>0</v>
      </c>
      <c r="AU104" s="140">
        <f>'D.1.4.2.1 - Teplovod'!P127</f>
        <v>0</v>
      </c>
      <c r="AV104" s="139">
        <f>'D.1.4.2.1 - Teplovod'!J35</f>
        <v>0</v>
      </c>
      <c r="AW104" s="139">
        <f>'D.1.4.2.1 - Teplovod'!J36</f>
        <v>0</v>
      </c>
      <c r="AX104" s="139">
        <f>'D.1.4.2.1 - Teplovod'!J37</f>
        <v>0</v>
      </c>
      <c r="AY104" s="139">
        <f>'D.1.4.2.1 - Teplovod'!J38</f>
        <v>0</v>
      </c>
      <c r="AZ104" s="139">
        <f>'D.1.4.2.1 - Teplovod'!F35</f>
        <v>0</v>
      </c>
      <c r="BA104" s="139">
        <f>'D.1.4.2.1 - Teplovod'!F36</f>
        <v>0</v>
      </c>
      <c r="BB104" s="139">
        <f>'D.1.4.2.1 - Teplovod'!F37</f>
        <v>0</v>
      </c>
      <c r="BC104" s="139">
        <f>'D.1.4.2.1 - Teplovod'!F38</f>
        <v>0</v>
      </c>
      <c r="BD104" s="141">
        <f>'D.1.4.2.1 - Teplovod'!F39</f>
        <v>0</v>
      </c>
      <c r="BE104" s="4"/>
      <c r="BT104" s="142" t="s">
        <v>92</v>
      </c>
      <c r="BV104" s="142" t="s">
        <v>85</v>
      </c>
      <c r="BW104" s="142" t="s">
        <v>121</v>
      </c>
      <c r="BX104" s="142" t="s">
        <v>91</v>
      </c>
      <c r="CL104" s="142" t="s">
        <v>1</v>
      </c>
    </row>
    <row r="105" s="4" customFormat="1" ht="16.5" customHeight="1">
      <c r="A105" s="133" t="s">
        <v>93</v>
      </c>
      <c r="B105" s="71"/>
      <c r="C105" s="134"/>
      <c r="D105" s="134"/>
      <c r="E105" s="135" t="s">
        <v>122</v>
      </c>
      <c r="F105" s="135"/>
      <c r="G105" s="135"/>
      <c r="H105" s="135"/>
      <c r="I105" s="135"/>
      <c r="J105" s="134"/>
      <c r="K105" s="135" t="s">
        <v>123</v>
      </c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6">
        <f>'D.1.4.3 - Vzduchotechnika'!J32</f>
        <v>0</v>
      </c>
      <c r="AH105" s="134"/>
      <c r="AI105" s="134"/>
      <c r="AJ105" s="134"/>
      <c r="AK105" s="134"/>
      <c r="AL105" s="134"/>
      <c r="AM105" s="134"/>
      <c r="AN105" s="136">
        <f>SUM(AG105,AT105)</f>
        <v>0</v>
      </c>
      <c r="AO105" s="134"/>
      <c r="AP105" s="134"/>
      <c r="AQ105" s="137" t="s">
        <v>96</v>
      </c>
      <c r="AR105" s="73"/>
      <c r="AS105" s="138">
        <v>0</v>
      </c>
      <c r="AT105" s="139">
        <f>ROUND(SUM(AV105:AW105),2)</f>
        <v>0</v>
      </c>
      <c r="AU105" s="140">
        <f>'D.1.4.3 - Vzduchotechnika'!P158</f>
        <v>0</v>
      </c>
      <c r="AV105" s="139">
        <f>'D.1.4.3 - Vzduchotechnika'!J35</f>
        <v>0</v>
      </c>
      <c r="AW105" s="139">
        <f>'D.1.4.3 - Vzduchotechnika'!J36</f>
        <v>0</v>
      </c>
      <c r="AX105" s="139">
        <f>'D.1.4.3 - Vzduchotechnika'!J37</f>
        <v>0</v>
      </c>
      <c r="AY105" s="139">
        <f>'D.1.4.3 - Vzduchotechnika'!J38</f>
        <v>0</v>
      </c>
      <c r="AZ105" s="139">
        <f>'D.1.4.3 - Vzduchotechnika'!F35</f>
        <v>0</v>
      </c>
      <c r="BA105" s="139">
        <f>'D.1.4.3 - Vzduchotechnika'!F36</f>
        <v>0</v>
      </c>
      <c r="BB105" s="139">
        <f>'D.1.4.3 - Vzduchotechnika'!F37</f>
        <v>0</v>
      </c>
      <c r="BC105" s="139">
        <f>'D.1.4.3 - Vzduchotechnika'!F38</f>
        <v>0</v>
      </c>
      <c r="BD105" s="141">
        <f>'D.1.4.3 - Vzduchotechnika'!F39</f>
        <v>0</v>
      </c>
      <c r="BE105" s="4"/>
      <c r="BT105" s="142" t="s">
        <v>92</v>
      </c>
      <c r="BV105" s="142" t="s">
        <v>85</v>
      </c>
      <c r="BW105" s="142" t="s">
        <v>124</v>
      </c>
      <c r="BX105" s="142" t="s">
        <v>91</v>
      </c>
      <c r="CL105" s="142" t="s">
        <v>1</v>
      </c>
    </row>
    <row r="106" s="4" customFormat="1" ht="16.5" customHeight="1">
      <c r="A106" s="133" t="s">
        <v>93</v>
      </c>
      <c r="B106" s="71"/>
      <c r="C106" s="134"/>
      <c r="D106" s="134"/>
      <c r="E106" s="135" t="s">
        <v>125</v>
      </c>
      <c r="F106" s="135"/>
      <c r="G106" s="135"/>
      <c r="H106" s="135"/>
      <c r="I106" s="135"/>
      <c r="J106" s="134"/>
      <c r="K106" s="135" t="s">
        <v>126</v>
      </c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6">
        <f>'D.1.4.3.1 - VRF chlazení'!J32</f>
        <v>0</v>
      </c>
      <c r="AH106" s="134"/>
      <c r="AI106" s="134"/>
      <c r="AJ106" s="134"/>
      <c r="AK106" s="134"/>
      <c r="AL106" s="134"/>
      <c r="AM106" s="134"/>
      <c r="AN106" s="136">
        <f>SUM(AG106,AT106)</f>
        <v>0</v>
      </c>
      <c r="AO106" s="134"/>
      <c r="AP106" s="134"/>
      <c r="AQ106" s="137" t="s">
        <v>96</v>
      </c>
      <c r="AR106" s="73"/>
      <c r="AS106" s="138">
        <v>0</v>
      </c>
      <c r="AT106" s="139">
        <f>ROUND(SUM(AV106:AW106),2)</f>
        <v>0</v>
      </c>
      <c r="AU106" s="140">
        <f>'D.1.4.3.1 - VRF chlazení'!P122</f>
        <v>0</v>
      </c>
      <c r="AV106" s="139">
        <f>'D.1.4.3.1 - VRF chlazení'!J35</f>
        <v>0</v>
      </c>
      <c r="AW106" s="139">
        <f>'D.1.4.3.1 - VRF chlazení'!J36</f>
        <v>0</v>
      </c>
      <c r="AX106" s="139">
        <f>'D.1.4.3.1 - VRF chlazení'!J37</f>
        <v>0</v>
      </c>
      <c r="AY106" s="139">
        <f>'D.1.4.3.1 - VRF chlazení'!J38</f>
        <v>0</v>
      </c>
      <c r="AZ106" s="139">
        <f>'D.1.4.3.1 - VRF chlazení'!F35</f>
        <v>0</v>
      </c>
      <c r="BA106" s="139">
        <f>'D.1.4.3.1 - VRF chlazení'!F36</f>
        <v>0</v>
      </c>
      <c r="BB106" s="139">
        <f>'D.1.4.3.1 - VRF chlazení'!F37</f>
        <v>0</v>
      </c>
      <c r="BC106" s="139">
        <f>'D.1.4.3.1 - VRF chlazení'!F38</f>
        <v>0</v>
      </c>
      <c r="BD106" s="141">
        <f>'D.1.4.3.1 - VRF chlazení'!F39</f>
        <v>0</v>
      </c>
      <c r="BE106" s="4"/>
      <c r="BT106" s="142" t="s">
        <v>92</v>
      </c>
      <c r="BV106" s="142" t="s">
        <v>85</v>
      </c>
      <c r="BW106" s="142" t="s">
        <v>127</v>
      </c>
      <c r="BX106" s="142" t="s">
        <v>91</v>
      </c>
      <c r="CL106" s="142" t="s">
        <v>1</v>
      </c>
    </row>
    <row r="107" s="4" customFormat="1" ht="16.5" customHeight="1">
      <c r="A107" s="133" t="s">
        <v>93</v>
      </c>
      <c r="B107" s="71"/>
      <c r="C107" s="134"/>
      <c r="D107" s="134"/>
      <c r="E107" s="135" t="s">
        <v>128</v>
      </c>
      <c r="F107" s="135"/>
      <c r="G107" s="135"/>
      <c r="H107" s="135"/>
      <c r="I107" s="135"/>
      <c r="J107" s="134"/>
      <c r="K107" s="135" t="s">
        <v>129</v>
      </c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6">
        <f>'D.1.4.4. - Silnoproud'!J32</f>
        <v>0</v>
      </c>
      <c r="AH107" s="134"/>
      <c r="AI107" s="134"/>
      <c r="AJ107" s="134"/>
      <c r="AK107" s="134"/>
      <c r="AL107" s="134"/>
      <c r="AM107" s="134"/>
      <c r="AN107" s="136">
        <f>SUM(AG107,AT107)</f>
        <v>0</v>
      </c>
      <c r="AO107" s="134"/>
      <c r="AP107" s="134"/>
      <c r="AQ107" s="137" t="s">
        <v>96</v>
      </c>
      <c r="AR107" s="73"/>
      <c r="AS107" s="138">
        <v>0</v>
      </c>
      <c r="AT107" s="139">
        <f>ROUND(SUM(AV107:AW107),2)</f>
        <v>0</v>
      </c>
      <c r="AU107" s="140">
        <f>'D.1.4.4. - Silnoproud'!P130</f>
        <v>0</v>
      </c>
      <c r="AV107" s="139">
        <f>'D.1.4.4. - Silnoproud'!J35</f>
        <v>0</v>
      </c>
      <c r="AW107" s="139">
        <f>'D.1.4.4. - Silnoproud'!J36</f>
        <v>0</v>
      </c>
      <c r="AX107" s="139">
        <f>'D.1.4.4. - Silnoproud'!J37</f>
        <v>0</v>
      </c>
      <c r="AY107" s="139">
        <f>'D.1.4.4. - Silnoproud'!J38</f>
        <v>0</v>
      </c>
      <c r="AZ107" s="139">
        <f>'D.1.4.4. - Silnoproud'!F35</f>
        <v>0</v>
      </c>
      <c r="BA107" s="139">
        <f>'D.1.4.4. - Silnoproud'!F36</f>
        <v>0</v>
      </c>
      <c r="BB107" s="139">
        <f>'D.1.4.4. - Silnoproud'!F37</f>
        <v>0</v>
      </c>
      <c r="BC107" s="139">
        <f>'D.1.4.4. - Silnoproud'!F38</f>
        <v>0</v>
      </c>
      <c r="BD107" s="141">
        <f>'D.1.4.4. - Silnoproud'!F39</f>
        <v>0</v>
      </c>
      <c r="BE107" s="4"/>
      <c r="BT107" s="142" t="s">
        <v>92</v>
      </c>
      <c r="BV107" s="142" t="s">
        <v>85</v>
      </c>
      <c r="BW107" s="142" t="s">
        <v>130</v>
      </c>
      <c r="BX107" s="142" t="s">
        <v>91</v>
      </c>
      <c r="CL107" s="142" t="s">
        <v>1</v>
      </c>
    </row>
    <row r="108" s="4" customFormat="1" ht="16.5" customHeight="1">
      <c r="A108" s="133" t="s">
        <v>93</v>
      </c>
      <c r="B108" s="71"/>
      <c r="C108" s="134"/>
      <c r="D108" s="134"/>
      <c r="E108" s="135" t="s">
        <v>131</v>
      </c>
      <c r="F108" s="135"/>
      <c r="G108" s="135"/>
      <c r="H108" s="135"/>
      <c r="I108" s="135"/>
      <c r="J108" s="134"/>
      <c r="K108" s="135" t="s">
        <v>132</v>
      </c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6">
        <f>'D.1.4.5 - Slaboproud'!J32</f>
        <v>0</v>
      </c>
      <c r="AH108" s="134"/>
      <c r="AI108" s="134"/>
      <c r="AJ108" s="134"/>
      <c r="AK108" s="134"/>
      <c r="AL108" s="134"/>
      <c r="AM108" s="134"/>
      <c r="AN108" s="136">
        <f>SUM(AG108,AT108)</f>
        <v>0</v>
      </c>
      <c r="AO108" s="134"/>
      <c r="AP108" s="134"/>
      <c r="AQ108" s="137" t="s">
        <v>96</v>
      </c>
      <c r="AR108" s="73"/>
      <c r="AS108" s="138">
        <v>0</v>
      </c>
      <c r="AT108" s="139">
        <f>ROUND(SUM(AV108:AW108),2)</f>
        <v>0</v>
      </c>
      <c r="AU108" s="140">
        <f>'D.1.4.5 - Slaboproud'!P127</f>
        <v>0</v>
      </c>
      <c r="AV108" s="139">
        <f>'D.1.4.5 - Slaboproud'!J35</f>
        <v>0</v>
      </c>
      <c r="AW108" s="139">
        <f>'D.1.4.5 - Slaboproud'!J36</f>
        <v>0</v>
      </c>
      <c r="AX108" s="139">
        <f>'D.1.4.5 - Slaboproud'!J37</f>
        <v>0</v>
      </c>
      <c r="AY108" s="139">
        <f>'D.1.4.5 - Slaboproud'!J38</f>
        <v>0</v>
      </c>
      <c r="AZ108" s="139">
        <f>'D.1.4.5 - Slaboproud'!F35</f>
        <v>0</v>
      </c>
      <c r="BA108" s="139">
        <f>'D.1.4.5 - Slaboproud'!F36</f>
        <v>0</v>
      </c>
      <c r="BB108" s="139">
        <f>'D.1.4.5 - Slaboproud'!F37</f>
        <v>0</v>
      </c>
      <c r="BC108" s="139">
        <f>'D.1.4.5 - Slaboproud'!F38</f>
        <v>0</v>
      </c>
      <c r="BD108" s="141">
        <f>'D.1.4.5 - Slaboproud'!F39</f>
        <v>0</v>
      </c>
      <c r="BE108" s="4"/>
      <c r="BT108" s="142" t="s">
        <v>92</v>
      </c>
      <c r="BV108" s="142" t="s">
        <v>85</v>
      </c>
      <c r="BW108" s="142" t="s">
        <v>133</v>
      </c>
      <c r="BX108" s="142" t="s">
        <v>91</v>
      </c>
      <c r="CL108" s="142" t="s">
        <v>1</v>
      </c>
    </row>
    <row r="109" s="4" customFormat="1" ht="16.5" customHeight="1">
      <c r="A109" s="133" t="s">
        <v>93</v>
      </c>
      <c r="B109" s="71"/>
      <c r="C109" s="134"/>
      <c r="D109" s="134"/>
      <c r="E109" s="135" t="s">
        <v>134</v>
      </c>
      <c r="F109" s="135"/>
      <c r="G109" s="135"/>
      <c r="H109" s="135"/>
      <c r="I109" s="135"/>
      <c r="J109" s="134"/>
      <c r="K109" s="135" t="s">
        <v>135</v>
      </c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6">
        <f>'D.1.4.5.1 - Elektrická po...'!J32</f>
        <v>0</v>
      </c>
      <c r="AH109" s="134"/>
      <c r="AI109" s="134"/>
      <c r="AJ109" s="134"/>
      <c r="AK109" s="134"/>
      <c r="AL109" s="134"/>
      <c r="AM109" s="134"/>
      <c r="AN109" s="136">
        <f>SUM(AG109,AT109)</f>
        <v>0</v>
      </c>
      <c r="AO109" s="134"/>
      <c r="AP109" s="134"/>
      <c r="AQ109" s="137" t="s">
        <v>96</v>
      </c>
      <c r="AR109" s="73"/>
      <c r="AS109" s="138">
        <v>0</v>
      </c>
      <c r="AT109" s="139">
        <f>ROUND(SUM(AV109:AW109),2)</f>
        <v>0</v>
      </c>
      <c r="AU109" s="140">
        <f>'D.1.4.5.1 - Elektrická po...'!P123</f>
        <v>0</v>
      </c>
      <c r="AV109" s="139">
        <f>'D.1.4.5.1 - Elektrická po...'!J35</f>
        <v>0</v>
      </c>
      <c r="AW109" s="139">
        <f>'D.1.4.5.1 - Elektrická po...'!J36</f>
        <v>0</v>
      </c>
      <c r="AX109" s="139">
        <f>'D.1.4.5.1 - Elektrická po...'!J37</f>
        <v>0</v>
      </c>
      <c r="AY109" s="139">
        <f>'D.1.4.5.1 - Elektrická po...'!J38</f>
        <v>0</v>
      </c>
      <c r="AZ109" s="139">
        <f>'D.1.4.5.1 - Elektrická po...'!F35</f>
        <v>0</v>
      </c>
      <c r="BA109" s="139">
        <f>'D.1.4.5.1 - Elektrická po...'!F36</f>
        <v>0</v>
      </c>
      <c r="BB109" s="139">
        <f>'D.1.4.5.1 - Elektrická po...'!F37</f>
        <v>0</v>
      </c>
      <c r="BC109" s="139">
        <f>'D.1.4.5.1 - Elektrická po...'!F38</f>
        <v>0</v>
      </c>
      <c r="BD109" s="141">
        <f>'D.1.4.5.1 - Elektrická po...'!F39</f>
        <v>0</v>
      </c>
      <c r="BE109" s="4"/>
      <c r="BT109" s="142" t="s">
        <v>92</v>
      </c>
      <c r="BV109" s="142" t="s">
        <v>85</v>
      </c>
      <c r="BW109" s="142" t="s">
        <v>136</v>
      </c>
      <c r="BX109" s="142" t="s">
        <v>91</v>
      </c>
      <c r="CL109" s="142" t="s">
        <v>1</v>
      </c>
    </row>
    <row r="110" s="4" customFormat="1" ht="16.5" customHeight="1">
      <c r="A110" s="133" t="s">
        <v>93</v>
      </c>
      <c r="B110" s="71"/>
      <c r="C110" s="134"/>
      <c r="D110" s="134"/>
      <c r="E110" s="135" t="s">
        <v>137</v>
      </c>
      <c r="F110" s="135"/>
      <c r="G110" s="135"/>
      <c r="H110" s="135"/>
      <c r="I110" s="135"/>
      <c r="J110" s="134"/>
      <c r="K110" s="135" t="s">
        <v>138</v>
      </c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6">
        <f>'D.2 - Zpevněné plochy a k...'!J32</f>
        <v>0</v>
      </c>
      <c r="AH110" s="134"/>
      <c r="AI110" s="134"/>
      <c r="AJ110" s="134"/>
      <c r="AK110" s="134"/>
      <c r="AL110" s="134"/>
      <c r="AM110" s="134"/>
      <c r="AN110" s="136">
        <f>SUM(AG110,AT110)</f>
        <v>0</v>
      </c>
      <c r="AO110" s="134"/>
      <c r="AP110" s="134"/>
      <c r="AQ110" s="137" t="s">
        <v>96</v>
      </c>
      <c r="AR110" s="73"/>
      <c r="AS110" s="138">
        <v>0</v>
      </c>
      <c r="AT110" s="139">
        <f>ROUND(SUM(AV110:AW110),2)</f>
        <v>0</v>
      </c>
      <c r="AU110" s="140">
        <f>'D.2 - Zpevněné plochy a k...'!P155</f>
        <v>0</v>
      </c>
      <c r="AV110" s="139">
        <f>'D.2 - Zpevněné plochy a k...'!J35</f>
        <v>0</v>
      </c>
      <c r="AW110" s="139">
        <f>'D.2 - Zpevněné plochy a k...'!J36</f>
        <v>0</v>
      </c>
      <c r="AX110" s="139">
        <f>'D.2 - Zpevněné plochy a k...'!J37</f>
        <v>0</v>
      </c>
      <c r="AY110" s="139">
        <f>'D.2 - Zpevněné plochy a k...'!J38</f>
        <v>0</v>
      </c>
      <c r="AZ110" s="139">
        <f>'D.2 - Zpevněné plochy a k...'!F35</f>
        <v>0</v>
      </c>
      <c r="BA110" s="139">
        <f>'D.2 - Zpevněné plochy a k...'!F36</f>
        <v>0</v>
      </c>
      <c r="BB110" s="139">
        <f>'D.2 - Zpevněné plochy a k...'!F37</f>
        <v>0</v>
      </c>
      <c r="BC110" s="139">
        <f>'D.2 - Zpevněné plochy a k...'!F38</f>
        <v>0</v>
      </c>
      <c r="BD110" s="141">
        <f>'D.2 - Zpevněné plochy a k...'!F39</f>
        <v>0</v>
      </c>
      <c r="BE110" s="4"/>
      <c r="BT110" s="142" t="s">
        <v>92</v>
      </c>
      <c r="BV110" s="142" t="s">
        <v>85</v>
      </c>
      <c r="BW110" s="142" t="s">
        <v>139</v>
      </c>
      <c r="BX110" s="142" t="s">
        <v>91</v>
      </c>
      <c r="CL110" s="142" t="s">
        <v>1</v>
      </c>
    </row>
    <row r="111" s="4" customFormat="1" ht="16.5" customHeight="1">
      <c r="A111" s="133" t="s">
        <v>93</v>
      </c>
      <c r="B111" s="71"/>
      <c r="C111" s="134"/>
      <c r="D111" s="134"/>
      <c r="E111" s="135" t="s">
        <v>140</v>
      </c>
      <c r="F111" s="135"/>
      <c r="G111" s="135"/>
      <c r="H111" s="135"/>
      <c r="I111" s="135"/>
      <c r="J111" s="134"/>
      <c r="K111" s="135" t="s">
        <v>141</v>
      </c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6">
        <f>'D.3 - Vnější kanalizace'!J32</f>
        <v>0</v>
      </c>
      <c r="AH111" s="134"/>
      <c r="AI111" s="134"/>
      <c r="AJ111" s="134"/>
      <c r="AK111" s="134"/>
      <c r="AL111" s="134"/>
      <c r="AM111" s="134"/>
      <c r="AN111" s="136">
        <f>SUM(AG111,AT111)</f>
        <v>0</v>
      </c>
      <c r="AO111" s="134"/>
      <c r="AP111" s="134"/>
      <c r="AQ111" s="137" t="s">
        <v>96</v>
      </c>
      <c r="AR111" s="73"/>
      <c r="AS111" s="138">
        <v>0</v>
      </c>
      <c r="AT111" s="139">
        <f>ROUND(SUM(AV111:AW111),2)</f>
        <v>0</v>
      </c>
      <c r="AU111" s="140">
        <f>'D.3 - Vnější kanalizace'!P128</f>
        <v>0</v>
      </c>
      <c r="AV111" s="139">
        <f>'D.3 - Vnější kanalizace'!J35</f>
        <v>0</v>
      </c>
      <c r="AW111" s="139">
        <f>'D.3 - Vnější kanalizace'!J36</f>
        <v>0</v>
      </c>
      <c r="AX111" s="139">
        <f>'D.3 - Vnější kanalizace'!J37</f>
        <v>0</v>
      </c>
      <c r="AY111" s="139">
        <f>'D.3 - Vnější kanalizace'!J38</f>
        <v>0</v>
      </c>
      <c r="AZ111" s="139">
        <f>'D.3 - Vnější kanalizace'!F35</f>
        <v>0</v>
      </c>
      <c r="BA111" s="139">
        <f>'D.3 - Vnější kanalizace'!F36</f>
        <v>0</v>
      </c>
      <c r="BB111" s="139">
        <f>'D.3 - Vnější kanalizace'!F37</f>
        <v>0</v>
      </c>
      <c r="BC111" s="139">
        <f>'D.3 - Vnější kanalizace'!F38</f>
        <v>0</v>
      </c>
      <c r="BD111" s="141">
        <f>'D.3 - Vnější kanalizace'!F39</f>
        <v>0</v>
      </c>
      <c r="BE111" s="4"/>
      <c r="BT111" s="142" t="s">
        <v>92</v>
      </c>
      <c r="BV111" s="142" t="s">
        <v>85</v>
      </c>
      <c r="BW111" s="142" t="s">
        <v>142</v>
      </c>
      <c r="BX111" s="142" t="s">
        <v>91</v>
      </c>
      <c r="CL111" s="142" t="s">
        <v>1</v>
      </c>
    </row>
    <row r="112" s="4" customFormat="1" ht="16.5" customHeight="1">
      <c r="A112" s="133" t="s">
        <v>93</v>
      </c>
      <c r="B112" s="71"/>
      <c r="C112" s="134"/>
      <c r="D112" s="134"/>
      <c r="E112" s="135" t="s">
        <v>143</v>
      </c>
      <c r="F112" s="135"/>
      <c r="G112" s="135"/>
      <c r="H112" s="135"/>
      <c r="I112" s="135"/>
      <c r="J112" s="134"/>
      <c r="K112" s="135" t="s">
        <v>144</v>
      </c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6">
        <f>'VRN - Vedlejší rozpočtové...'!J32</f>
        <v>0</v>
      </c>
      <c r="AH112" s="134"/>
      <c r="AI112" s="134"/>
      <c r="AJ112" s="134"/>
      <c r="AK112" s="134"/>
      <c r="AL112" s="134"/>
      <c r="AM112" s="134"/>
      <c r="AN112" s="136">
        <f>SUM(AG112,AT112)</f>
        <v>0</v>
      </c>
      <c r="AO112" s="134"/>
      <c r="AP112" s="134"/>
      <c r="AQ112" s="137" t="s">
        <v>96</v>
      </c>
      <c r="AR112" s="73"/>
      <c r="AS112" s="138">
        <v>0</v>
      </c>
      <c r="AT112" s="139">
        <f>ROUND(SUM(AV112:AW112),2)</f>
        <v>0</v>
      </c>
      <c r="AU112" s="140">
        <f>'VRN - Vedlejší rozpočtové...'!P121</f>
        <v>0</v>
      </c>
      <c r="AV112" s="139">
        <f>'VRN - Vedlejší rozpočtové...'!J35</f>
        <v>0</v>
      </c>
      <c r="AW112" s="139">
        <f>'VRN - Vedlejší rozpočtové...'!J36</f>
        <v>0</v>
      </c>
      <c r="AX112" s="139">
        <f>'VRN - Vedlejší rozpočtové...'!J37</f>
        <v>0</v>
      </c>
      <c r="AY112" s="139">
        <f>'VRN - Vedlejší rozpočtové...'!J38</f>
        <v>0</v>
      </c>
      <c r="AZ112" s="139">
        <f>'VRN - Vedlejší rozpočtové...'!F35</f>
        <v>0</v>
      </c>
      <c r="BA112" s="139">
        <f>'VRN - Vedlejší rozpočtové...'!F36</f>
        <v>0</v>
      </c>
      <c r="BB112" s="139">
        <f>'VRN - Vedlejší rozpočtové...'!F37</f>
        <v>0</v>
      </c>
      <c r="BC112" s="139">
        <f>'VRN - Vedlejší rozpočtové...'!F38</f>
        <v>0</v>
      </c>
      <c r="BD112" s="141">
        <f>'VRN - Vedlejší rozpočtové...'!F39</f>
        <v>0</v>
      </c>
      <c r="BE112" s="4"/>
      <c r="BT112" s="142" t="s">
        <v>92</v>
      </c>
      <c r="BV112" s="142" t="s">
        <v>85</v>
      </c>
      <c r="BW112" s="142" t="s">
        <v>145</v>
      </c>
      <c r="BX112" s="142" t="s">
        <v>91</v>
      </c>
      <c r="CL112" s="142" t="s">
        <v>1</v>
      </c>
    </row>
    <row r="113" s="7" customFormat="1" ht="16.5" customHeight="1">
      <c r="A113" s="7"/>
      <c r="B113" s="120"/>
      <c r="C113" s="121"/>
      <c r="D113" s="122" t="s">
        <v>146</v>
      </c>
      <c r="E113" s="122"/>
      <c r="F113" s="122"/>
      <c r="G113" s="122"/>
      <c r="H113" s="122"/>
      <c r="I113" s="123"/>
      <c r="J113" s="122" t="s">
        <v>147</v>
      </c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4">
        <f>ROUND(SUM(AG114:AG126),2)</f>
        <v>0</v>
      </c>
      <c r="AH113" s="123"/>
      <c r="AI113" s="123"/>
      <c r="AJ113" s="123"/>
      <c r="AK113" s="123"/>
      <c r="AL113" s="123"/>
      <c r="AM113" s="123"/>
      <c r="AN113" s="125">
        <f>SUM(AG113,AT113)</f>
        <v>0</v>
      </c>
      <c r="AO113" s="123"/>
      <c r="AP113" s="123"/>
      <c r="AQ113" s="126" t="s">
        <v>89</v>
      </c>
      <c r="AR113" s="127"/>
      <c r="AS113" s="128">
        <f>ROUND(SUM(AS114:AS126),2)</f>
        <v>0</v>
      </c>
      <c r="AT113" s="129">
        <f>ROUND(SUM(AV113:AW113),2)</f>
        <v>0</v>
      </c>
      <c r="AU113" s="130">
        <f>ROUND(SUM(AU114:AU126),5)</f>
        <v>0</v>
      </c>
      <c r="AV113" s="129">
        <f>ROUND(AZ113*L29,2)</f>
        <v>0</v>
      </c>
      <c r="AW113" s="129">
        <f>ROUND(BA113*L30,2)</f>
        <v>0</v>
      </c>
      <c r="AX113" s="129">
        <f>ROUND(BB113*L29,2)</f>
        <v>0</v>
      </c>
      <c r="AY113" s="129">
        <f>ROUND(BC113*L30,2)</f>
        <v>0</v>
      </c>
      <c r="AZ113" s="129">
        <f>ROUND(SUM(AZ114:AZ126),2)</f>
        <v>0</v>
      </c>
      <c r="BA113" s="129">
        <f>ROUND(SUM(BA114:BA126),2)</f>
        <v>0</v>
      </c>
      <c r="BB113" s="129">
        <f>ROUND(SUM(BB114:BB126),2)</f>
        <v>0</v>
      </c>
      <c r="BC113" s="129">
        <f>ROUND(SUM(BC114:BC126),2)</f>
        <v>0</v>
      </c>
      <c r="BD113" s="131">
        <f>ROUND(SUM(BD114:BD126),2)</f>
        <v>0</v>
      </c>
      <c r="BE113" s="7"/>
      <c r="BS113" s="132" t="s">
        <v>82</v>
      </c>
      <c r="BT113" s="132" t="s">
        <v>90</v>
      </c>
      <c r="BU113" s="132" t="s">
        <v>84</v>
      </c>
      <c r="BV113" s="132" t="s">
        <v>85</v>
      </c>
      <c r="BW113" s="132" t="s">
        <v>148</v>
      </c>
      <c r="BX113" s="132" t="s">
        <v>5</v>
      </c>
      <c r="CL113" s="132" t="s">
        <v>1</v>
      </c>
      <c r="CM113" s="132" t="s">
        <v>92</v>
      </c>
    </row>
    <row r="114" s="4" customFormat="1" ht="16.5" customHeight="1">
      <c r="A114" s="133" t="s">
        <v>93</v>
      </c>
      <c r="B114" s="71"/>
      <c r="C114" s="134"/>
      <c r="D114" s="134"/>
      <c r="E114" s="135" t="s">
        <v>94</v>
      </c>
      <c r="F114" s="135"/>
      <c r="G114" s="135"/>
      <c r="H114" s="135"/>
      <c r="I114" s="135"/>
      <c r="J114" s="134"/>
      <c r="K114" s="135" t="s">
        <v>149</v>
      </c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6">
        <f>'D.1.1.1 - Architektonicko..._01'!J32</f>
        <v>0</v>
      </c>
      <c r="AH114" s="134"/>
      <c r="AI114" s="134"/>
      <c r="AJ114" s="134"/>
      <c r="AK114" s="134"/>
      <c r="AL114" s="134"/>
      <c r="AM114" s="134"/>
      <c r="AN114" s="136">
        <f>SUM(AG114,AT114)</f>
        <v>0</v>
      </c>
      <c r="AO114" s="134"/>
      <c r="AP114" s="134"/>
      <c r="AQ114" s="137" t="s">
        <v>96</v>
      </c>
      <c r="AR114" s="73"/>
      <c r="AS114" s="138">
        <v>0</v>
      </c>
      <c r="AT114" s="139">
        <f>ROUND(SUM(AV114:AW114),2)</f>
        <v>0</v>
      </c>
      <c r="AU114" s="140">
        <f>'D.1.1.1 - Architektonicko..._01'!P137</f>
        <v>0</v>
      </c>
      <c r="AV114" s="139">
        <f>'D.1.1.1 - Architektonicko..._01'!J35</f>
        <v>0</v>
      </c>
      <c r="AW114" s="139">
        <f>'D.1.1.1 - Architektonicko..._01'!J36</f>
        <v>0</v>
      </c>
      <c r="AX114" s="139">
        <f>'D.1.1.1 - Architektonicko..._01'!J37</f>
        <v>0</v>
      </c>
      <c r="AY114" s="139">
        <f>'D.1.1.1 - Architektonicko..._01'!J38</f>
        <v>0</v>
      </c>
      <c r="AZ114" s="139">
        <f>'D.1.1.1 - Architektonicko..._01'!F35</f>
        <v>0</v>
      </c>
      <c r="BA114" s="139">
        <f>'D.1.1.1 - Architektonicko..._01'!F36</f>
        <v>0</v>
      </c>
      <c r="BB114" s="139">
        <f>'D.1.1.1 - Architektonicko..._01'!F37</f>
        <v>0</v>
      </c>
      <c r="BC114" s="139">
        <f>'D.1.1.1 - Architektonicko..._01'!F38</f>
        <v>0</v>
      </c>
      <c r="BD114" s="141">
        <f>'D.1.1.1 - Architektonicko..._01'!F39</f>
        <v>0</v>
      </c>
      <c r="BE114" s="4"/>
      <c r="BT114" s="142" t="s">
        <v>92</v>
      </c>
      <c r="BV114" s="142" t="s">
        <v>85</v>
      </c>
      <c r="BW114" s="142" t="s">
        <v>150</v>
      </c>
      <c r="BX114" s="142" t="s">
        <v>148</v>
      </c>
      <c r="CL114" s="142" t="s">
        <v>1</v>
      </c>
    </row>
    <row r="115" s="4" customFormat="1" ht="16.5" customHeight="1">
      <c r="A115" s="133" t="s">
        <v>93</v>
      </c>
      <c r="B115" s="71"/>
      <c r="C115" s="134"/>
      <c r="D115" s="134"/>
      <c r="E115" s="135" t="s">
        <v>101</v>
      </c>
      <c r="F115" s="135"/>
      <c r="G115" s="135"/>
      <c r="H115" s="135"/>
      <c r="I115" s="135"/>
      <c r="J115" s="134"/>
      <c r="K115" s="135" t="s">
        <v>102</v>
      </c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6">
        <f>'D.1.2.1 - Stavebně-konstr..._01'!J32</f>
        <v>0</v>
      </c>
      <c r="AH115" s="134"/>
      <c r="AI115" s="134"/>
      <c r="AJ115" s="134"/>
      <c r="AK115" s="134"/>
      <c r="AL115" s="134"/>
      <c r="AM115" s="134"/>
      <c r="AN115" s="136">
        <f>SUM(AG115,AT115)</f>
        <v>0</v>
      </c>
      <c r="AO115" s="134"/>
      <c r="AP115" s="134"/>
      <c r="AQ115" s="137" t="s">
        <v>96</v>
      </c>
      <c r="AR115" s="73"/>
      <c r="AS115" s="138">
        <v>0</v>
      </c>
      <c r="AT115" s="139">
        <f>ROUND(SUM(AV115:AW115),2)</f>
        <v>0</v>
      </c>
      <c r="AU115" s="140">
        <f>'D.1.2.1 - Stavebně-konstr..._01'!P125</f>
        <v>0</v>
      </c>
      <c r="AV115" s="139">
        <f>'D.1.2.1 - Stavebně-konstr..._01'!J35</f>
        <v>0</v>
      </c>
      <c r="AW115" s="139">
        <f>'D.1.2.1 - Stavebně-konstr..._01'!J36</f>
        <v>0</v>
      </c>
      <c r="AX115" s="139">
        <f>'D.1.2.1 - Stavebně-konstr..._01'!J37</f>
        <v>0</v>
      </c>
      <c r="AY115" s="139">
        <f>'D.1.2.1 - Stavebně-konstr..._01'!J38</f>
        <v>0</v>
      </c>
      <c r="AZ115" s="139">
        <f>'D.1.2.1 - Stavebně-konstr..._01'!F35</f>
        <v>0</v>
      </c>
      <c r="BA115" s="139">
        <f>'D.1.2.1 - Stavebně-konstr..._01'!F36</f>
        <v>0</v>
      </c>
      <c r="BB115" s="139">
        <f>'D.1.2.1 - Stavebně-konstr..._01'!F37</f>
        <v>0</v>
      </c>
      <c r="BC115" s="139">
        <f>'D.1.2.1 - Stavebně-konstr..._01'!F38</f>
        <v>0</v>
      </c>
      <c r="BD115" s="141">
        <f>'D.1.2.1 - Stavebně-konstr..._01'!F39</f>
        <v>0</v>
      </c>
      <c r="BE115" s="4"/>
      <c r="BT115" s="142" t="s">
        <v>92</v>
      </c>
      <c r="BV115" s="142" t="s">
        <v>85</v>
      </c>
      <c r="BW115" s="142" t="s">
        <v>151</v>
      </c>
      <c r="BX115" s="142" t="s">
        <v>148</v>
      </c>
      <c r="CL115" s="142" t="s">
        <v>1</v>
      </c>
    </row>
    <row r="116" s="4" customFormat="1" ht="16.5" customHeight="1">
      <c r="A116" s="133" t="s">
        <v>93</v>
      </c>
      <c r="B116" s="71"/>
      <c r="C116" s="134"/>
      <c r="D116" s="134"/>
      <c r="E116" s="135" t="s">
        <v>110</v>
      </c>
      <c r="F116" s="135"/>
      <c r="G116" s="135"/>
      <c r="H116" s="135"/>
      <c r="I116" s="135"/>
      <c r="J116" s="134"/>
      <c r="K116" s="135" t="s">
        <v>111</v>
      </c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6">
        <f>'D.1.4.1 - Zdravotně-techn..._01'!J32</f>
        <v>0</v>
      </c>
      <c r="AH116" s="134"/>
      <c r="AI116" s="134"/>
      <c r="AJ116" s="134"/>
      <c r="AK116" s="134"/>
      <c r="AL116" s="134"/>
      <c r="AM116" s="134"/>
      <c r="AN116" s="136">
        <f>SUM(AG116,AT116)</f>
        <v>0</v>
      </c>
      <c r="AO116" s="134"/>
      <c r="AP116" s="134"/>
      <c r="AQ116" s="137" t="s">
        <v>96</v>
      </c>
      <c r="AR116" s="73"/>
      <c r="AS116" s="138">
        <v>0</v>
      </c>
      <c r="AT116" s="139">
        <f>ROUND(SUM(AV116:AW116),2)</f>
        <v>0</v>
      </c>
      <c r="AU116" s="140">
        <f>'D.1.4.1 - Zdravotně-techn..._01'!P129</f>
        <v>0</v>
      </c>
      <c r="AV116" s="139">
        <f>'D.1.4.1 - Zdravotně-techn..._01'!J35</f>
        <v>0</v>
      </c>
      <c r="AW116" s="139">
        <f>'D.1.4.1 - Zdravotně-techn..._01'!J36</f>
        <v>0</v>
      </c>
      <c r="AX116" s="139">
        <f>'D.1.4.1 - Zdravotně-techn..._01'!J37</f>
        <v>0</v>
      </c>
      <c r="AY116" s="139">
        <f>'D.1.4.1 - Zdravotně-techn..._01'!J38</f>
        <v>0</v>
      </c>
      <c r="AZ116" s="139">
        <f>'D.1.4.1 - Zdravotně-techn..._01'!F35</f>
        <v>0</v>
      </c>
      <c r="BA116" s="139">
        <f>'D.1.4.1 - Zdravotně-techn..._01'!F36</f>
        <v>0</v>
      </c>
      <c r="BB116" s="139">
        <f>'D.1.4.1 - Zdravotně-techn..._01'!F37</f>
        <v>0</v>
      </c>
      <c r="BC116" s="139">
        <f>'D.1.4.1 - Zdravotně-techn..._01'!F38</f>
        <v>0</v>
      </c>
      <c r="BD116" s="141">
        <f>'D.1.4.1 - Zdravotně-techn..._01'!F39</f>
        <v>0</v>
      </c>
      <c r="BE116" s="4"/>
      <c r="BT116" s="142" t="s">
        <v>92</v>
      </c>
      <c r="BV116" s="142" t="s">
        <v>85</v>
      </c>
      <c r="BW116" s="142" t="s">
        <v>152</v>
      </c>
      <c r="BX116" s="142" t="s">
        <v>148</v>
      </c>
      <c r="CL116" s="142" t="s">
        <v>1</v>
      </c>
    </row>
    <row r="117" s="4" customFormat="1" ht="16.5" customHeight="1">
      <c r="A117" s="133" t="s">
        <v>93</v>
      </c>
      <c r="B117" s="71"/>
      <c r="C117" s="134"/>
      <c r="D117" s="134"/>
      <c r="E117" s="135" t="s">
        <v>116</v>
      </c>
      <c r="F117" s="135"/>
      <c r="G117" s="135"/>
      <c r="H117" s="135"/>
      <c r="I117" s="135"/>
      <c r="J117" s="134"/>
      <c r="K117" s="135" t="s">
        <v>117</v>
      </c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6">
        <f>'D.1.4.2 - Vytápění_01'!J32</f>
        <v>0</v>
      </c>
      <c r="AH117" s="134"/>
      <c r="AI117" s="134"/>
      <c r="AJ117" s="134"/>
      <c r="AK117" s="134"/>
      <c r="AL117" s="134"/>
      <c r="AM117" s="134"/>
      <c r="AN117" s="136">
        <f>SUM(AG117,AT117)</f>
        <v>0</v>
      </c>
      <c r="AO117" s="134"/>
      <c r="AP117" s="134"/>
      <c r="AQ117" s="137" t="s">
        <v>96</v>
      </c>
      <c r="AR117" s="73"/>
      <c r="AS117" s="138">
        <v>0</v>
      </c>
      <c r="AT117" s="139">
        <f>ROUND(SUM(AV117:AW117),2)</f>
        <v>0</v>
      </c>
      <c r="AU117" s="140">
        <f>'D.1.4.2 - Vytápění_01'!P135</f>
        <v>0</v>
      </c>
      <c r="AV117" s="139">
        <f>'D.1.4.2 - Vytápění_01'!J35</f>
        <v>0</v>
      </c>
      <c r="AW117" s="139">
        <f>'D.1.4.2 - Vytápění_01'!J36</f>
        <v>0</v>
      </c>
      <c r="AX117" s="139">
        <f>'D.1.4.2 - Vytápění_01'!J37</f>
        <v>0</v>
      </c>
      <c r="AY117" s="139">
        <f>'D.1.4.2 - Vytápění_01'!J38</f>
        <v>0</v>
      </c>
      <c r="AZ117" s="139">
        <f>'D.1.4.2 - Vytápění_01'!F35</f>
        <v>0</v>
      </c>
      <c r="BA117" s="139">
        <f>'D.1.4.2 - Vytápění_01'!F36</f>
        <v>0</v>
      </c>
      <c r="BB117" s="139">
        <f>'D.1.4.2 - Vytápění_01'!F37</f>
        <v>0</v>
      </c>
      <c r="BC117" s="139">
        <f>'D.1.4.2 - Vytápění_01'!F38</f>
        <v>0</v>
      </c>
      <c r="BD117" s="141">
        <f>'D.1.4.2 - Vytápění_01'!F39</f>
        <v>0</v>
      </c>
      <c r="BE117" s="4"/>
      <c r="BT117" s="142" t="s">
        <v>92</v>
      </c>
      <c r="BV117" s="142" t="s">
        <v>85</v>
      </c>
      <c r="BW117" s="142" t="s">
        <v>153</v>
      </c>
      <c r="BX117" s="142" t="s">
        <v>148</v>
      </c>
      <c r="CL117" s="142" t="s">
        <v>1</v>
      </c>
    </row>
    <row r="118" s="4" customFormat="1" ht="16.5" customHeight="1">
      <c r="A118" s="133" t="s">
        <v>93</v>
      </c>
      <c r="B118" s="71"/>
      <c r="C118" s="134"/>
      <c r="D118" s="134"/>
      <c r="E118" s="135" t="s">
        <v>122</v>
      </c>
      <c r="F118" s="135"/>
      <c r="G118" s="135"/>
      <c r="H118" s="135"/>
      <c r="I118" s="135"/>
      <c r="J118" s="134"/>
      <c r="K118" s="135" t="s">
        <v>123</v>
      </c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6">
        <f>'D.1.4.3 - Vzduchotechnika_01'!J32</f>
        <v>0</v>
      </c>
      <c r="AH118" s="134"/>
      <c r="AI118" s="134"/>
      <c r="AJ118" s="134"/>
      <c r="AK118" s="134"/>
      <c r="AL118" s="134"/>
      <c r="AM118" s="134"/>
      <c r="AN118" s="136">
        <f>SUM(AG118,AT118)</f>
        <v>0</v>
      </c>
      <c r="AO118" s="134"/>
      <c r="AP118" s="134"/>
      <c r="AQ118" s="137" t="s">
        <v>96</v>
      </c>
      <c r="AR118" s="73"/>
      <c r="AS118" s="138">
        <v>0</v>
      </c>
      <c r="AT118" s="139">
        <f>ROUND(SUM(AV118:AW118),2)</f>
        <v>0</v>
      </c>
      <c r="AU118" s="140">
        <f>'D.1.4.3 - Vzduchotechnika_01'!P130</f>
        <v>0</v>
      </c>
      <c r="AV118" s="139">
        <f>'D.1.4.3 - Vzduchotechnika_01'!J35</f>
        <v>0</v>
      </c>
      <c r="AW118" s="139">
        <f>'D.1.4.3 - Vzduchotechnika_01'!J36</f>
        <v>0</v>
      </c>
      <c r="AX118" s="139">
        <f>'D.1.4.3 - Vzduchotechnika_01'!J37</f>
        <v>0</v>
      </c>
      <c r="AY118" s="139">
        <f>'D.1.4.3 - Vzduchotechnika_01'!J38</f>
        <v>0</v>
      </c>
      <c r="AZ118" s="139">
        <f>'D.1.4.3 - Vzduchotechnika_01'!F35</f>
        <v>0</v>
      </c>
      <c r="BA118" s="139">
        <f>'D.1.4.3 - Vzduchotechnika_01'!F36</f>
        <v>0</v>
      </c>
      <c r="BB118" s="139">
        <f>'D.1.4.3 - Vzduchotechnika_01'!F37</f>
        <v>0</v>
      </c>
      <c r="BC118" s="139">
        <f>'D.1.4.3 - Vzduchotechnika_01'!F38</f>
        <v>0</v>
      </c>
      <c r="BD118" s="141">
        <f>'D.1.4.3 - Vzduchotechnika_01'!F39</f>
        <v>0</v>
      </c>
      <c r="BE118" s="4"/>
      <c r="BT118" s="142" t="s">
        <v>92</v>
      </c>
      <c r="BV118" s="142" t="s">
        <v>85</v>
      </c>
      <c r="BW118" s="142" t="s">
        <v>154</v>
      </c>
      <c r="BX118" s="142" t="s">
        <v>148</v>
      </c>
      <c r="CL118" s="142" t="s">
        <v>1</v>
      </c>
    </row>
    <row r="119" s="4" customFormat="1" ht="16.5" customHeight="1">
      <c r="A119" s="133" t="s">
        <v>93</v>
      </c>
      <c r="B119" s="71"/>
      <c r="C119" s="134"/>
      <c r="D119" s="134"/>
      <c r="E119" s="135" t="s">
        <v>125</v>
      </c>
      <c r="F119" s="135"/>
      <c r="G119" s="135"/>
      <c r="H119" s="135"/>
      <c r="I119" s="135"/>
      <c r="J119" s="134"/>
      <c r="K119" s="135" t="s">
        <v>126</v>
      </c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6">
        <f>'D.1.4.3.1 - VRF chlazení_01'!J32</f>
        <v>0</v>
      </c>
      <c r="AH119" s="134"/>
      <c r="AI119" s="134"/>
      <c r="AJ119" s="134"/>
      <c r="AK119" s="134"/>
      <c r="AL119" s="134"/>
      <c r="AM119" s="134"/>
      <c r="AN119" s="136">
        <f>SUM(AG119,AT119)</f>
        <v>0</v>
      </c>
      <c r="AO119" s="134"/>
      <c r="AP119" s="134"/>
      <c r="AQ119" s="137" t="s">
        <v>96</v>
      </c>
      <c r="AR119" s="73"/>
      <c r="AS119" s="138">
        <v>0</v>
      </c>
      <c r="AT119" s="139">
        <f>ROUND(SUM(AV119:AW119),2)</f>
        <v>0</v>
      </c>
      <c r="AU119" s="140">
        <f>'D.1.4.3.1 - VRF chlazení_01'!P123</f>
        <v>0</v>
      </c>
      <c r="AV119" s="139">
        <f>'D.1.4.3.1 - VRF chlazení_01'!J35</f>
        <v>0</v>
      </c>
      <c r="AW119" s="139">
        <f>'D.1.4.3.1 - VRF chlazení_01'!J36</f>
        <v>0</v>
      </c>
      <c r="AX119" s="139">
        <f>'D.1.4.3.1 - VRF chlazení_01'!J37</f>
        <v>0</v>
      </c>
      <c r="AY119" s="139">
        <f>'D.1.4.3.1 - VRF chlazení_01'!J38</f>
        <v>0</v>
      </c>
      <c r="AZ119" s="139">
        <f>'D.1.4.3.1 - VRF chlazení_01'!F35</f>
        <v>0</v>
      </c>
      <c r="BA119" s="139">
        <f>'D.1.4.3.1 - VRF chlazení_01'!F36</f>
        <v>0</v>
      </c>
      <c r="BB119" s="139">
        <f>'D.1.4.3.1 - VRF chlazení_01'!F37</f>
        <v>0</v>
      </c>
      <c r="BC119" s="139">
        <f>'D.1.4.3.1 - VRF chlazení_01'!F38</f>
        <v>0</v>
      </c>
      <c r="BD119" s="141">
        <f>'D.1.4.3.1 - VRF chlazení_01'!F39</f>
        <v>0</v>
      </c>
      <c r="BE119" s="4"/>
      <c r="BT119" s="142" t="s">
        <v>92</v>
      </c>
      <c r="BV119" s="142" t="s">
        <v>85</v>
      </c>
      <c r="BW119" s="142" t="s">
        <v>155</v>
      </c>
      <c r="BX119" s="142" t="s">
        <v>148</v>
      </c>
      <c r="CL119" s="142" t="s">
        <v>1</v>
      </c>
    </row>
    <row r="120" s="4" customFormat="1" ht="16.5" customHeight="1">
      <c r="A120" s="133" t="s">
        <v>93</v>
      </c>
      <c r="B120" s="71"/>
      <c r="C120" s="134"/>
      <c r="D120" s="134"/>
      <c r="E120" s="135" t="s">
        <v>156</v>
      </c>
      <c r="F120" s="135"/>
      <c r="G120" s="135"/>
      <c r="H120" s="135"/>
      <c r="I120" s="135"/>
      <c r="J120" s="134"/>
      <c r="K120" s="135" t="s">
        <v>129</v>
      </c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6">
        <f>'D.1.4.4 - Silnoproud'!J32</f>
        <v>0</v>
      </c>
      <c r="AH120" s="134"/>
      <c r="AI120" s="134"/>
      <c r="AJ120" s="134"/>
      <c r="AK120" s="134"/>
      <c r="AL120" s="134"/>
      <c r="AM120" s="134"/>
      <c r="AN120" s="136">
        <f>SUM(AG120,AT120)</f>
        <v>0</v>
      </c>
      <c r="AO120" s="134"/>
      <c r="AP120" s="134"/>
      <c r="AQ120" s="137" t="s">
        <v>96</v>
      </c>
      <c r="AR120" s="73"/>
      <c r="AS120" s="138">
        <v>0</v>
      </c>
      <c r="AT120" s="139">
        <f>ROUND(SUM(AV120:AW120),2)</f>
        <v>0</v>
      </c>
      <c r="AU120" s="140">
        <f>'D.1.4.4 - Silnoproud'!P132</f>
        <v>0</v>
      </c>
      <c r="AV120" s="139">
        <f>'D.1.4.4 - Silnoproud'!J35</f>
        <v>0</v>
      </c>
      <c r="AW120" s="139">
        <f>'D.1.4.4 - Silnoproud'!J36</f>
        <v>0</v>
      </c>
      <c r="AX120" s="139">
        <f>'D.1.4.4 - Silnoproud'!J37</f>
        <v>0</v>
      </c>
      <c r="AY120" s="139">
        <f>'D.1.4.4 - Silnoproud'!J38</f>
        <v>0</v>
      </c>
      <c r="AZ120" s="139">
        <f>'D.1.4.4 - Silnoproud'!F35</f>
        <v>0</v>
      </c>
      <c r="BA120" s="139">
        <f>'D.1.4.4 - Silnoproud'!F36</f>
        <v>0</v>
      </c>
      <c r="BB120" s="139">
        <f>'D.1.4.4 - Silnoproud'!F37</f>
        <v>0</v>
      </c>
      <c r="BC120" s="139">
        <f>'D.1.4.4 - Silnoproud'!F38</f>
        <v>0</v>
      </c>
      <c r="BD120" s="141">
        <f>'D.1.4.4 - Silnoproud'!F39</f>
        <v>0</v>
      </c>
      <c r="BE120" s="4"/>
      <c r="BT120" s="142" t="s">
        <v>92</v>
      </c>
      <c r="BV120" s="142" t="s">
        <v>85</v>
      </c>
      <c r="BW120" s="142" t="s">
        <v>157</v>
      </c>
      <c r="BX120" s="142" t="s">
        <v>148</v>
      </c>
      <c r="CL120" s="142" t="s">
        <v>1</v>
      </c>
    </row>
    <row r="121" s="4" customFormat="1" ht="16.5" customHeight="1">
      <c r="A121" s="133" t="s">
        <v>93</v>
      </c>
      <c r="B121" s="71"/>
      <c r="C121" s="134"/>
      <c r="D121" s="134"/>
      <c r="E121" s="135" t="s">
        <v>131</v>
      </c>
      <c r="F121" s="135"/>
      <c r="G121" s="135"/>
      <c r="H121" s="135"/>
      <c r="I121" s="135"/>
      <c r="J121" s="134"/>
      <c r="K121" s="135" t="s">
        <v>132</v>
      </c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6">
        <f>'D.1.4.5 - Slaboproud_01'!J32</f>
        <v>0</v>
      </c>
      <c r="AH121" s="134"/>
      <c r="AI121" s="134"/>
      <c r="AJ121" s="134"/>
      <c r="AK121" s="134"/>
      <c r="AL121" s="134"/>
      <c r="AM121" s="134"/>
      <c r="AN121" s="136">
        <f>SUM(AG121,AT121)</f>
        <v>0</v>
      </c>
      <c r="AO121" s="134"/>
      <c r="AP121" s="134"/>
      <c r="AQ121" s="137" t="s">
        <v>96</v>
      </c>
      <c r="AR121" s="73"/>
      <c r="AS121" s="138">
        <v>0</v>
      </c>
      <c r="AT121" s="139">
        <f>ROUND(SUM(AV121:AW121),2)</f>
        <v>0</v>
      </c>
      <c r="AU121" s="140">
        <f>'D.1.4.5 - Slaboproud_01'!P125</f>
        <v>0</v>
      </c>
      <c r="AV121" s="139">
        <f>'D.1.4.5 - Slaboproud_01'!J35</f>
        <v>0</v>
      </c>
      <c r="AW121" s="139">
        <f>'D.1.4.5 - Slaboproud_01'!J36</f>
        <v>0</v>
      </c>
      <c r="AX121" s="139">
        <f>'D.1.4.5 - Slaboproud_01'!J37</f>
        <v>0</v>
      </c>
      <c r="AY121" s="139">
        <f>'D.1.4.5 - Slaboproud_01'!J38</f>
        <v>0</v>
      </c>
      <c r="AZ121" s="139">
        <f>'D.1.4.5 - Slaboproud_01'!F35</f>
        <v>0</v>
      </c>
      <c r="BA121" s="139">
        <f>'D.1.4.5 - Slaboproud_01'!F36</f>
        <v>0</v>
      </c>
      <c r="BB121" s="139">
        <f>'D.1.4.5 - Slaboproud_01'!F37</f>
        <v>0</v>
      </c>
      <c r="BC121" s="139">
        <f>'D.1.4.5 - Slaboproud_01'!F38</f>
        <v>0</v>
      </c>
      <c r="BD121" s="141">
        <f>'D.1.4.5 - Slaboproud_01'!F39</f>
        <v>0</v>
      </c>
      <c r="BE121" s="4"/>
      <c r="BT121" s="142" t="s">
        <v>92</v>
      </c>
      <c r="BV121" s="142" t="s">
        <v>85</v>
      </c>
      <c r="BW121" s="142" t="s">
        <v>158</v>
      </c>
      <c r="BX121" s="142" t="s">
        <v>148</v>
      </c>
      <c r="CL121" s="142" t="s">
        <v>1</v>
      </c>
    </row>
    <row r="122" s="4" customFormat="1" ht="16.5" customHeight="1">
      <c r="A122" s="133" t="s">
        <v>93</v>
      </c>
      <c r="B122" s="71"/>
      <c r="C122" s="134"/>
      <c r="D122" s="134"/>
      <c r="E122" s="135" t="s">
        <v>134</v>
      </c>
      <c r="F122" s="135"/>
      <c r="G122" s="135"/>
      <c r="H122" s="135"/>
      <c r="I122" s="135"/>
      <c r="J122" s="134"/>
      <c r="K122" s="135" t="s">
        <v>135</v>
      </c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6">
        <f>'D.1.4.5.1 - Elektrická po..._01'!J32</f>
        <v>0</v>
      </c>
      <c r="AH122" s="134"/>
      <c r="AI122" s="134"/>
      <c r="AJ122" s="134"/>
      <c r="AK122" s="134"/>
      <c r="AL122" s="134"/>
      <c r="AM122" s="134"/>
      <c r="AN122" s="136">
        <f>SUM(AG122,AT122)</f>
        <v>0</v>
      </c>
      <c r="AO122" s="134"/>
      <c r="AP122" s="134"/>
      <c r="AQ122" s="137" t="s">
        <v>96</v>
      </c>
      <c r="AR122" s="73"/>
      <c r="AS122" s="138">
        <v>0</v>
      </c>
      <c r="AT122" s="139">
        <f>ROUND(SUM(AV122:AW122),2)</f>
        <v>0</v>
      </c>
      <c r="AU122" s="140">
        <f>'D.1.4.5.1 - Elektrická po..._01'!P123</f>
        <v>0</v>
      </c>
      <c r="AV122" s="139">
        <f>'D.1.4.5.1 - Elektrická po..._01'!J35</f>
        <v>0</v>
      </c>
      <c r="AW122" s="139">
        <f>'D.1.4.5.1 - Elektrická po..._01'!J36</f>
        <v>0</v>
      </c>
      <c r="AX122" s="139">
        <f>'D.1.4.5.1 - Elektrická po..._01'!J37</f>
        <v>0</v>
      </c>
      <c r="AY122" s="139">
        <f>'D.1.4.5.1 - Elektrická po..._01'!J38</f>
        <v>0</v>
      </c>
      <c r="AZ122" s="139">
        <f>'D.1.4.5.1 - Elektrická po..._01'!F35</f>
        <v>0</v>
      </c>
      <c r="BA122" s="139">
        <f>'D.1.4.5.1 - Elektrická po..._01'!F36</f>
        <v>0</v>
      </c>
      <c r="BB122" s="139">
        <f>'D.1.4.5.1 - Elektrická po..._01'!F37</f>
        <v>0</v>
      </c>
      <c r="BC122" s="139">
        <f>'D.1.4.5.1 - Elektrická po..._01'!F38</f>
        <v>0</v>
      </c>
      <c r="BD122" s="141">
        <f>'D.1.4.5.1 - Elektrická po..._01'!F39</f>
        <v>0</v>
      </c>
      <c r="BE122" s="4"/>
      <c r="BT122" s="142" t="s">
        <v>92</v>
      </c>
      <c r="BV122" s="142" t="s">
        <v>85</v>
      </c>
      <c r="BW122" s="142" t="s">
        <v>159</v>
      </c>
      <c r="BX122" s="142" t="s">
        <v>148</v>
      </c>
      <c r="CL122" s="142" t="s">
        <v>1</v>
      </c>
    </row>
    <row r="123" s="4" customFormat="1" ht="16.5" customHeight="1">
      <c r="A123" s="133" t="s">
        <v>93</v>
      </c>
      <c r="B123" s="71"/>
      <c r="C123" s="134"/>
      <c r="D123" s="134"/>
      <c r="E123" s="135" t="s">
        <v>160</v>
      </c>
      <c r="F123" s="135"/>
      <c r="G123" s="135"/>
      <c r="H123" s="135"/>
      <c r="I123" s="135"/>
      <c r="J123" s="134"/>
      <c r="K123" s="135" t="s">
        <v>161</v>
      </c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6">
        <f>'D.1.4.6 - Měření a regulace'!J32</f>
        <v>0</v>
      </c>
      <c r="AH123" s="134"/>
      <c r="AI123" s="134"/>
      <c r="AJ123" s="134"/>
      <c r="AK123" s="134"/>
      <c r="AL123" s="134"/>
      <c r="AM123" s="134"/>
      <c r="AN123" s="136">
        <f>SUM(AG123,AT123)</f>
        <v>0</v>
      </c>
      <c r="AO123" s="134"/>
      <c r="AP123" s="134"/>
      <c r="AQ123" s="137" t="s">
        <v>96</v>
      </c>
      <c r="AR123" s="73"/>
      <c r="AS123" s="138">
        <v>0</v>
      </c>
      <c r="AT123" s="139">
        <f>ROUND(SUM(AV123:AW123),2)</f>
        <v>0</v>
      </c>
      <c r="AU123" s="140">
        <f>'D.1.4.6 - Měření a regulace'!P129</f>
        <v>0</v>
      </c>
      <c r="AV123" s="139">
        <f>'D.1.4.6 - Měření a regulace'!J35</f>
        <v>0</v>
      </c>
      <c r="AW123" s="139">
        <f>'D.1.4.6 - Měření a regulace'!J36</f>
        <v>0</v>
      </c>
      <c r="AX123" s="139">
        <f>'D.1.4.6 - Měření a regulace'!J37</f>
        <v>0</v>
      </c>
      <c r="AY123" s="139">
        <f>'D.1.4.6 - Měření a regulace'!J38</f>
        <v>0</v>
      </c>
      <c r="AZ123" s="139">
        <f>'D.1.4.6 - Měření a regulace'!F35</f>
        <v>0</v>
      </c>
      <c r="BA123" s="139">
        <f>'D.1.4.6 - Měření a regulace'!F36</f>
        <v>0</v>
      </c>
      <c r="BB123" s="139">
        <f>'D.1.4.6 - Měření a regulace'!F37</f>
        <v>0</v>
      </c>
      <c r="BC123" s="139">
        <f>'D.1.4.6 - Měření a regulace'!F38</f>
        <v>0</v>
      </c>
      <c r="BD123" s="141">
        <f>'D.1.4.6 - Měření a regulace'!F39</f>
        <v>0</v>
      </c>
      <c r="BE123" s="4"/>
      <c r="BT123" s="142" t="s">
        <v>92</v>
      </c>
      <c r="BV123" s="142" t="s">
        <v>85</v>
      </c>
      <c r="BW123" s="142" t="s">
        <v>162</v>
      </c>
      <c r="BX123" s="142" t="s">
        <v>148</v>
      </c>
      <c r="CL123" s="142" t="s">
        <v>1</v>
      </c>
    </row>
    <row r="124" s="4" customFormat="1" ht="16.5" customHeight="1">
      <c r="A124" s="133" t="s">
        <v>93</v>
      </c>
      <c r="B124" s="71"/>
      <c r="C124" s="134"/>
      <c r="D124" s="134"/>
      <c r="E124" s="135" t="s">
        <v>163</v>
      </c>
      <c r="F124" s="135"/>
      <c r="G124" s="135"/>
      <c r="H124" s="135"/>
      <c r="I124" s="135"/>
      <c r="J124" s="134"/>
      <c r="K124" s="135" t="s">
        <v>164</v>
      </c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6">
        <f>'D.5 - Technologie heliportu'!J32</f>
        <v>0</v>
      </c>
      <c r="AH124" s="134"/>
      <c r="AI124" s="134"/>
      <c r="AJ124" s="134"/>
      <c r="AK124" s="134"/>
      <c r="AL124" s="134"/>
      <c r="AM124" s="134"/>
      <c r="AN124" s="136">
        <f>SUM(AG124,AT124)</f>
        <v>0</v>
      </c>
      <c r="AO124" s="134"/>
      <c r="AP124" s="134"/>
      <c r="AQ124" s="137" t="s">
        <v>96</v>
      </c>
      <c r="AR124" s="73"/>
      <c r="AS124" s="138">
        <v>0</v>
      </c>
      <c r="AT124" s="139">
        <f>ROUND(SUM(AV124:AW124),2)</f>
        <v>0</v>
      </c>
      <c r="AU124" s="140">
        <f>'D.5 - Technologie heliportu'!P123</f>
        <v>0</v>
      </c>
      <c r="AV124" s="139">
        <f>'D.5 - Technologie heliportu'!J35</f>
        <v>0</v>
      </c>
      <c r="AW124" s="139">
        <f>'D.5 - Technologie heliportu'!J36</f>
        <v>0</v>
      </c>
      <c r="AX124" s="139">
        <f>'D.5 - Technologie heliportu'!J37</f>
        <v>0</v>
      </c>
      <c r="AY124" s="139">
        <f>'D.5 - Technologie heliportu'!J38</f>
        <v>0</v>
      </c>
      <c r="AZ124" s="139">
        <f>'D.5 - Technologie heliportu'!F35</f>
        <v>0</v>
      </c>
      <c r="BA124" s="139">
        <f>'D.5 - Technologie heliportu'!F36</f>
        <v>0</v>
      </c>
      <c r="BB124" s="139">
        <f>'D.5 - Technologie heliportu'!F37</f>
        <v>0</v>
      </c>
      <c r="BC124" s="139">
        <f>'D.5 - Technologie heliportu'!F38</f>
        <v>0</v>
      </c>
      <c r="BD124" s="141">
        <f>'D.5 - Technologie heliportu'!F39</f>
        <v>0</v>
      </c>
      <c r="BE124" s="4"/>
      <c r="BT124" s="142" t="s">
        <v>92</v>
      </c>
      <c r="BV124" s="142" t="s">
        <v>85</v>
      </c>
      <c r="BW124" s="142" t="s">
        <v>165</v>
      </c>
      <c r="BX124" s="142" t="s">
        <v>148</v>
      </c>
      <c r="CL124" s="142" t="s">
        <v>1</v>
      </c>
    </row>
    <row r="125" s="4" customFormat="1" ht="16.5" customHeight="1">
      <c r="A125" s="133" t="s">
        <v>93</v>
      </c>
      <c r="B125" s="71"/>
      <c r="C125" s="134"/>
      <c r="D125" s="134"/>
      <c r="E125" s="135" t="s">
        <v>166</v>
      </c>
      <c r="F125" s="135"/>
      <c r="G125" s="135"/>
      <c r="H125" s="135"/>
      <c r="I125" s="135"/>
      <c r="J125" s="134"/>
      <c r="K125" s="135" t="s">
        <v>167</v>
      </c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6">
        <f>'D.6 - Hašení'!J32</f>
        <v>0</v>
      </c>
      <c r="AH125" s="134"/>
      <c r="AI125" s="134"/>
      <c r="AJ125" s="134"/>
      <c r="AK125" s="134"/>
      <c r="AL125" s="134"/>
      <c r="AM125" s="134"/>
      <c r="AN125" s="136">
        <f>SUM(AG125,AT125)</f>
        <v>0</v>
      </c>
      <c r="AO125" s="134"/>
      <c r="AP125" s="134"/>
      <c r="AQ125" s="137" t="s">
        <v>96</v>
      </c>
      <c r="AR125" s="73"/>
      <c r="AS125" s="138">
        <v>0</v>
      </c>
      <c r="AT125" s="139">
        <f>ROUND(SUM(AV125:AW125),2)</f>
        <v>0</v>
      </c>
      <c r="AU125" s="140">
        <f>'D.6 - Hašení'!P125</f>
        <v>0</v>
      </c>
      <c r="AV125" s="139">
        <f>'D.6 - Hašení'!J35</f>
        <v>0</v>
      </c>
      <c r="AW125" s="139">
        <f>'D.6 - Hašení'!J36</f>
        <v>0</v>
      </c>
      <c r="AX125" s="139">
        <f>'D.6 - Hašení'!J37</f>
        <v>0</v>
      </c>
      <c r="AY125" s="139">
        <f>'D.6 - Hašení'!J38</f>
        <v>0</v>
      </c>
      <c r="AZ125" s="139">
        <f>'D.6 - Hašení'!F35</f>
        <v>0</v>
      </c>
      <c r="BA125" s="139">
        <f>'D.6 - Hašení'!F36</f>
        <v>0</v>
      </c>
      <c r="BB125" s="139">
        <f>'D.6 - Hašení'!F37</f>
        <v>0</v>
      </c>
      <c r="BC125" s="139">
        <f>'D.6 - Hašení'!F38</f>
        <v>0</v>
      </c>
      <c r="BD125" s="141">
        <f>'D.6 - Hašení'!F39</f>
        <v>0</v>
      </c>
      <c r="BE125" s="4"/>
      <c r="BT125" s="142" t="s">
        <v>92</v>
      </c>
      <c r="BV125" s="142" t="s">
        <v>85</v>
      </c>
      <c r="BW125" s="142" t="s">
        <v>168</v>
      </c>
      <c r="BX125" s="142" t="s">
        <v>148</v>
      </c>
      <c r="CL125" s="142" t="s">
        <v>1</v>
      </c>
    </row>
    <row r="126" s="4" customFormat="1" ht="16.5" customHeight="1">
      <c r="A126" s="133" t="s">
        <v>93</v>
      </c>
      <c r="B126" s="71"/>
      <c r="C126" s="134"/>
      <c r="D126" s="134"/>
      <c r="E126" s="135" t="s">
        <v>143</v>
      </c>
      <c r="F126" s="135"/>
      <c r="G126" s="135"/>
      <c r="H126" s="135"/>
      <c r="I126" s="135"/>
      <c r="J126" s="134"/>
      <c r="K126" s="135" t="s">
        <v>144</v>
      </c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6">
        <f>'VRN - Vedlejší rozpočtové..._01'!J32</f>
        <v>0</v>
      </c>
      <c r="AH126" s="134"/>
      <c r="AI126" s="134"/>
      <c r="AJ126" s="134"/>
      <c r="AK126" s="134"/>
      <c r="AL126" s="134"/>
      <c r="AM126" s="134"/>
      <c r="AN126" s="136">
        <f>SUM(AG126,AT126)</f>
        <v>0</v>
      </c>
      <c r="AO126" s="134"/>
      <c r="AP126" s="134"/>
      <c r="AQ126" s="137" t="s">
        <v>96</v>
      </c>
      <c r="AR126" s="73"/>
      <c r="AS126" s="143">
        <v>0</v>
      </c>
      <c r="AT126" s="144">
        <f>ROUND(SUM(AV126:AW126),2)</f>
        <v>0</v>
      </c>
      <c r="AU126" s="145">
        <f>'VRN - Vedlejší rozpočtové..._01'!P121</f>
        <v>0</v>
      </c>
      <c r="AV126" s="144">
        <f>'VRN - Vedlejší rozpočtové..._01'!J35</f>
        <v>0</v>
      </c>
      <c r="AW126" s="144">
        <f>'VRN - Vedlejší rozpočtové..._01'!J36</f>
        <v>0</v>
      </c>
      <c r="AX126" s="144">
        <f>'VRN - Vedlejší rozpočtové..._01'!J37</f>
        <v>0</v>
      </c>
      <c r="AY126" s="144">
        <f>'VRN - Vedlejší rozpočtové..._01'!J38</f>
        <v>0</v>
      </c>
      <c r="AZ126" s="144">
        <f>'VRN - Vedlejší rozpočtové..._01'!F35</f>
        <v>0</v>
      </c>
      <c r="BA126" s="144">
        <f>'VRN - Vedlejší rozpočtové..._01'!F36</f>
        <v>0</v>
      </c>
      <c r="BB126" s="144">
        <f>'VRN - Vedlejší rozpočtové..._01'!F37</f>
        <v>0</v>
      </c>
      <c r="BC126" s="144">
        <f>'VRN - Vedlejší rozpočtové..._01'!F38</f>
        <v>0</v>
      </c>
      <c r="BD126" s="146">
        <f>'VRN - Vedlejší rozpočtové..._01'!F39</f>
        <v>0</v>
      </c>
      <c r="BE126" s="4"/>
      <c r="BT126" s="142" t="s">
        <v>92</v>
      </c>
      <c r="BV126" s="142" t="s">
        <v>85</v>
      </c>
      <c r="BW126" s="142" t="s">
        <v>169</v>
      </c>
      <c r="BX126" s="142" t="s">
        <v>148</v>
      </c>
      <c r="CL126" s="142" t="s">
        <v>1</v>
      </c>
    </row>
    <row r="127" s="2" customFormat="1" ht="30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5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</row>
    <row r="128" s="2" customFormat="1" ht="6.96" customHeight="1">
      <c r="A128" s="39"/>
      <c r="B128" s="67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45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</row>
  </sheetData>
  <sheetProtection sheet="1" formatColumns="0" formatRows="0" objects="1" scenarios="1" spinCount="100000" saltValue="pMqkeJidFiet50KLv8C5IfNmUBH8tT7huy28WlAM9UlH8W6yoCx+paxuvLPnVd1GYmA9w9/lqAkhkQTokOjNZA==" hashValue="2fJu7R9bxlvkLe6XYpSUTaHalrR1EPTqYIBkR31Ul+ED8v+pIMEPNh+/sGoQWJOk70gf3RdL66fU4Nb02h9SKg==" algorithmName="SHA-512" password="CC35"/>
  <mergeCells count="166"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101:AM101"/>
    <mergeCell ref="AN101:AP101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N109:AP109"/>
    <mergeCell ref="AG109:AM109"/>
    <mergeCell ref="AN110:AP110"/>
    <mergeCell ref="AG110:AM110"/>
    <mergeCell ref="AN111:AP111"/>
    <mergeCell ref="AG111:AM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G116:AM116"/>
    <mergeCell ref="AN116:AP116"/>
    <mergeCell ref="AN117:AP117"/>
    <mergeCell ref="AG117:AM117"/>
    <mergeCell ref="AN118:AP118"/>
    <mergeCell ref="AG118:AM118"/>
    <mergeCell ref="AN119:AP119"/>
    <mergeCell ref="AG119:AM119"/>
    <mergeCell ref="AN120:AP120"/>
    <mergeCell ref="AG120:AM120"/>
    <mergeCell ref="AG121:AM121"/>
    <mergeCell ref="AN121:AP121"/>
    <mergeCell ref="AN122:AP122"/>
    <mergeCell ref="AG122:AM122"/>
    <mergeCell ref="AN123:AP123"/>
    <mergeCell ref="AG123:AM123"/>
    <mergeCell ref="AN124:AP124"/>
    <mergeCell ref="AG124:AM124"/>
    <mergeCell ref="AN125:AP125"/>
    <mergeCell ref="AG125:AM125"/>
    <mergeCell ref="AN126:AP126"/>
    <mergeCell ref="AG126:AM126"/>
    <mergeCell ref="L85:AJ85"/>
    <mergeCell ref="I92:AF92"/>
    <mergeCell ref="C92:G92"/>
    <mergeCell ref="J95:AF95"/>
    <mergeCell ref="D95:H95"/>
    <mergeCell ref="K96:AF96"/>
    <mergeCell ref="E96:I96"/>
    <mergeCell ref="K97:AF97"/>
    <mergeCell ref="E97:I97"/>
    <mergeCell ref="K98:AF98"/>
    <mergeCell ref="E98:I98"/>
    <mergeCell ref="E99:I99"/>
    <mergeCell ref="K99:AF99"/>
    <mergeCell ref="K100:AF100"/>
    <mergeCell ref="E100:I100"/>
    <mergeCell ref="E101:I101"/>
    <mergeCell ref="K101:AF101"/>
    <mergeCell ref="E102:I102"/>
    <mergeCell ref="K102:AF102"/>
    <mergeCell ref="E103:I103"/>
    <mergeCell ref="K103:AF103"/>
    <mergeCell ref="AM87:AN87"/>
    <mergeCell ref="AM89:AP89"/>
    <mergeCell ref="AS89:AT91"/>
    <mergeCell ref="AM90:AP90"/>
    <mergeCell ref="AG92:AM92"/>
    <mergeCell ref="AN92:AP92"/>
    <mergeCell ref="AN95:AP95"/>
    <mergeCell ref="AG95:AM95"/>
    <mergeCell ref="AN96:AP96"/>
    <mergeCell ref="AG96:AM96"/>
    <mergeCell ref="AG97:AM97"/>
    <mergeCell ref="AN97:AP97"/>
    <mergeCell ref="AN98:AP98"/>
    <mergeCell ref="AG98:AM98"/>
    <mergeCell ref="AN99:AP99"/>
    <mergeCell ref="AG99:AM99"/>
    <mergeCell ref="AN100:AP100"/>
    <mergeCell ref="AG100:AM100"/>
    <mergeCell ref="AG94:AM94"/>
    <mergeCell ref="AN94:AP94"/>
    <mergeCell ref="E104:I104"/>
    <mergeCell ref="K104:AF104"/>
    <mergeCell ref="E105:I105"/>
    <mergeCell ref="K105:AF105"/>
    <mergeCell ref="E106:I106"/>
    <mergeCell ref="K106:AF106"/>
    <mergeCell ref="K107:AF107"/>
    <mergeCell ref="E107:I107"/>
    <mergeCell ref="K108:AF108"/>
    <mergeCell ref="E108:I108"/>
    <mergeCell ref="E109:I109"/>
    <mergeCell ref="K109:AF109"/>
    <mergeCell ref="E110:I110"/>
    <mergeCell ref="K110:AF110"/>
    <mergeCell ref="K111:AF111"/>
    <mergeCell ref="E111:I111"/>
    <mergeCell ref="K112:AF112"/>
    <mergeCell ref="E112:I112"/>
    <mergeCell ref="J113:AF113"/>
    <mergeCell ref="D113:H113"/>
    <mergeCell ref="K114:AF114"/>
    <mergeCell ref="E114:I114"/>
    <mergeCell ref="E115:I115"/>
    <mergeCell ref="K115:AF115"/>
    <mergeCell ref="K116:AF116"/>
    <mergeCell ref="E116:I116"/>
    <mergeCell ref="K117:AF117"/>
    <mergeCell ref="E117:I117"/>
    <mergeCell ref="K118:AF118"/>
    <mergeCell ref="E118:I118"/>
    <mergeCell ref="E119:I119"/>
    <mergeCell ref="K119:AF119"/>
    <mergeCell ref="E120:I120"/>
    <mergeCell ref="K120:AF120"/>
    <mergeCell ref="E121:I121"/>
    <mergeCell ref="K121:AF121"/>
    <mergeCell ref="E122:I122"/>
    <mergeCell ref="K122:AF122"/>
    <mergeCell ref="E123:I123"/>
    <mergeCell ref="K123:AF123"/>
    <mergeCell ref="E124:I124"/>
    <mergeCell ref="K124:AF124"/>
    <mergeCell ref="E125:I125"/>
    <mergeCell ref="K125:AF125"/>
    <mergeCell ref="E126:I126"/>
    <mergeCell ref="K126:AF126"/>
  </mergeCells>
  <hyperlinks>
    <hyperlink ref="A96" location="'D.1.1.1 - Architektonicko...'!C2" display="/"/>
    <hyperlink ref="A97" location="'D.1.1.1b - ARS- Můstek'!C2" display="/"/>
    <hyperlink ref="A98" location="'D.1.2.1 - Stavebně-konstr...'!C2" display="/"/>
    <hyperlink ref="A99" location="'D.1.2.3 - Záchytný systém'!C2" display="/"/>
    <hyperlink ref="A100" location="'D.1.2.4 - Výtahy'!C2" display="/"/>
    <hyperlink ref="A101" location="'D.1.4.1 - Zdravotně-techn...'!C2" display="/"/>
    <hyperlink ref="A102" location="'D.1.4.1b - Drenáže'!C2" display="/"/>
    <hyperlink ref="A103" location="'D.1.4.2 - Vytápění'!C2" display="/"/>
    <hyperlink ref="A104" location="'D.1.4.2.1 - Teplovod'!C2" display="/"/>
    <hyperlink ref="A105" location="'D.1.4.3 - Vzduchotechnika'!C2" display="/"/>
    <hyperlink ref="A106" location="'D.1.4.3.1 - VRF chlazení'!C2" display="/"/>
    <hyperlink ref="A107" location="'D.1.4.4. - Silnoproud'!C2" display="/"/>
    <hyperlink ref="A108" location="'D.1.4.5 - Slaboproud'!C2" display="/"/>
    <hyperlink ref="A109" location="'D.1.4.5.1 - Elektrická po...'!C2" display="/"/>
    <hyperlink ref="A110" location="'D.2 - Zpevněné plochy a k...'!C2" display="/"/>
    <hyperlink ref="A111" location="'D.3 - Vnější kanalizace'!C2" display="/"/>
    <hyperlink ref="A112" location="'VRN - Vedlejší rozpočtové...'!C2" display="/"/>
    <hyperlink ref="A114" location="'D.1.1.1 - Architektonicko..._01'!C2" display="/"/>
    <hyperlink ref="A115" location="'D.1.2.1 - Stavebně-konstr..._01'!C2" display="/"/>
    <hyperlink ref="A116" location="'D.1.4.1 - Zdravotně-techn..._01'!C2" display="/"/>
    <hyperlink ref="A117" location="'D.1.4.2 - Vytápění_01'!C2" display="/"/>
    <hyperlink ref="A118" location="'D.1.4.3 - Vzduchotechnika_01'!C2" display="/"/>
    <hyperlink ref="A119" location="'D.1.4.3.1 - VRF chlazení_01'!C2" display="/"/>
    <hyperlink ref="A120" location="'D.1.4.4 - Silnoproud'!C2" display="/"/>
    <hyperlink ref="A121" location="'D.1.4.5 - Slaboproud_01'!C2" display="/"/>
    <hyperlink ref="A122" location="'D.1.4.5.1 - Elektrická po..._01'!C2" display="/"/>
    <hyperlink ref="A123" location="'D.1.4.6 - Měření a regulace'!C2" display="/"/>
    <hyperlink ref="A124" location="'D.5 - Technologie heliportu'!C2" display="/"/>
    <hyperlink ref="A125" location="'D.6 - Hašení'!C2" display="/"/>
    <hyperlink ref="A126" location="'VRN - Vedlejší rozpočtové..._01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3525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ROUND((SUM(BE127:BE179)),  2)</f>
        <v>0</v>
      </c>
      <c r="G35" s="39"/>
      <c r="H35" s="39"/>
      <c r="I35" s="166">
        <v>0.20999999999999999</v>
      </c>
      <c r="J35" s="165">
        <f>ROUND(((SUM(BE127:BE179))*I35),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ROUND((SUM(BF127:BF179)),  2)</f>
        <v>0</v>
      </c>
      <c r="G36" s="39"/>
      <c r="H36" s="39"/>
      <c r="I36" s="166">
        <v>0.12</v>
      </c>
      <c r="J36" s="165">
        <f>ROUND(((SUM(BF127:BF179))*I36),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ROUND((SUM(BG127:BG179)),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ROUND((SUM(BH127:BH179)),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ROUND((SUM(BI127:BI179)),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D.1.4.2.1 - Teplovod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3526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3527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3528</v>
      </c>
      <c r="E101" s="198"/>
      <c r="F101" s="198"/>
      <c r="G101" s="198"/>
      <c r="H101" s="198"/>
      <c r="I101" s="198"/>
      <c r="J101" s="199">
        <f>J148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3529</v>
      </c>
      <c r="E102" s="198"/>
      <c r="F102" s="198"/>
      <c r="G102" s="198"/>
      <c r="H102" s="198"/>
      <c r="I102" s="198"/>
      <c r="J102" s="199">
        <f>J158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3530</v>
      </c>
      <c r="E103" s="198"/>
      <c r="F103" s="198"/>
      <c r="G103" s="198"/>
      <c r="H103" s="198"/>
      <c r="I103" s="198"/>
      <c r="J103" s="199">
        <f>J163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3531</v>
      </c>
      <c r="E104" s="198"/>
      <c r="F104" s="198"/>
      <c r="G104" s="198"/>
      <c r="H104" s="198"/>
      <c r="I104" s="198"/>
      <c r="J104" s="199">
        <f>J166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3532</v>
      </c>
      <c r="E105" s="198"/>
      <c r="F105" s="198"/>
      <c r="G105" s="198"/>
      <c r="H105" s="198"/>
      <c r="I105" s="198"/>
      <c r="J105" s="199">
        <f>J176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229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186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189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192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D.1.4.2.1 - Teplovod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Areál Nemocnice České Budějovice</v>
      </c>
      <c r="G121" s="41"/>
      <c r="H121" s="41"/>
      <c r="I121" s="33" t="s">
        <v>22</v>
      </c>
      <c r="J121" s="80" t="str">
        <f>IF(J14="","",J14)</f>
        <v>29. 4. 2025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32</v>
      </c>
      <c r="J123" s="37" t="str">
        <f>E23</f>
        <v>AGP nova spol.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IF(E20="","",E20)</f>
        <v>Vyplň údaj</v>
      </c>
      <c r="G124" s="41"/>
      <c r="H124" s="41"/>
      <c r="I124" s="33" t="s">
        <v>37</v>
      </c>
      <c r="J124" s="37" t="str">
        <f>E26</f>
        <v>QSB,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230</v>
      </c>
      <c r="D126" s="204" t="s">
        <v>68</v>
      </c>
      <c r="E126" s="204" t="s">
        <v>64</v>
      </c>
      <c r="F126" s="204" t="s">
        <v>65</v>
      </c>
      <c r="G126" s="204" t="s">
        <v>231</v>
      </c>
      <c r="H126" s="204" t="s">
        <v>232</v>
      </c>
      <c r="I126" s="204" t="s">
        <v>233</v>
      </c>
      <c r="J126" s="205" t="s">
        <v>201</v>
      </c>
      <c r="K126" s="206" t="s">
        <v>234</v>
      </c>
      <c r="L126" s="207"/>
      <c r="M126" s="101" t="s">
        <v>1</v>
      </c>
      <c r="N126" s="102" t="s">
        <v>47</v>
      </c>
      <c r="O126" s="102" t="s">
        <v>235</v>
      </c>
      <c r="P126" s="102" t="s">
        <v>236</v>
      </c>
      <c r="Q126" s="102" t="s">
        <v>237</v>
      </c>
      <c r="R126" s="102" t="s">
        <v>238</v>
      </c>
      <c r="S126" s="102" t="s">
        <v>239</v>
      </c>
      <c r="T126" s="103" t="s">
        <v>240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241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82</v>
      </c>
      <c r="AU127" s="18" t="s">
        <v>203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82</v>
      </c>
      <c r="E128" s="216" t="s">
        <v>2859</v>
      </c>
      <c r="F128" s="216" t="s">
        <v>120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P129+P148+P158+P163+P166+P176</f>
        <v>0</v>
      </c>
      <c r="Q128" s="221"/>
      <c r="R128" s="222">
        <f>R129+R148+R158+R163+R166+R176</f>
        <v>0</v>
      </c>
      <c r="S128" s="221"/>
      <c r="T128" s="223">
        <f>T129+T148+T158+T163+T166+T176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92</v>
      </c>
      <c r="AT128" s="225" t="s">
        <v>82</v>
      </c>
      <c r="AU128" s="225" t="s">
        <v>83</v>
      </c>
      <c r="AY128" s="224" t="s">
        <v>244</v>
      </c>
      <c r="BK128" s="226">
        <f>BK129+BK148+BK158+BK163+BK166+BK176</f>
        <v>0</v>
      </c>
    </row>
    <row r="129" s="12" customFormat="1" ht="22.8" customHeight="1">
      <c r="A129" s="12"/>
      <c r="B129" s="213"/>
      <c r="C129" s="214"/>
      <c r="D129" s="215" t="s">
        <v>82</v>
      </c>
      <c r="E129" s="227" t="s">
        <v>3362</v>
      </c>
      <c r="F129" s="227" t="s">
        <v>3533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f>SUM(P130:P147)</f>
        <v>0</v>
      </c>
      <c r="Q129" s="221"/>
      <c r="R129" s="222">
        <f>SUM(R130:R147)</f>
        <v>0</v>
      </c>
      <c r="S129" s="221"/>
      <c r="T129" s="223">
        <f>SUM(T130:T147)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90</v>
      </c>
      <c r="AY129" s="224" t="s">
        <v>244</v>
      </c>
      <c r="BK129" s="226">
        <f>SUM(BK130:BK147)</f>
        <v>0</v>
      </c>
    </row>
    <row r="130" s="2" customFormat="1" ht="21.75" customHeight="1">
      <c r="A130" s="39"/>
      <c r="B130" s="40"/>
      <c r="C130" s="229" t="s">
        <v>90</v>
      </c>
      <c r="D130" s="229" t="s">
        <v>247</v>
      </c>
      <c r="E130" s="230" t="s">
        <v>3534</v>
      </c>
      <c r="F130" s="231" t="s">
        <v>3535</v>
      </c>
      <c r="G130" s="232" t="s">
        <v>687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251</v>
      </c>
      <c r="AT130" s="241" t="s">
        <v>247</v>
      </c>
      <c r="AU130" s="241" t="s">
        <v>92</v>
      </c>
      <c r="AY130" s="18" t="s">
        <v>244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251</v>
      </c>
      <c r="BM130" s="241" t="s">
        <v>8</v>
      </c>
    </row>
    <row r="131" s="2" customFormat="1" ht="24.15" customHeight="1">
      <c r="A131" s="39"/>
      <c r="B131" s="40"/>
      <c r="C131" s="229" t="s">
        <v>92</v>
      </c>
      <c r="D131" s="229" t="s">
        <v>247</v>
      </c>
      <c r="E131" s="230" t="s">
        <v>3536</v>
      </c>
      <c r="F131" s="231" t="s">
        <v>3537</v>
      </c>
      <c r="G131" s="232" t="s">
        <v>687</v>
      </c>
      <c r="H131" s="233">
        <v>4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251</v>
      </c>
      <c r="AT131" s="241" t="s">
        <v>247</v>
      </c>
      <c r="AU131" s="241" t="s">
        <v>92</v>
      </c>
      <c r="AY131" s="18" t="s">
        <v>244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251</v>
      </c>
      <c r="BM131" s="241" t="s">
        <v>320</v>
      </c>
    </row>
    <row r="132" s="2" customFormat="1" ht="16.5" customHeight="1">
      <c r="A132" s="39"/>
      <c r="B132" s="40"/>
      <c r="C132" s="229" t="s">
        <v>358</v>
      </c>
      <c r="D132" s="229" t="s">
        <v>247</v>
      </c>
      <c r="E132" s="230" t="s">
        <v>3538</v>
      </c>
      <c r="F132" s="231" t="s">
        <v>3539</v>
      </c>
      <c r="G132" s="232" t="s">
        <v>687</v>
      </c>
      <c r="H132" s="233">
        <v>4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251</v>
      </c>
      <c r="AT132" s="241" t="s">
        <v>247</v>
      </c>
      <c r="AU132" s="241" t="s">
        <v>92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251</v>
      </c>
      <c r="BM132" s="241" t="s">
        <v>330</v>
      </c>
    </row>
    <row r="133" s="2" customFormat="1" ht="16.5" customHeight="1">
      <c r="A133" s="39"/>
      <c r="B133" s="40"/>
      <c r="C133" s="229" t="s">
        <v>251</v>
      </c>
      <c r="D133" s="229" t="s">
        <v>247</v>
      </c>
      <c r="E133" s="230" t="s">
        <v>3540</v>
      </c>
      <c r="F133" s="231" t="s">
        <v>3541</v>
      </c>
      <c r="G133" s="232" t="s">
        <v>687</v>
      </c>
      <c r="H133" s="233">
        <v>4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251</v>
      </c>
      <c r="AT133" s="241" t="s">
        <v>247</v>
      </c>
      <c r="AU133" s="241" t="s">
        <v>92</v>
      </c>
      <c r="AY133" s="18" t="s">
        <v>244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251</v>
      </c>
      <c r="BM133" s="241" t="s">
        <v>341</v>
      </c>
    </row>
    <row r="134" s="2" customFormat="1" ht="33" customHeight="1">
      <c r="A134" s="39"/>
      <c r="B134" s="40"/>
      <c r="C134" s="229" t="s">
        <v>260</v>
      </c>
      <c r="D134" s="229" t="s">
        <v>247</v>
      </c>
      <c r="E134" s="230" t="s">
        <v>3542</v>
      </c>
      <c r="F134" s="231" t="s">
        <v>3543</v>
      </c>
      <c r="G134" s="232" t="s">
        <v>687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251</v>
      </c>
      <c r="AT134" s="241" t="s">
        <v>247</v>
      </c>
      <c r="AU134" s="241" t="s">
        <v>92</v>
      </c>
      <c r="AY134" s="18" t="s">
        <v>244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251</v>
      </c>
      <c r="BM134" s="241" t="s">
        <v>354</v>
      </c>
    </row>
    <row r="135" s="2" customFormat="1" ht="21.75" customHeight="1">
      <c r="A135" s="39"/>
      <c r="B135" s="40"/>
      <c r="C135" s="229" t="s">
        <v>266</v>
      </c>
      <c r="D135" s="229" t="s">
        <v>247</v>
      </c>
      <c r="E135" s="230" t="s">
        <v>3544</v>
      </c>
      <c r="F135" s="231" t="s">
        <v>3545</v>
      </c>
      <c r="G135" s="232" t="s">
        <v>687</v>
      </c>
      <c r="H135" s="233">
        <v>4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251</v>
      </c>
      <c r="AT135" s="241" t="s">
        <v>247</v>
      </c>
      <c r="AU135" s="241" t="s">
        <v>92</v>
      </c>
      <c r="AY135" s="18" t="s">
        <v>244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251</v>
      </c>
      <c r="BM135" s="241" t="s">
        <v>369</v>
      </c>
    </row>
    <row r="136" s="2" customFormat="1" ht="16.5" customHeight="1">
      <c r="A136" s="39"/>
      <c r="B136" s="40"/>
      <c r="C136" s="229" t="s">
        <v>274</v>
      </c>
      <c r="D136" s="229" t="s">
        <v>247</v>
      </c>
      <c r="E136" s="230" t="s">
        <v>3546</v>
      </c>
      <c r="F136" s="231" t="s">
        <v>3547</v>
      </c>
      <c r="G136" s="232" t="s">
        <v>687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251</v>
      </c>
      <c r="AT136" s="241" t="s">
        <v>247</v>
      </c>
      <c r="AU136" s="241" t="s">
        <v>92</v>
      </c>
      <c r="AY136" s="18" t="s">
        <v>244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251</v>
      </c>
      <c r="BM136" s="241" t="s">
        <v>384</v>
      </c>
    </row>
    <row r="137" s="2" customFormat="1" ht="24.15" customHeight="1">
      <c r="A137" s="39"/>
      <c r="B137" s="40"/>
      <c r="C137" s="229" t="s">
        <v>280</v>
      </c>
      <c r="D137" s="229" t="s">
        <v>247</v>
      </c>
      <c r="E137" s="230" t="s">
        <v>3548</v>
      </c>
      <c r="F137" s="231" t="s">
        <v>3549</v>
      </c>
      <c r="G137" s="232" t="s">
        <v>184</v>
      </c>
      <c r="H137" s="233">
        <v>7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251</v>
      </c>
      <c r="AT137" s="241" t="s">
        <v>247</v>
      </c>
      <c r="AU137" s="241" t="s">
        <v>92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251</v>
      </c>
      <c r="BM137" s="241" t="s">
        <v>394</v>
      </c>
    </row>
    <row r="138" s="2" customFormat="1" ht="24.15" customHeight="1">
      <c r="A138" s="39"/>
      <c r="B138" s="40"/>
      <c r="C138" s="229" t="s">
        <v>288</v>
      </c>
      <c r="D138" s="229" t="s">
        <v>247</v>
      </c>
      <c r="E138" s="230" t="s">
        <v>3550</v>
      </c>
      <c r="F138" s="231" t="s">
        <v>3551</v>
      </c>
      <c r="G138" s="232" t="s">
        <v>184</v>
      </c>
      <c r="H138" s="233">
        <v>7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251</v>
      </c>
      <c r="AT138" s="241" t="s">
        <v>247</v>
      </c>
      <c r="AU138" s="241" t="s">
        <v>92</v>
      </c>
      <c r="AY138" s="18" t="s">
        <v>244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251</v>
      </c>
      <c r="BM138" s="241" t="s">
        <v>405</v>
      </c>
    </row>
    <row r="139" s="2" customFormat="1" ht="24.15" customHeight="1">
      <c r="A139" s="39"/>
      <c r="B139" s="40"/>
      <c r="C139" s="229" t="s">
        <v>292</v>
      </c>
      <c r="D139" s="229" t="s">
        <v>247</v>
      </c>
      <c r="E139" s="230" t="s">
        <v>3552</v>
      </c>
      <c r="F139" s="231" t="s">
        <v>3553</v>
      </c>
      <c r="G139" s="232" t="s">
        <v>184</v>
      </c>
      <c r="H139" s="233">
        <v>7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251</v>
      </c>
      <c r="AT139" s="241" t="s">
        <v>247</v>
      </c>
      <c r="AU139" s="241" t="s">
        <v>92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251</v>
      </c>
      <c r="BM139" s="241" t="s">
        <v>415</v>
      </c>
    </row>
    <row r="140" s="2" customFormat="1" ht="24.15" customHeight="1">
      <c r="A140" s="39"/>
      <c r="B140" s="40"/>
      <c r="C140" s="229" t="s">
        <v>297</v>
      </c>
      <c r="D140" s="229" t="s">
        <v>247</v>
      </c>
      <c r="E140" s="230" t="s">
        <v>3554</v>
      </c>
      <c r="F140" s="231" t="s">
        <v>3555</v>
      </c>
      <c r="G140" s="232" t="s">
        <v>184</v>
      </c>
      <c r="H140" s="233">
        <v>7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251</v>
      </c>
      <c r="AT140" s="241" t="s">
        <v>247</v>
      </c>
      <c r="AU140" s="241" t="s">
        <v>92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251</v>
      </c>
      <c r="BM140" s="241" t="s">
        <v>427</v>
      </c>
    </row>
    <row r="141" s="2" customFormat="1" ht="16.5" customHeight="1">
      <c r="A141" s="39"/>
      <c r="B141" s="40"/>
      <c r="C141" s="229" t="s">
        <v>8</v>
      </c>
      <c r="D141" s="229" t="s">
        <v>247</v>
      </c>
      <c r="E141" s="230" t="s">
        <v>3556</v>
      </c>
      <c r="F141" s="231" t="s">
        <v>3557</v>
      </c>
      <c r="G141" s="232" t="s">
        <v>184</v>
      </c>
      <c r="H141" s="233">
        <v>7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251</v>
      </c>
      <c r="AT141" s="241" t="s">
        <v>247</v>
      </c>
      <c r="AU141" s="241" t="s">
        <v>92</v>
      </c>
      <c r="AY141" s="18" t="s">
        <v>244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251</v>
      </c>
      <c r="BM141" s="241" t="s">
        <v>439</v>
      </c>
    </row>
    <row r="142" s="2" customFormat="1" ht="16.5" customHeight="1">
      <c r="A142" s="39"/>
      <c r="B142" s="40"/>
      <c r="C142" s="229" t="s">
        <v>311</v>
      </c>
      <c r="D142" s="229" t="s">
        <v>247</v>
      </c>
      <c r="E142" s="230" t="s">
        <v>3558</v>
      </c>
      <c r="F142" s="231" t="s">
        <v>3559</v>
      </c>
      <c r="G142" s="232" t="s">
        <v>687</v>
      </c>
      <c r="H142" s="233">
        <v>4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251</v>
      </c>
      <c r="AT142" s="241" t="s">
        <v>247</v>
      </c>
      <c r="AU142" s="241" t="s">
        <v>92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251</v>
      </c>
      <c r="BM142" s="241" t="s">
        <v>454</v>
      </c>
    </row>
    <row r="143" s="2" customFormat="1" ht="16.5" customHeight="1">
      <c r="A143" s="39"/>
      <c r="B143" s="40"/>
      <c r="C143" s="229" t="s">
        <v>320</v>
      </c>
      <c r="D143" s="229" t="s">
        <v>247</v>
      </c>
      <c r="E143" s="230" t="s">
        <v>3560</v>
      </c>
      <c r="F143" s="231" t="s">
        <v>3561</v>
      </c>
      <c r="G143" s="232" t="s">
        <v>184</v>
      </c>
      <c r="H143" s="233">
        <v>7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251</v>
      </c>
      <c r="AT143" s="241" t="s">
        <v>247</v>
      </c>
      <c r="AU143" s="241" t="s">
        <v>92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251</v>
      </c>
      <c r="BM143" s="241" t="s">
        <v>465</v>
      </c>
    </row>
    <row r="144" s="2" customFormat="1" ht="24.15" customHeight="1">
      <c r="A144" s="39"/>
      <c r="B144" s="40"/>
      <c r="C144" s="229" t="s">
        <v>325</v>
      </c>
      <c r="D144" s="229" t="s">
        <v>247</v>
      </c>
      <c r="E144" s="230" t="s">
        <v>3562</v>
      </c>
      <c r="F144" s="231" t="s">
        <v>3563</v>
      </c>
      <c r="G144" s="232" t="s">
        <v>687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251</v>
      </c>
      <c r="AT144" s="241" t="s">
        <v>247</v>
      </c>
      <c r="AU144" s="241" t="s">
        <v>92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251</v>
      </c>
      <c r="BM144" s="241" t="s">
        <v>481</v>
      </c>
    </row>
    <row r="145" s="2" customFormat="1" ht="16.5" customHeight="1">
      <c r="A145" s="39"/>
      <c r="B145" s="40"/>
      <c r="C145" s="229" t="s">
        <v>330</v>
      </c>
      <c r="D145" s="229" t="s">
        <v>247</v>
      </c>
      <c r="E145" s="230" t="s">
        <v>3564</v>
      </c>
      <c r="F145" s="231" t="s">
        <v>3565</v>
      </c>
      <c r="G145" s="232" t="s">
        <v>184</v>
      </c>
      <c r="H145" s="233">
        <v>14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251</v>
      </c>
      <c r="AT145" s="241" t="s">
        <v>247</v>
      </c>
      <c r="AU145" s="241" t="s">
        <v>92</v>
      </c>
      <c r="AY145" s="18" t="s">
        <v>244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251</v>
      </c>
      <c r="BM145" s="241" t="s">
        <v>2066</v>
      </c>
    </row>
    <row r="146" s="2" customFormat="1" ht="16.5" customHeight="1">
      <c r="A146" s="39"/>
      <c r="B146" s="40"/>
      <c r="C146" s="229" t="s">
        <v>335</v>
      </c>
      <c r="D146" s="229" t="s">
        <v>247</v>
      </c>
      <c r="E146" s="230" t="s">
        <v>3566</v>
      </c>
      <c r="F146" s="231" t="s">
        <v>3567</v>
      </c>
      <c r="G146" s="232" t="s">
        <v>184</v>
      </c>
      <c r="H146" s="233">
        <v>7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251</v>
      </c>
      <c r="AT146" s="241" t="s">
        <v>247</v>
      </c>
      <c r="AU146" s="241" t="s">
        <v>92</v>
      </c>
      <c r="AY146" s="18" t="s">
        <v>244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251</v>
      </c>
      <c r="BM146" s="241" t="s">
        <v>514</v>
      </c>
    </row>
    <row r="147" s="2" customFormat="1" ht="21.75" customHeight="1">
      <c r="A147" s="39"/>
      <c r="B147" s="40"/>
      <c r="C147" s="229" t="s">
        <v>341</v>
      </c>
      <c r="D147" s="229" t="s">
        <v>247</v>
      </c>
      <c r="E147" s="230" t="s">
        <v>3568</v>
      </c>
      <c r="F147" s="231" t="s">
        <v>3569</v>
      </c>
      <c r="G147" s="232" t="s">
        <v>184</v>
      </c>
      <c r="H147" s="233">
        <v>7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251</v>
      </c>
      <c r="AT147" s="241" t="s">
        <v>247</v>
      </c>
      <c r="AU147" s="241" t="s">
        <v>92</v>
      </c>
      <c r="AY147" s="18" t="s">
        <v>244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251</v>
      </c>
      <c r="BM147" s="241" t="s">
        <v>540</v>
      </c>
    </row>
    <row r="148" s="12" customFormat="1" ht="22.8" customHeight="1">
      <c r="A148" s="12"/>
      <c r="B148" s="213"/>
      <c r="C148" s="214"/>
      <c r="D148" s="215" t="s">
        <v>82</v>
      </c>
      <c r="E148" s="227" t="s">
        <v>3570</v>
      </c>
      <c r="F148" s="227" t="s">
        <v>3571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SUM(P149:P157)</f>
        <v>0</v>
      </c>
      <c r="Q148" s="221"/>
      <c r="R148" s="222">
        <f>SUM(R149:R157)</f>
        <v>0</v>
      </c>
      <c r="S148" s="221"/>
      <c r="T148" s="223">
        <f>SUM(T149:T157)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90</v>
      </c>
      <c r="AT148" s="225" t="s">
        <v>82</v>
      </c>
      <c r="AU148" s="225" t="s">
        <v>90</v>
      </c>
      <c r="AY148" s="224" t="s">
        <v>244</v>
      </c>
      <c r="BK148" s="226">
        <f>SUM(BK149:BK157)</f>
        <v>0</v>
      </c>
    </row>
    <row r="149" s="2" customFormat="1" ht="16.5" customHeight="1">
      <c r="A149" s="39"/>
      <c r="B149" s="40"/>
      <c r="C149" s="229" t="s">
        <v>349</v>
      </c>
      <c r="D149" s="229" t="s">
        <v>247</v>
      </c>
      <c r="E149" s="230" t="s">
        <v>3572</v>
      </c>
      <c r="F149" s="231" t="s">
        <v>3573</v>
      </c>
      <c r="G149" s="232" t="s">
        <v>184</v>
      </c>
      <c r="H149" s="233">
        <v>2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251</v>
      </c>
      <c r="AT149" s="241" t="s">
        <v>247</v>
      </c>
      <c r="AU149" s="241" t="s">
        <v>92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251</v>
      </c>
      <c r="BM149" s="241" t="s">
        <v>549</v>
      </c>
    </row>
    <row r="150" s="2" customFormat="1" ht="16.5" customHeight="1">
      <c r="A150" s="39"/>
      <c r="B150" s="40"/>
      <c r="C150" s="229" t="s">
        <v>354</v>
      </c>
      <c r="D150" s="229" t="s">
        <v>247</v>
      </c>
      <c r="E150" s="230" t="s">
        <v>3574</v>
      </c>
      <c r="F150" s="231" t="s">
        <v>3575</v>
      </c>
      <c r="G150" s="232" t="s">
        <v>184</v>
      </c>
      <c r="H150" s="233">
        <v>34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251</v>
      </c>
      <c r="AT150" s="241" t="s">
        <v>247</v>
      </c>
      <c r="AU150" s="241" t="s">
        <v>92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251</v>
      </c>
      <c r="BM150" s="241" t="s">
        <v>567</v>
      </c>
    </row>
    <row r="151" s="2" customFormat="1" ht="21.75" customHeight="1">
      <c r="A151" s="39"/>
      <c r="B151" s="40"/>
      <c r="C151" s="229" t="s">
        <v>7</v>
      </c>
      <c r="D151" s="229" t="s">
        <v>247</v>
      </c>
      <c r="E151" s="230" t="s">
        <v>3576</v>
      </c>
      <c r="F151" s="231" t="s">
        <v>3577</v>
      </c>
      <c r="G151" s="232" t="s">
        <v>687</v>
      </c>
      <c r="H151" s="233">
        <v>6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251</v>
      </c>
      <c r="AT151" s="241" t="s">
        <v>247</v>
      </c>
      <c r="AU151" s="241" t="s">
        <v>92</v>
      </c>
      <c r="AY151" s="18" t="s">
        <v>244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251</v>
      </c>
      <c r="BM151" s="241" t="s">
        <v>585</v>
      </c>
    </row>
    <row r="152" s="2" customFormat="1" ht="16.5" customHeight="1">
      <c r="A152" s="39"/>
      <c r="B152" s="40"/>
      <c r="C152" s="229" t="s">
        <v>369</v>
      </c>
      <c r="D152" s="229" t="s">
        <v>247</v>
      </c>
      <c r="E152" s="230" t="s">
        <v>3578</v>
      </c>
      <c r="F152" s="231" t="s">
        <v>3579</v>
      </c>
      <c r="G152" s="232" t="s">
        <v>687</v>
      </c>
      <c r="H152" s="233">
        <v>4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251</v>
      </c>
      <c r="AT152" s="241" t="s">
        <v>247</v>
      </c>
      <c r="AU152" s="241" t="s">
        <v>92</v>
      </c>
      <c r="AY152" s="18" t="s">
        <v>244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251</v>
      </c>
      <c r="BM152" s="241" t="s">
        <v>595</v>
      </c>
    </row>
    <row r="153" s="2" customFormat="1" ht="16.5" customHeight="1">
      <c r="A153" s="39"/>
      <c r="B153" s="40"/>
      <c r="C153" s="229" t="s">
        <v>375</v>
      </c>
      <c r="D153" s="229" t="s">
        <v>247</v>
      </c>
      <c r="E153" s="230" t="s">
        <v>3580</v>
      </c>
      <c r="F153" s="231" t="s">
        <v>3581</v>
      </c>
      <c r="G153" s="232" t="s">
        <v>184</v>
      </c>
      <c r="H153" s="233">
        <v>36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251</v>
      </c>
      <c r="AT153" s="241" t="s">
        <v>247</v>
      </c>
      <c r="AU153" s="241" t="s">
        <v>92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251</v>
      </c>
      <c r="BM153" s="241" t="s">
        <v>607</v>
      </c>
    </row>
    <row r="154" s="2" customFormat="1" ht="21.75" customHeight="1">
      <c r="A154" s="39"/>
      <c r="B154" s="40"/>
      <c r="C154" s="229" t="s">
        <v>384</v>
      </c>
      <c r="D154" s="229" t="s">
        <v>247</v>
      </c>
      <c r="E154" s="230" t="s">
        <v>3582</v>
      </c>
      <c r="F154" s="231" t="s">
        <v>3583</v>
      </c>
      <c r="G154" s="232" t="s">
        <v>184</v>
      </c>
      <c r="H154" s="233">
        <v>34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251</v>
      </c>
      <c r="AT154" s="241" t="s">
        <v>247</v>
      </c>
      <c r="AU154" s="241" t="s">
        <v>92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251</v>
      </c>
      <c r="BM154" s="241" t="s">
        <v>634</v>
      </c>
    </row>
    <row r="155" s="2" customFormat="1" ht="44.25" customHeight="1">
      <c r="A155" s="39"/>
      <c r="B155" s="40"/>
      <c r="C155" s="229" t="s">
        <v>389</v>
      </c>
      <c r="D155" s="229" t="s">
        <v>247</v>
      </c>
      <c r="E155" s="230" t="s">
        <v>3584</v>
      </c>
      <c r="F155" s="231" t="s">
        <v>3585</v>
      </c>
      <c r="G155" s="232" t="s">
        <v>687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251</v>
      </c>
      <c r="AT155" s="241" t="s">
        <v>247</v>
      </c>
      <c r="AU155" s="241" t="s">
        <v>92</v>
      </c>
      <c r="AY155" s="18" t="s">
        <v>244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251</v>
      </c>
      <c r="BM155" s="241" t="s">
        <v>650</v>
      </c>
    </row>
    <row r="156" s="2" customFormat="1" ht="16.5" customHeight="1">
      <c r="A156" s="39"/>
      <c r="B156" s="40"/>
      <c r="C156" s="229" t="s">
        <v>394</v>
      </c>
      <c r="D156" s="229" t="s">
        <v>247</v>
      </c>
      <c r="E156" s="230" t="s">
        <v>3586</v>
      </c>
      <c r="F156" s="231" t="s">
        <v>3587</v>
      </c>
      <c r="G156" s="232" t="s">
        <v>687</v>
      </c>
      <c r="H156" s="233">
        <v>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251</v>
      </c>
      <c r="AT156" s="241" t="s">
        <v>247</v>
      </c>
      <c r="AU156" s="241" t="s">
        <v>92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251</v>
      </c>
      <c r="BM156" s="241" t="s">
        <v>668</v>
      </c>
    </row>
    <row r="157" s="2" customFormat="1" ht="21.75" customHeight="1">
      <c r="A157" s="39"/>
      <c r="B157" s="40"/>
      <c r="C157" s="229" t="s">
        <v>399</v>
      </c>
      <c r="D157" s="229" t="s">
        <v>247</v>
      </c>
      <c r="E157" s="230" t="s">
        <v>3588</v>
      </c>
      <c r="F157" s="231" t="s">
        <v>3589</v>
      </c>
      <c r="G157" s="232" t="s">
        <v>687</v>
      </c>
      <c r="H157" s="233">
        <v>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251</v>
      </c>
      <c r="AT157" s="241" t="s">
        <v>247</v>
      </c>
      <c r="AU157" s="241" t="s">
        <v>92</v>
      </c>
      <c r="AY157" s="18" t="s">
        <v>244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251</v>
      </c>
      <c r="BM157" s="241" t="s">
        <v>772</v>
      </c>
    </row>
    <row r="158" s="12" customFormat="1" ht="22.8" customHeight="1">
      <c r="A158" s="12"/>
      <c r="B158" s="213"/>
      <c r="C158" s="214"/>
      <c r="D158" s="215" t="s">
        <v>82</v>
      </c>
      <c r="E158" s="227" t="s">
        <v>3590</v>
      </c>
      <c r="F158" s="227" t="s">
        <v>3591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SUM(P159:P162)</f>
        <v>0</v>
      </c>
      <c r="Q158" s="221"/>
      <c r="R158" s="222">
        <f>SUM(R159:R162)</f>
        <v>0</v>
      </c>
      <c r="S158" s="221"/>
      <c r="T158" s="223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90</v>
      </c>
      <c r="AY158" s="224" t="s">
        <v>244</v>
      </c>
      <c r="BK158" s="226">
        <f>SUM(BK159:BK162)</f>
        <v>0</v>
      </c>
    </row>
    <row r="159" s="2" customFormat="1" ht="24.15" customHeight="1">
      <c r="A159" s="39"/>
      <c r="B159" s="40"/>
      <c r="C159" s="229" t="s">
        <v>405</v>
      </c>
      <c r="D159" s="229" t="s">
        <v>247</v>
      </c>
      <c r="E159" s="230" t="s">
        <v>3592</v>
      </c>
      <c r="F159" s="231" t="s">
        <v>3593</v>
      </c>
      <c r="G159" s="232" t="s">
        <v>687</v>
      </c>
      <c r="H159" s="233">
        <v>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251</v>
      </c>
      <c r="AT159" s="241" t="s">
        <v>247</v>
      </c>
      <c r="AU159" s="241" t="s">
        <v>92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251</v>
      </c>
      <c r="BM159" s="241" t="s">
        <v>798</v>
      </c>
    </row>
    <row r="160" s="2" customFormat="1" ht="16.5" customHeight="1">
      <c r="A160" s="39"/>
      <c r="B160" s="40"/>
      <c r="C160" s="229" t="s">
        <v>411</v>
      </c>
      <c r="D160" s="229" t="s">
        <v>247</v>
      </c>
      <c r="E160" s="230" t="s">
        <v>3594</v>
      </c>
      <c r="F160" s="231" t="s">
        <v>3595</v>
      </c>
      <c r="G160" s="232" t="s">
        <v>184</v>
      </c>
      <c r="H160" s="233">
        <v>25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251</v>
      </c>
      <c r="AT160" s="241" t="s">
        <v>247</v>
      </c>
      <c r="AU160" s="241" t="s">
        <v>92</v>
      </c>
      <c r="AY160" s="18" t="s">
        <v>244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251</v>
      </c>
      <c r="BM160" s="241" t="s">
        <v>807</v>
      </c>
    </row>
    <row r="161" s="2" customFormat="1" ht="24.15" customHeight="1">
      <c r="A161" s="39"/>
      <c r="B161" s="40"/>
      <c r="C161" s="229" t="s">
        <v>415</v>
      </c>
      <c r="D161" s="229" t="s">
        <v>247</v>
      </c>
      <c r="E161" s="230" t="s">
        <v>3596</v>
      </c>
      <c r="F161" s="231" t="s">
        <v>3597</v>
      </c>
      <c r="G161" s="232" t="s">
        <v>184</v>
      </c>
      <c r="H161" s="233">
        <v>7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251</v>
      </c>
      <c r="AT161" s="241" t="s">
        <v>247</v>
      </c>
      <c r="AU161" s="241" t="s">
        <v>92</v>
      </c>
      <c r="AY161" s="18" t="s">
        <v>244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251</v>
      </c>
      <c r="BM161" s="241" t="s">
        <v>819</v>
      </c>
    </row>
    <row r="162" s="2" customFormat="1" ht="16.5" customHeight="1">
      <c r="A162" s="39"/>
      <c r="B162" s="40"/>
      <c r="C162" s="229" t="s">
        <v>419</v>
      </c>
      <c r="D162" s="229" t="s">
        <v>247</v>
      </c>
      <c r="E162" s="230" t="s">
        <v>3598</v>
      </c>
      <c r="F162" s="231" t="s">
        <v>3599</v>
      </c>
      <c r="G162" s="232" t="s">
        <v>687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251</v>
      </c>
      <c r="AT162" s="241" t="s">
        <v>247</v>
      </c>
      <c r="AU162" s="241" t="s">
        <v>92</v>
      </c>
      <c r="AY162" s="18" t="s">
        <v>244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251</v>
      </c>
      <c r="BM162" s="241" t="s">
        <v>827</v>
      </c>
    </row>
    <row r="163" s="12" customFormat="1" ht="22.8" customHeight="1">
      <c r="A163" s="12"/>
      <c r="B163" s="213"/>
      <c r="C163" s="214"/>
      <c r="D163" s="215" t="s">
        <v>82</v>
      </c>
      <c r="E163" s="227" t="s">
        <v>3380</v>
      </c>
      <c r="F163" s="227" t="s">
        <v>3600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SUM(P164:P165)</f>
        <v>0</v>
      </c>
      <c r="Q163" s="221"/>
      <c r="R163" s="222">
        <f>SUM(R164:R165)</f>
        <v>0</v>
      </c>
      <c r="S163" s="221"/>
      <c r="T163" s="223">
        <f>SUM(T164:T165)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90</v>
      </c>
      <c r="AY163" s="224" t="s">
        <v>244</v>
      </c>
      <c r="BK163" s="226">
        <f>SUM(BK164:BK165)</f>
        <v>0</v>
      </c>
    </row>
    <row r="164" s="2" customFormat="1" ht="37.8" customHeight="1">
      <c r="A164" s="39"/>
      <c r="B164" s="40"/>
      <c r="C164" s="229" t="s">
        <v>427</v>
      </c>
      <c r="D164" s="229" t="s">
        <v>247</v>
      </c>
      <c r="E164" s="230" t="s">
        <v>3601</v>
      </c>
      <c r="F164" s="231" t="s">
        <v>3602</v>
      </c>
      <c r="G164" s="232" t="s">
        <v>687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251</v>
      </c>
      <c r="AT164" s="241" t="s">
        <v>247</v>
      </c>
      <c r="AU164" s="241" t="s">
        <v>92</v>
      </c>
      <c r="AY164" s="18" t="s">
        <v>244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251</v>
      </c>
      <c r="BM164" s="241" t="s">
        <v>842</v>
      </c>
    </row>
    <row r="165" s="2" customFormat="1" ht="24.15" customHeight="1">
      <c r="A165" s="39"/>
      <c r="B165" s="40"/>
      <c r="C165" s="229" t="s">
        <v>432</v>
      </c>
      <c r="D165" s="229" t="s">
        <v>247</v>
      </c>
      <c r="E165" s="230" t="s">
        <v>3603</v>
      </c>
      <c r="F165" s="231" t="s">
        <v>3604</v>
      </c>
      <c r="G165" s="232" t="s">
        <v>687</v>
      </c>
      <c r="H165" s="233">
        <v>4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251</v>
      </c>
      <c r="AT165" s="241" t="s">
        <v>247</v>
      </c>
      <c r="AU165" s="241" t="s">
        <v>92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251</v>
      </c>
      <c r="BM165" s="241" t="s">
        <v>867</v>
      </c>
    </row>
    <row r="166" s="12" customFormat="1" ht="22.8" customHeight="1">
      <c r="A166" s="12"/>
      <c r="B166" s="213"/>
      <c r="C166" s="214"/>
      <c r="D166" s="215" t="s">
        <v>82</v>
      </c>
      <c r="E166" s="227" t="s">
        <v>3400</v>
      </c>
      <c r="F166" s="227" t="s">
        <v>3605</v>
      </c>
      <c r="G166" s="214"/>
      <c r="H166" s="214"/>
      <c r="I166" s="217"/>
      <c r="J166" s="228">
        <f>BK166</f>
        <v>0</v>
      </c>
      <c r="K166" s="214"/>
      <c r="L166" s="219"/>
      <c r="M166" s="220"/>
      <c r="N166" s="221"/>
      <c r="O166" s="221"/>
      <c r="P166" s="222">
        <f>SUM(P167:P175)</f>
        <v>0</v>
      </c>
      <c r="Q166" s="221"/>
      <c r="R166" s="222">
        <f>SUM(R167:R175)</f>
        <v>0</v>
      </c>
      <c r="S166" s="221"/>
      <c r="T166" s="223">
        <f>SUM(T167:T175)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90</v>
      </c>
      <c r="AT166" s="225" t="s">
        <v>82</v>
      </c>
      <c r="AU166" s="225" t="s">
        <v>90</v>
      </c>
      <c r="AY166" s="224" t="s">
        <v>244</v>
      </c>
      <c r="BK166" s="226">
        <f>SUM(BK167:BK175)</f>
        <v>0</v>
      </c>
    </row>
    <row r="167" s="2" customFormat="1" ht="24.15" customHeight="1">
      <c r="A167" s="39"/>
      <c r="B167" s="40"/>
      <c r="C167" s="229" t="s">
        <v>439</v>
      </c>
      <c r="D167" s="229" t="s">
        <v>247</v>
      </c>
      <c r="E167" s="230" t="s">
        <v>3606</v>
      </c>
      <c r="F167" s="231" t="s">
        <v>3607</v>
      </c>
      <c r="G167" s="232" t="s">
        <v>171</v>
      </c>
      <c r="H167" s="233">
        <v>1.3999999999999999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251</v>
      </c>
      <c r="AT167" s="241" t="s">
        <v>247</v>
      </c>
      <c r="AU167" s="241" t="s">
        <v>92</v>
      </c>
      <c r="AY167" s="18" t="s">
        <v>244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251</v>
      </c>
      <c r="BM167" s="241" t="s">
        <v>876</v>
      </c>
    </row>
    <row r="168" s="2" customFormat="1" ht="24.15" customHeight="1">
      <c r="A168" s="39"/>
      <c r="B168" s="40"/>
      <c r="C168" s="229" t="s">
        <v>446</v>
      </c>
      <c r="D168" s="229" t="s">
        <v>247</v>
      </c>
      <c r="E168" s="230" t="s">
        <v>3608</v>
      </c>
      <c r="F168" s="231" t="s">
        <v>3609</v>
      </c>
      <c r="G168" s="232" t="s">
        <v>171</v>
      </c>
      <c r="H168" s="233">
        <v>1.3999999999999999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251</v>
      </c>
      <c r="AT168" s="241" t="s">
        <v>247</v>
      </c>
      <c r="AU168" s="241" t="s">
        <v>92</v>
      </c>
      <c r="AY168" s="18" t="s">
        <v>244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251</v>
      </c>
      <c r="BM168" s="241" t="s">
        <v>886</v>
      </c>
    </row>
    <row r="169" s="2" customFormat="1" ht="16.5" customHeight="1">
      <c r="A169" s="39"/>
      <c r="B169" s="40"/>
      <c r="C169" s="229" t="s">
        <v>454</v>
      </c>
      <c r="D169" s="229" t="s">
        <v>247</v>
      </c>
      <c r="E169" s="230" t="s">
        <v>3610</v>
      </c>
      <c r="F169" s="231" t="s">
        <v>3611</v>
      </c>
      <c r="G169" s="232" t="s">
        <v>171</v>
      </c>
      <c r="H169" s="233">
        <v>5.9500000000000002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251</v>
      </c>
      <c r="AT169" s="241" t="s">
        <v>247</v>
      </c>
      <c r="AU169" s="241" t="s">
        <v>92</v>
      </c>
      <c r="AY169" s="18" t="s">
        <v>244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251</v>
      </c>
      <c r="BM169" s="241" t="s">
        <v>894</v>
      </c>
    </row>
    <row r="170" s="2" customFormat="1" ht="16.5" customHeight="1">
      <c r="A170" s="39"/>
      <c r="B170" s="40"/>
      <c r="C170" s="229" t="s">
        <v>460</v>
      </c>
      <c r="D170" s="229" t="s">
        <v>247</v>
      </c>
      <c r="E170" s="230" t="s">
        <v>3612</v>
      </c>
      <c r="F170" s="231" t="s">
        <v>3613</v>
      </c>
      <c r="G170" s="232" t="s">
        <v>171</v>
      </c>
      <c r="H170" s="233">
        <v>1.7849999999999999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251</v>
      </c>
      <c r="AT170" s="241" t="s">
        <v>247</v>
      </c>
      <c r="AU170" s="241" t="s">
        <v>92</v>
      </c>
      <c r="AY170" s="18" t="s">
        <v>244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251</v>
      </c>
      <c r="BM170" s="241" t="s">
        <v>930</v>
      </c>
    </row>
    <row r="171" s="2" customFormat="1" ht="16.5" customHeight="1">
      <c r="A171" s="39"/>
      <c r="B171" s="40"/>
      <c r="C171" s="229" t="s">
        <v>465</v>
      </c>
      <c r="D171" s="229" t="s">
        <v>247</v>
      </c>
      <c r="E171" s="230" t="s">
        <v>3614</v>
      </c>
      <c r="F171" s="231" t="s">
        <v>3615</v>
      </c>
      <c r="G171" s="232" t="s">
        <v>174</v>
      </c>
      <c r="H171" s="233">
        <v>5.9500000000000002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251</v>
      </c>
      <c r="AT171" s="241" t="s">
        <v>247</v>
      </c>
      <c r="AU171" s="241" t="s">
        <v>92</v>
      </c>
      <c r="AY171" s="18" t="s">
        <v>244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251</v>
      </c>
      <c r="BM171" s="241" t="s">
        <v>966</v>
      </c>
    </row>
    <row r="172" s="2" customFormat="1" ht="16.5" customHeight="1">
      <c r="A172" s="39"/>
      <c r="B172" s="40"/>
      <c r="C172" s="229" t="s">
        <v>470</v>
      </c>
      <c r="D172" s="229" t="s">
        <v>247</v>
      </c>
      <c r="E172" s="230" t="s">
        <v>3616</v>
      </c>
      <c r="F172" s="231" t="s">
        <v>3617</v>
      </c>
      <c r="G172" s="232" t="s">
        <v>174</v>
      </c>
      <c r="H172" s="233">
        <v>5.9500000000000002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251</v>
      </c>
      <c r="AT172" s="241" t="s">
        <v>247</v>
      </c>
      <c r="AU172" s="241" t="s">
        <v>92</v>
      </c>
      <c r="AY172" s="18" t="s">
        <v>244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251</v>
      </c>
      <c r="BM172" s="241" t="s">
        <v>975</v>
      </c>
    </row>
    <row r="173" s="2" customFormat="1" ht="21.75" customHeight="1">
      <c r="A173" s="39"/>
      <c r="B173" s="40"/>
      <c r="C173" s="229" t="s">
        <v>481</v>
      </c>
      <c r="D173" s="229" t="s">
        <v>247</v>
      </c>
      <c r="E173" s="230" t="s">
        <v>3618</v>
      </c>
      <c r="F173" s="231" t="s">
        <v>3619</v>
      </c>
      <c r="G173" s="232" t="s">
        <v>171</v>
      </c>
      <c r="H173" s="233">
        <v>2.4990000000000001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251</v>
      </c>
      <c r="AT173" s="241" t="s">
        <v>247</v>
      </c>
      <c r="AU173" s="241" t="s">
        <v>92</v>
      </c>
      <c r="AY173" s="18" t="s">
        <v>244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251</v>
      </c>
      <c r="BM173" s="241" t="s">
        <v>1019</v>
      </c>
    </row>
    <row r="174" s="2" customFormat="1" ht="21.75" customHeight="1">
      <c r="A174" s="39"/>
      <c r="B174" s="40"/>
      <c r="C174" s="229" t="s">
        <v>2062</v>
      </c>
      <c r="D174" s="229" t="s">
        <v>247</v>
      </c>
      <c r="E174" s="230" t="s">
        <v>3620</v>
      </c>
      <c r="F174" s="231" t="s">
        <v>3621</v>
      </c>
      <c r="G174" s="232" t="s">
        <v>171</v>
      </c>
      <c r="H174" s="233">
        <v>3.4510000000000001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251</v>
      </c>
      <c r="AT174" s="241" t="s">
        <v>247</v>
      </c>
      <c r="AU174" s="241" t="s">
        <v>92</v>
      </c>
      <c r="AY174" s="18" t="s">
        <v>244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251</v>
      </c>
      <c r="BM174" s="241" t="s">
        <v>1141</v>
      </c>
    </row>
    <row r="175" s="2" customFormat="1" ht="16.5" customHeight="1">
      <c r="A175" s="39"/>
      <c r="B175" s="40"/>
      <c r="C175" s="229" t="s">
        <v>2066</v>
      </c>
      <c r="D175" s="229" t="s">
        <v>247</v>
      </c>
      <c r="E175" s="230" t="s">
        <v>3622</v>
      </c>
      <c r="F175" s="231" t="s">
        <v>3623</v>
      </c>
      <c r="G175" s="232" t="s">
        <v>174</v>
      </c>
      <c r="H175" s="233">
        <v>14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251</v>
      </c>
      <c r="AT175" s="241" t="s">
        <v>247</v>
      </c>
      <c r="AU175" s="241" t="s">
        <v>92</v>
      </c>
      <c r="AY175" s="18" t="s">
        <v>244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251</v>
      </c>
      <c r="BM175" s="241" t="s">
        <v>1150</v>
      </c>
    </row>
    <row r="176" s="12" customFormat="1" ht="22.8" customHeight="1">
      <c r="A176" s="12"/>
      <c r="B176" s="213"/>
      <c r="C176" s="214"/>
      <c r="D176" s="215" t="s">
        <v>82</v>
      </c>
      <c r="E176" s="227" t="s">
        <v>3466</v>
      </c>
      <c r="F176" s="227" t="s">
        <v>3624</v>
      </c>
      <c r="G176" s="214"/>
      <c r="H176" s="214"/>
      <c r="I176" s="217"/>
      <c r="J176" s="228">
        <f>BK176</f>
        <v>0</v>
      </c>
      <c r="K176" s="214"/>
      <c r="L176" s="219"/>
      <c r="M176" s="220"/>
      <c r="N176" s="221"/>
      <c r="O176" s="221"/>
      <c r="P176" s="222">
        <f>SUM(P177:P179)</f>
        <v>0</v>
      </c>
      <c r="Q176" s="221"/>
      <c r="R176" s="222">
        <f>SUM(R177:R179)</f>
        <v>0</v>
      </c>
      <c r="S176" s="221"/>
      <c r="T176" s="223">
        <f>SUM(T177:T179)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4" t="s">
        <v>90</v>
      </c>
      <c r="AT176" s="225" t="s">
        <v>82</v>
      </c>
      <c r="AU176" s="225" t="s">
        <v>90</v>
      </c>
      <c r="AY176" s="224" t="s">
        <v>244</v>
      </c>
      <c r="BK176" s="226">
        <f>SUM(BK177:BK179)</f>
        <v>0</v>
      </c>
    </row>
    <row r="177" s="2" customFormat="1" ht="24.15" customHeight="1">
      <c r="A177" s="39"/>
      <c r="B177" s="40"/>
      <c r="C177" s="229" t="s">
        <v>2070</v>
      </c>
      <c r="D177" s="229" t="s">
        <v>247</v>
      </c>
      <c r="E177" s="230" t="s">
        <v>3625</v>
      </c>
      <c r="F177" s="231" t="s">
        <v>3626</v>
      </c>
      <c r="G177" s="232" t="s">
        <v>687</v>
      </c>
      <c r="H177" s="233">
        <v>1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251</v>
      </c>
      <c r="AT177" s="241" t="s">
        <v>247</v>
      </c>
      <c r="AU177" s="241" t="s">
        <v>92</v>
      </c>
      <c r="AY177" s="18" t="s">
        <v>244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251</v>
      </c>
      <c r="BM177" s="241" t="s">
        <v>1213</v>
      </c>
    </row>
    <row r="178" s="2" customFormat="1" ht="16.5" customHeight="1">
      <c r="A178" s="39"/>
      <c r="B178" s="40"/>
      <c r="C178" s="229" t="s">
        <v>514</v>
      </c>
      <c r="D178" s="229" t="s">
        <v>247</v>
      </c>
      <c r="E178" s="230" t="s">
        <v>3627</v>
      </c>
      <c r="F178" s="231" t="s">
        <v>3628</v>
      </c>
      <c r="G178" s="232" t="s">
        <v>687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251</v>
      </c>
      <c r="AT178" s="241" t="s">
        <v>247</v>
      </c>
      <c r="AU178" s="241" t="s">
        <v>92</v>
      </c>
      <c r="AY178" s="18" t="s">
        <v>244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251</v>
      </c>
      <c r="BM178" s="241" t="s">
        <v>1239</v>
      </c>
    </row>
    <row r="179" s="2" customFormat="1" ht="24.15" customHeight="1">
      <c r="A179" s="39"/>
      <c r="B179" s="40"/>
      <c r="C179" s="229" t="s">
        <v>535</v>
      </c>
      <c r="D179" s="229" t="s">
        <v>247</v>
      </c>
      <c r="E179" s="230" t="s">
        <v>3629</v>
      </c>
      <c r="F179" s="231" t="s">
        <v>3630</v>
      </c>
      <c r="G179" s="232" t="s">
        <v>687</v>
      </c>
      <c r="H179" s="233">
        <v>1</v>
      </c>
      <c r="I179" s="234"/>
      <c r="J179" s="235">
        <f>ROUND(I179*H179,2)</f>
        <v>0</v>
      </c>
      <c r="K179" s="236"/>
      <c r="L179" s="45"/>
      <c r="M179" s="310" t="s">
        <v>1</v>
      </c>
      <c r="N179" s="311" t="s">
        <v>48</v>
      </c>
      <c r="O179" s="312"/>
      <c r="P179" s="313">
        <f>O179*H179</f>
        <v>0</v>
      </c>
      <c r="Q179" s="313">
        <v>0</v>
      </c>
      <c r="R179" s="313">
        <f>Q179*H179</f>
        <v>0</v>
      </c>
      <c r="S179" s="313">
        <v>0</v>
      </c>
      <c r="T179" s="31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251</v>
      </c>
      <c r="AT179" s="241" t="s">
        <v>247</v>
      </c>
      <c r="AU179" s="241" t="s">
        <v>92</v>
      </c>
      <c r="AY179" s="18" t="s">
        <v>244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251</v>
      </c>
      <c r="BM179" s="241" t="s">
        <v>1250</v>
      </c>
    </row>
    <row r="180" s="2" customFormat="1" ht="6.96" customHeight="1">
      <c r="A180" s="39"/>
      <c r="B180" s="67"/>
      <c r="C180" s="68"/>
      <c r="D180" s="68"/>
      <c r="E180" s="68"/>
      <c r="F180" s="68"/>
      <c r="G180" s="68"/>
      <c r="H180" s="68"/>
      <c r="I180" s="68"/>
      <c r="J180" s="68"/>
      <c r="K180" s="68"/>
      <c r="L180" s="45"/>
      <c r="M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</sheetData>
  <sheetProtection sheet="1" autoFilter="0" formatColumns="0" formatRows="0" objects="1" scenarios="1" spinCount="100000" saltValue="eXaa+XaNAslGGAhMO7uA4S842QZy8OGVPqT8QnSG/StjWDRcc9MiXYOWa0wJL50fzjNy2i3DOlKlFBzzxhk/ug==" hashValue="FB7h5PW7y1nL+B4d3m3sSsQJsGSZLR+VLNY0DSXyr0FRHfhZwd132rRSME3SugJt9//Y2qcZbYzmwxo+1RhcOg==" algorithmName="SHA-512" password="CC35"/>
  <autoFilter ref="C126:K17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3631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ROUND(J158,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ROUND((SUM(BE158:BE269)),  2)</f>
        <v>0</v>
      </c>
      <c r="G35" s="39"/>
      <c r="H35" s="39"/>
      <c r="I35" s="166">
        <v>0.20999999999999999</v>
      </c>
      <c r="J35" s="165">
        <f>ROUND(((SUM(BE158:BE269))*I35),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ROUND((SUM(BF158:BF269)),  2)</f>
        <v>0</v>
      </c>
      <c r="G36" s="39"/>
      <c r="H36" s="39"/>
      <c r="I36" s="166">
        <v>0.12</v>
      </c>
      <c r="J36" s="165">
        <f>ROUND(((SUM(BF158:BF269))*I36),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ROUND((SUM(BG158:BG269)),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ROUND((SUM(BH158:BH269)),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ROUND((SUM(BI158:BI269)),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J158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3632</v>
      </c>
      <c r="E99" s="193"/>
      <c r="F99" s="193"/>
      <c r="G99" s="193"/>
      <c r="H99" s="193"/>
      <c r="I99" s="193"/>
      <c r="J99" s="194">
        <f>J159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3633</v>
      </c>
      <c r="E100" s="198"/>
      <c r="F100" s="198"/>
      <c r="G100" s="198"/>
      <c r="H100" s="198"/>
      <c r="I100" s="198"/>
      <c r="J100" s="199">
        <f>J160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6"/>
      <c r="C101" s="134"/>
      <c r="D101" s="197" t="s">
        <v>3634</v>
      </c>
      <c r="E101" s="198"/>
      <c r="F101" s="198"/>
      <c r="G101" s="198"/>
      <c r="H101" s="198"/>
      <c r="I101" s="198"/>
      <c r="J101" s="199">
        <f>J161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6"/>
      <c r="C102" s="134"/>
      <c r="D102" s="197" t="s">
        <v>3635</v>
      </c>
      <c r="E102" s="198"/>
      <c r="F102" s="198"/>
      <c r="G102" s="198"/>
      <c r="H102" s="198"/>
      <c r="I102" s="198"/>
      <c r="J102" s="199">
        <f>J163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6"/>
      <c r="C103" s="134"/>
      <c r="D103" s="197" t="s">
        <v>3636</v>
      </c>
      <c r="E103" s="198"/>
      <c r="F103" s="198"/>
      <c r="G103" s="198"/>
      <c r="H103" s="198"/>
      <c r="I103" s="198"/>
      <c r="J103" s="199">
        <f>J165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6"/>
      <c r="C104" s="134"/>
      <c r="D104" s="197" t="s">
        <v>3637</v>
      </c>
      <c r="E104" s="198"/>
      <c r="F104" s="198"/>
      <c r="G104" s="198"/>
      <c r="H104" s="198"/>
      <c r="I104" s="198"/>
      <c r="J104" s="199">
        <f>J167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3638</v>
      </c>
      <c r="E105" s="198"/>
      <c r="F105" s="198"/>
      <c r="G105" s="198"/>
      <c r="H105" s="198"/>
      <c r="I105" s="198"/>
      <c r="J105" s="199">
        <f>J169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3639</v>
      </c>
      <c r="E106" s="198"/>
      <c r="F106" s="198"/>
      <c r="G106" s="198"/>
      <c r="H106" s="198"/>
      <c r="I106" s="198"/>
      <c r="J106" s="199">
        <f>J175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4.88" customHeight="1">
      <c r="A107" s="10"/>
      <c r="B107" s="196"/>
      <c r="C107" s="134"/>
      <c r="D107" s="197" t="s">
        <v>3640</v>
      </c>
      <c r="E107" s="198"/>
      <c r="F107" s="198"/>
      <c r="G107" s="198"/>
      <c r="H107" s="198"/>
      <c r="I107" s="198"/>
      <c r="J107" s="199">
        <f>J179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6"/>
      <c r="C108" s="134"/>
      <c r="D108" s="197" t="s">
        <v>3641</v>
      </c>
      <c r="E108" s="198"/>
      <c r="F108" s="198"/>
      <c r="G108" s="198"/>
      <c r="H108" s="198"/>
      <c r="I108" s="198"/>
      <c r="J108" s="199">
        <f>J181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96"/>
      <c r="C109" s="134"/>
      <c r="D109" s="197" t="s">
        <v>3642</v>
      </c>
      <c r="E109" s="198"/>
      <c r="F109" s="198"/>
      <c r="G109" s="198"/>
      <c r="H109" s="198"/>
      <c r="I109" s="198"/>
      <c r="J109" s="199">
        <f>J184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96"/>
      <c r="C110" s="134"/>
      <c r="D110" s="197" t="s">
        <v>3642</v>
      </c>
      <c r="E110" s="198"/>
      <c r="F110" s="198"/>
      <c r="G110" s="198"/>
      <c r="H110" s="198"/>
      <c r="I110" s="198"/>
      <c r="J110" s="199">
        <f>J188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96"/>
      <c r="C111" s="134"/>
      <c r="D111" s="197" t="s">
        <v>3643</v>
      </c>
      <c r="E111" s="198"/>
      <c r="F111" s="198"/>
      <c r="G111" s="198"/>
      <c r="H111" s="198"/>
      <c r="I111" s="198"/>
      <c r="J111" s="199">
        <f>J190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3644</v>
      </c>
      <c r="E112" s="198"/>
      <c r="F112" s="198"/>
      <c r="G112" s="198"/>
      <c r="H112" s="198"/>
      <c r="I112" s="198"/>
      <c r="J112" s="199">
        <f>J197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4.88" customHeight="1">
      <c r="A113" s="10"/>
      <c r="B113" s="196"/>
      <c r="C113" s="134"/>
      <c r="D113" s="197" t="s">
        <v>3634</v>
      </c>
      <c r="E113" s="198"/>
      <c r="F113" s="198"/>
      <c r="G113" s="198"/>
      <c r="H113" s="198"/>
      <c r="I113" s="198"/>
      <c r="J113" s="199">
        <f>J198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4.88" customHeight="1">
      <c r="A114" s="10"/>
      <c r="B114" s="196"/>
      <c r="C114" s="134"/>
      <c r="D114" s="197" t="s">
        <v>3635</v>
      </c>
      <c r="E114" s="198"/>
      <c r="F114" s="198"/>
      <c r="G114" s="198"/>
      <c r="H114" s="198"/>
      <c r="I114" s="198"/>
      <c r="J114" s="199">
        <f>J200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4.88" customHeight="1">
      <c r="A115" s="10"/>
      <c r="B115" s="196"/>
      <c r="C115" s="134"/>
      <c r="D115" s="197" t="s">
        <v>3636</v>
      </c>
      <c r="E115" s="198"/>
      <c r="F115" s="198"/>
      <c r="G115" s="198"/>
      <c r="H115" s="198"/>
      <c r="I115" s="198"/>
      <c r="J115" s="199">
        <f>J202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4.88" customHeight="1">
      <c r="A116" s="10"/>
      <c r="B116" s="196"/>
      <c r="C116" s="134"/>
      <c r="D116" s="197" t="s">
        <v>3637</v>
      </c>
      <c r="E116" s="198"/>
      <c r="F116" s="198"/>
      <c r="G116" s="198"/>
      <c r="H116" s="198"/>
      <c r="I116" s="198"/>
      <c r="J116" s="199">
        <f>J204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4.88" customHeight="1">
      <c r="A117" s="10"/>
      <c r="B117" s="196"/>
      <c r="C117" s="134"/>
      <c r="D117" s="197" t="s">
        <v>3638</v>
      </c>
      <c r="E117" s="198"/>
      <c r="F117" s="198"/>
      <c r="G117" s="198"/>
      <c r="H117" s="198"/>
      <c r="I117" s="198"/>
      <c r="J117" s="199">
        <f>J206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4.88" customHeight="1">
      <c r="A118" s="10"/>
      <c r="B118" s="196"/>
      <c r="C118" s="134"/>
      <c r="D118" s="197" t="s">
        <v>3639</v>
      </c>
      <c r="E118" s="198"/>
      <c r="F118" s="198"/>
      <c r="G118" s="198"/>
      <c r="H118" s="198"/>
      <c r="I118" s="198"/>
      <c r="J118" s="199">
        <f>J211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4.88" customHeight="1">
      <c r="A119" s="10"/>
      <c r="B119" s="196"/>
      <c r="C119" s="134"/>
      <c r="D119" s="197" t="s">
        <v>3640</v>
      </c>
      <c r="E119" s="198"/>
      <c r="F119" s="198"/>
      <c r="G119" s="198"/>
      <c r="H119" s="198"/>
      <c r="I119" s="198"/>
      <c r="J119" s="199">
        <f>J214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4.88" customHeight="1">
      <c r="A120" s="10"/>
      <c r="B120" s="196"/>
      <c r="C120" s="134"/>
      <c r="D120" s="197" t="s">
        <v>3641</v>
      </c>
      <c r="E120" s="198"/>
      <c r="F120" s="198"/>
      <c r="G120" s="198"/>
      <c r="H120" s="198"/>
      <c r="I120" s="198"/>
      <c r="J120" s="199">
        <f>J216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4.88" customHeight="1">
      <c r="A121" s="10"/>
      <c r="B121" s="196"/>
      <c r="C121" s="134"/>
      <c r="D121" s="197" t="s">
        <v>3643</v>
      </c>
      <c r="E121" s="198"/>
      <c r="F121" s="198"/>
      <c r="G121" s="198"/>
      <c r="H121" s="198"/>
      <c r="I121" s="198"/>
      <c r="J121" s="199">
        <f>J218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3645</v>
      </c>
      <c r="E122" s="198"/>
      <c r="F122" s="198"/>
      <c r="G122" s="198"/>
      <c r="H122" s="198"/>
      <c r="I122" s="198"/>
      <c r="J122" s="199">
        <f>J223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4.88" customHeight="1">
      <c r="A123" s="10"/>
      <c r="B123" s="196"/>
      <c r="C123" s="134"/>
      <c r="D123" s="197" t="s">
        <v>3634</v>
      </c>
      <c r="E123" s="198"/>
      <c r="F123" s="198"/>
      <c r="G123" s="198"/>
      <c r="H123" s="198"/>
      <c r="I123" s="198"/>
      <c r="J123" s="199">
        <f>J224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4.88" customHeight="1">
      <c r="A124" s="10"/>
      <c r="B124" s="196"/>
      <c r="C124" s="134"/>
      <c r="D124" s="197" t="s">
        <v>3635</v>
      </c>
      <c r="E124" s="198"/>
      <c r="F124" s="198"/>
      <c r="G124" s="198"/>
      <c r="H124" s="198"/>
      <c r="I124" s="198"/>
      <c r="J124" s="199">
        <f>J226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4.88" customHeight="1">
      <c r="A125" s="10"/>
      <c r="B125" s="196"/>
      <c r="C125" s="134"/>
      <c r="D125" s="197" t="s">
        <v>3636</v>
      </c>
      <c r="E125" s="198"/>
      <c r="F125" s="198"/>
      <c r="G125" s="198"/>
      <c r="H125" s="198"/>
      <c r="I125" s="198"/>
      <c r="J125" s="199">
        <f>J228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4.88" customHeight="1">
      <c r="A126" s="10"/>
      <c r="B126" s="196"/>
      <c r="C126" s="134"/>
      <c r="D126" s="197" t="s">
        <v>3637</v>
      </c>
      <c r="E126" s="198"/>
      <c r="F126" s="198"/>
      <c r="G126" s="198"/>
      <c r="H126" s="198"/>
      <c r="I126" s="198"/>
      <c r="J126" s="199">
        <f>J230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4.88" customHeight="1">
      <c r="A127" s="10"/>
      <c r="B127" s="196"/>
      <c r="C127" s="134"/>
      <c r="D127" s="197" t="s">
        <v>3638</v>
      </c>
      <c r="E127" s="198"/>
      <c r="F127" s="198"/>
      <c r="G127" s="198"/>
      <c r="H127" s="198"/>
      <c r="I127" s="198"/>
      <c r="J127" s="199">
        <f>J232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4.88" customHeight="1">
      <c r="A128" s="10"/>
      <c r="B128" s="196"/>
      <c r="C128" s="134"/>
      <c r="D128" s="197" t="s">
        <v>3639</v>
      </c>
      <c r="E128" s="198"/>
      <c r="F128" s="198"/>
      <c r="G128" s="198"/>
      <c r="H128" s="198"/>
      <c r="I128" s="198"/>
      <c r="J128" s="199">
        <f>J237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4.88" customHeight="1">
      <c r="A129" s="10"/>
      <c r="B129" s="196"/>
      <c r="C129" s="134"/>
      <c r="D129" s="197" t="s">
        <v>3640</v>
      </c>
      <c r="E129" s="198"/>
      <c r="F129" s="198"/>
      <c r="G129" s="198"/>
      <c r="H129" s="198"/>
      <c r="I129" s="198"/>
      <c r="J129" s="199">
        <f>J243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4.88" customHeight="1">
      <c r="A130" s="10"/>
      <c r="B130" s="196"/>
      <c r="C130" s="134"/>
      <c r="D130" s="197" t="s">
        <v>3641</v>
      </c>
      <c r="E130" s="198"/>
      <c r="F130" s="198"/>
      <c r="G130" s="198"/>
      <c r="H130" s="198"/>
      <c r="I130" s="198"/>
      <c r="J130" s="199">
        <f>J245</f>
        <v>0</v>
      </c>
      <c r="K130" s="134"/>
      <c r="L130" s="20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4.88" customHeight="1">
      <c r="A131" s="10"/>
      <c r="B131" s="196"/>
      <c r="C131" s="134"/>
      <c r="D131" s="197" t="s">
        <v>3642</v>
      </c>
      <c r="E131" s="198"/>
      <c r="F131" s="198"/>
      <c r="G131" s="198"/>
      <c r="H131" s="198"/>
      <c r="I131" s="198"/>
      <c r="J131" s="199">
        <f>J249</f>
        <v>0</v>
      </c>
      <c r="K131" s="134"/>
      <c r="L131" s="20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10" customFormat="1" ht="14.88" customHeight="1">
      <c r="A132" s="10"/>
      <c r="B132" s="196"/>
      <c r="C132" s="134"/>
      <c r="D132" s="197" t="s">
        <v>3643</v>
      </c>
      <c r="E132" s="198"/>
      <c r="F132" s="198"/>
      <c r="G132" s="198"/>
      <c r="H132" s="198"/>
      <c r="I132" s="198"/>
      <c r="J132" s="199">
        <f>J251</f>
        <v>0</v>
      </c>
      <c r="K132" s="134"/>
      <c r="L132" s="20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="10" customFormat="1" ht="19.92" customHeight="1">
      <c r="A133" s="10"/>
      <c r="B133" s="196"/>
      <c r="C133" s="134"/>
      <c r="D133" s="197" t="s">
        <v>3646</v>
      </c>
      <c r="E133" s="198"/>
      <c r="F133" s="198"/>
      <c r="G133" s="198"/>
      <c r="H133" s="198"/>
      <c r="I133" s="198"/>
      <c r="J133" s="199">
        <f>J256</f>
        <v>0</v>
      </c>
      <c r="K133" s="134"/>
      <c r="L133" s="20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="10" customFormat="1" ht="14.88" customHeight="1">
      <c r="A134" s="10"/>
      <c r="B134" s="196"/>
      <c r="C134" s="134"/>
      <c r="D134" s="197" t="s">
        <v>3640</v>
      </c>
      <c r="E134" s="198"/>
      <c r="F134" s="198"/>
      <c r="G134" s="198"/>
      <c r="H134" s="198"/>
      <c r="I134" s="198"/>
      <c r="J134" s="199">
        <f>J257</f>
        <v>0</v>
      </c>
      <c r="K134" s="134"/>
      <c r="L134" s="20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="10" customFormat="1" ht="14.88" customHeight="1">
      <c r="A135" s="10"/>
      <c r="B135" s="196"/>
      <c r="C135" s="134"/>
      <c r="D135" s="197" t="s">
        <v>3642</v>
      </c>
      <c r="E135" s="198"/>
      <c r="F135" s="198"/>
      <c r="G135" s="198"/>
      <c r="H135" s="198"/>
      <c r="I135" s="198"/>
      <c r="J135" s="199">
        <f>J259</f>
        <v>0</v>
      </c>
      <c r="K135" s="134"/>
      <c r="L135" s="20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="10" customFormat="1" ht="19.92" customHeight="1">
      <c r="A136" s="10"/>
      <c r="B136" s="196"/>
      <c r="C136" s="134"/>
      <c r="D136" s="197" t="s">
        <v>3647</v>
      </c>
      <c r="E136" s="198"/>
      <c r="F136" s="198"/>
      <c r="G136" s="198"/>
      <c r="H136" s="198"/>
      <c r="I136" s="198"/>
      <c r="J136" s="199">
        <f>J262</f>
        <v>0</v>
      </c>
      <c r="K136" s="134"/>
      <c r="L136" s="20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="2" customFormat="1" ht="21.84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6.96" customHeight="1">
      <c r="A138" s="39"/>
      <c r="B138" s="67"/>
      <c r="C138" s="68"/>
      <c r="D138" s="68"/>
      <c r="E138" s="68"/>
      <c r="F138" s="68"/>
      <c r="G138" s="68"/>
      <c r="H138" s="68"/>
      <c r="I138" s="68"/>
      <c r="J138" s="68"/>
      <c r="K138" s="68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42" s="2" customFormat="1" ht="6.96" customHeight="1">
      <c r="A142" s="39"/>
      <c r="B142" s="69"/>
      <c r="C142" s="70"/>
      <c r="D142" s="70"/>
      <c r="E142" s="70"/>
      <c r="F142" s="70"/>
      <c r="G142" s="70"/>
      <c r="H142" s="70"/>
      <c r="I142" s="70"/>
      <c r="J142" s="70"/>
      <c r="K142" s="70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24.96" customHeight="1">
      <c r="A143" s="39"/>
      <c r="B143" s="40"/>
      <c r="C143" s="24" t="s">
        <v>229</v>
      </c>
      <c r="D143" s="41"/>
      <c r="E143" s="41"/>
      <c r="F143" s="41"/>
      <c r="G143" s="41"/>
      <c r="H143" s="41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2" customFormat="1" ht="6.96" customHeight="1">
      <c r="A144" s="39"/>
      <c r="B144" s="40"/>
      <c r="C144" s="41"/>
      <c r="D144" s="41"/>
      <c r="E144" s="41"/>
      <c r="F144" s="41"/>
      <c r="G144" s="41"/>
      <c r="H144" s="41"/>
      <c r="I144" s="41"/>
      <c r="J144" s="41"/>
      <c r="K144" s="41"/>
      <c r="L144" s="64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="2" customFormat="1" ht="12" customHeight="1">
      <c r="A145" s="39"/>
      <c r="B145" s="40"/>
      <c r="C145" s="33" t="s">
        <v>16</v>
      </c>
      <c r="D145" s="41"/>
      <c r="E145" s="41"/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6.5" customHeight="1">
      <c r="A146" s="39"/>
      <c r="B146" s="40"/>
      <c r="C146" s="41"/>
      <c r="D146" s="41"/>
      <c r="E146" s="185" t="str">
        <f>E7</f>
        <v>Parkoviště pro zaměstnance a heliport</v>
      </c>
      <c r="F146" s="33"/>
      <c r="G146" s="33"/>
      <c r="H146" s="33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1" customFormat="1" ht="12" customHeight="1">
      <c r="B147" s="22"/>
      <c r="C147" s="33" t="s">
        <v>186</v>
      </c>
      <c r="D147" s="23"/>
      <c r="E147" s="23"/>
      <c r="F147" s="23"/>
      <c r="G147" s="23"/>
      <c r="H147" s="23"/>
      <c r="I147" s="23"/>
      <c r="J147" s="23"/>
      <c r="K147" s="23"/>
      <c r="L147" s="21"/>
    </row>
    <row r="148" s="2" customFormat="1" ht="16.5" customHeight="1">
      <c r="A148" s="39"/>
      <c r="B148" s="40"/>
      <c r="C148" s="41"/>
      <c r="D148" s="41"/>
      <c r="E148" s="185" t="s">
        <v>189</v>
      </c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2" customHeight="1">
      <c r="A149" s="39"/>
      <c r="B149" s="40"/>
      <c r="C149" s="33" t="s">
        <v>192</v>
      </c>
      <c r="D149" s="41"/>
      <c r="E149" s="41"/>
      <c r="F149" s="41"/>
      <c r="G149" s="41"/>
      <c r="H149" s="41"/>
      <c r="I149" s="41"/>
      <c r="J149" s="41"/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16.5" customHeight="1">
      <c r="A150" s="39"/>
      <c r="B150" s="40"/>
      <c r="C150" s="41"/>
      <c r="D150" s="41"/>
      <c r="E150" s="77" t="str">
        <f>E11</f>
        <v>D.1.4.3 - Vzduchotechnika</v>
      </c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6.96" customHeight="1">
      <c r="A151" s="39"/>
      <c r="B151" s="40"/>
      <c r="C151" s="41"/>
      <c r="D151" s="41"/>
      <c r="E151" s="41"/>
      <c r="F151" s="41"/>
      <c r="G151" s="41"/>
      <c r="H151" s="41"/>
      <c r="I151" s="41"/>
      <c r="J151" s="41"/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2" customHeight="1">
      <c r="A152" s="39"/>
      <c r="B152" s="40"/>
      <c r="C152" s="33" t="s">
        <v>20</v>
      </c>
      <c r="D152" s="41"/>
      <c r="E152" s="41"/>
      <c r="F152" s="28" t="str">
        <f>F14</f>
        <v>Areál Nemocnice České Budějovice</v>
      </c>
      <c r="G152" s="41"/>
      <c r="H152" s="41"/>
      <c r="I152" s="33" t="s">
        <v>22</v>
      </c>
      <c r="J152" s="80" t="str">
        <f>IF(J14="","",J14)</f>
        <v>29. 4. 2025</v>
      </c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6.96" customHeigh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2" customFormat="1" ht="15.15" customHeight="1">
      <c r="A154" s="39"/>
      <c r="B154" s="40"/>
      <c r="C154" s="33" t="s">
        <v>24</v>
      </c>
      <c r="D154" s="41"/>
      <c r="E154" s="41"/>
      <c r="F154" s="28" t="str">
        <f>E17</f>
        <v>Nemocnice České Budějovice</v>
      </c>
      <c r="G154" s="41"/>
      <c r="H154" s="41"/>
      <c r="I154" s="33" t="s">
        <v>32</v>
      </c>
      <c r="J154" s="37" t="str">
        <f>E23</f>
        <v>AGP nova spol. s.r.o.</v>
      </c>
      <c r="K154" s="41"/>
      <c r="L154" s="64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="2" customFormat="1" ht="15.15" customHeight="1">
      <c r="A155" s="39"/>
      <c r="B155" s="40"/>
      <c r="C155" s="33" t="s">
        <v>30</v>
      </c>
      <c r="D155" s="41"/>
      <c r="E155" s="41"/>
      <c r="F155" s="28" t="str">
        <f>IF(E20="","",E20)</f>
        <v>Vyplň údaj</v>
      </c>
      <c r="G155" s="41"/>
      <c r="H155" s="41"/>
      <c r="I155" s="33" t="s">
        <v>37</v>
      </c>
      <c r="J155" s="37" t="str">
        <f>E26</f>
        <v>QSB, s.r.o.</v>
      </c>
      <c r="K155" s="41"/>
      <c r="L155" s="64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="2" customFormat="1" ht="10.32" customHeight="1">
      <c r="A156" s="39"/>
      <c r="B156" s="40"/>
      <c r="C156" s="41"/>
      <c r="D156" s="41"/>
      <c r="E156" s="41"/>
      <c r="F156" s="41"/>
      <c r="G156" s="41"/>
      <c r="H156" s="41"/>
      <c r="I156" s="41"/>
      <c r="J156" s="41"/>
      <c r="K156" s="41"/>
      <c r="L156" s="64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="11" customFormat="1" ht="29.28" customHeight="1">
      <c r="A157" s="201"/>
      <c r="B157" s="202"/>
      <c r="C157" s="203" t="s">
        <v>230</v>
      </c>
      <c r="D157" s="204" t="s">
        <v>68</v>
      </c>
      <c r="E157" s="204" t="s">
        <v>64</v>
      </c>
      <c r="F157" s="204" t="s">
        <v>65</v>
      </c>
      <c r="G157" s="204" t="s">
        <v>231</v>
      </c>
      <c r="H157" s="204" t="s">
        <v>232</v>
      </c>
      <c r="I157" s="204" t="s">
        <v>233</v>
      </c>
      <c r="J157" s="205" t="s">
        <v>201</v>
      </c>
      <c r="K157" s="206" t="s">
        <v>234</v>
      </c>
      <c r="L157" s="207"/>
      <c r="M157" s="101" t="s">
        <v>1</v>
      </c>
      <c r="N157" s="102" t="s">
        <v>47</v>
      </c>
      <c r="O157" s="102" t="s">
        <v>235</v>
      </c>
      <c r="P157" s="102" t="s">
        <v>236</v>
      </c>
      <c r="Q157" s="102" t="s">
        <v>237</v>
      </c>
      <c r="R157" s="102" t="s">
        <v>238</v>
      </c>
      <c r="S157" s="102" t="s">
        <v>239</v>
      </c>
      <c r="T157" s="103" t="s">
        <v>240</v>
      </c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</row>
    <row r="158" s="2" customFormat="1" ht="22.8" customHeight="1">
      <c r="A158" s="39"/>
      <c r="B158" s="40"/>
      <c r="C158" s="108" t="s">
        <v>241</v>
      </c>
      <c r="D158" s="41"/>
      <c r="E158" s="41"/>
      <c r="F158" s="41"/>
      <c r="G158" s="41"/>
      <c r="H158" s="41"/>
      <c r="I158" s="41"/>
      <c r="J158" s="208">
        <f>BK158</f>
        <v>0</v>
      </c>
      <c r="K158" s="41"/>
      <c r="L158" s="45"/>
      <c r="M158" s="104"/>
      <c r="N158" s="209"/>
      <c r="O158" s="105"/>
      <c r="P158" s="210">
        <f>P159</f>
        <v>0</v>
      </c>
      <c r="Q158" s="105"/>
      <c r="R158" s="210">
        <f>R159</f>
        <v>0</v>
      </c>
      <c r="S158" s="105"/>
      <c r="T158" s="211">
        <f>T159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82</v>
      </c>
      <c r="AU158" s="18" t="s">
        <v>203</v>
      </c>
      <c r="BK158" s="212">
        <f>BK159</f>
        <v>0</v>
      </c>
    </row>
    <row r="159" s="12" customFormat="1" ht="25.92" customHeight="1">
      <c r="A159" s="12"/>
      <c r="B159" s="213"/>
      <c r="C159" s="214"/>
      <c r="D159" s="215" t="s">
        <v>82</v>
      </c>
      <c r="E159" s="216" t="s">
        <v>3648</v>
      </c>
      <c r="F159" s="216" t="s">
        <v>3648</v>
      </c>
      <c r="G159" s="214"/>
      <c r="H159" s="214"/>
      <c r="I159" s="217"/>
      <c r="J159" s="218">
        <f>BK159</f>
        <v>0</v>
      </c>
      <c r="K159" s="214"/>
      <c r="L159" s="219"/>
      <c r="M159" s="220"/>
      <c r="N159" s="221"/>
      <c r="O159" s="221"/>
      <c r="P159" s="222">
        <f>P160+P197+P223+P256+P262</f>
        <v>0</v>
      </c>
      <c r="Q159" s="221"/>
      <c r="R159" s="222">
        <f>R160+R197+R223+R256+R262</f>
        <v>0</v>
      </c>
      <c r="S159" s="221"/>
      <c r="T159" s="223">
        <f>T160+T197+T223+T256+T262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90</v>
      </c>
      <c r="AT159" s="225" t="s">
        <v>82</v>
      </c>
      <c r="AU159" s="225" t="s">
        <v>83</v>
      </c>
      <c r="AY159" s="224" t="s">
        <v>244</v>
      </c>
      <c r="BK159" s="226">
        <f>BK160+BK197+BK223+BK256+BK262</f>
        <v>0</v>
      </c>
    </row>
    <row r="160" s="12" customFormat="1" ht="22.8" customHeight="1">
      <c r="A160" s="12"/>
      <c r="B160" s="213"/>
      <c r="C160" s="214"/>
      <c r="D160" s="215" t="s">
        <v>82</v>
      </c>
      <c r="E160" s="227" t="s">
        <v>3649</v>
      </c>
      <c r="F160" s="227" t="s">
        <v>3649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P161+P163+P165+P167+P169+P175+P179+P181+P184+P188+P190</f>
        <v>0</v>
      </c>
      <c r="Q160" s="221"/>
      <c r="R160" s="222">
        <f>R161+R163+R165+R167+R169+R175+R179+R181+R184+R188+R190</f>
        <v>0</v>
      </c>
      <c r="S160" s="221"/>
      <c r="T160" s="223">
        <f>T161+T163+T165+T167+T169+T175+T179+T181+T184+T188+T190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90</v>
      </c>
      <c r="AT160" s="225" t="s">
        <v>82</v>
      </c>
      <c r="AU160" s="225" t="s">
        <v>90</v>
      </c>
      <c r="AY160" s="224" t="s">
        <v>244</v>
      </c>
      <c r="BK160" s="226">
        <f>BK161+BK163+BK165+BK167+BK169+BK175+BK179+BK181+BK184+BK188+BK190</f>
        <v>0</v>
      </c>
    </row>
    <row r="161" s="12" customFormat="1" ht="20.88" customHeight="1">
      <c r="A161" s="12"/>
      <c r="B161" s="213"/>
      <c r="C161" s="214"/>
      <c r="D161" s="215" t="s">
        <v>82</v>
      </c>
      <c r="E161" s="227" t="s">
        <v>3650</v>
      </c>
      <c r="F161" s="227" t="s">
        <v>3650</v>
      </c>
      <c r="G161" s="214"/>
      <c r="H161" s="214"/>
      <c r="I161" s="217"/>
      <c r="J161" s="228">
        <f>BK161</f>
        <v>0</v>
      </c>
      <c r="K161" s="214"/>
      <c r="L161" s="219"/>
      <c r="M161" s="220"/>
      <c r="N161" s="221"/>
      <c r="O161" s="221"/>
      <c r="P161" s="222">
        <f>P162</f>
        <v>0</v>
      </c>
      <c r="Q161" s="221"/>
      <c r="R161" s="222">
        <f>R162</f>
        <v>0</v>
      </c>
      <c r="S161" s="221"/>
      <c r="T161" s="223">
        <f>T162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4" t="s">
        <v>90</v>
      </c>
      <c r="AT161" s="225" t="s">
        <v>82</v>
      </c>
      <c r="AU161" s="225" t="s">
        <v>92</v>
      </c>
      <c r="AY161" s="224" t="s">
        <v>244</v>
      </c>
      <c r="BK161" s="226">
        <f>BK162</f>
        <v>0</v>
      </c>
    </row>
    <row r="162" s="2" customFormat="1" ht="62.7" customHeight="1">
      <c r="A162" s="39"/>
      <c r="B162" s="40"/>
      <c r="C162" s="229" t="s">
        <v>90</v>
      </c>
      <c r="D162" s="229" t="s">
        <v>247</v>
      </c>
      <c r="E162" s="230" t="s">
        <v>3651</v>
      </c>
      <c r="F162" s="231" t="s">
        <v>3652</v>
      </c>
      <c r="G162" s="232" t="s">
        <v>687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247</v>
      </c>
      <c r="AU162" s="241" t="s">
        <v>358</v>
      </c>
      <c r="AY162" s="18" t="s">
        <v>244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251</v>
      </c>
    </row>
    <row r="163" s="12" customFormat="1" ht="20.88" customHeight="1">
      <c r="A163" s="12"/>
      <c r="B163" s="213"/>
      <c r="C163" s="214"/>
      <c r="D163" s="215" t="s">
        <v>82</v>
      </c>
      <c r="E163" s="227" t="s">
        <v>3653</v>
      </c>
      <c r="F163" s="227" t="s">
        <v>3653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P164</f>
        <v>0</v>
      </c>
      <c r="Q163" s="221"/>
      <c r="R163" s="222">
        <f>R164</f>
        <v>0</v>
      </c>
      <c r="S163" s="221"/>
      <c r="T163" s="223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92</v>
      </c>
      <c r="AY163" s="224" t="s">
        <v>244</v>
      </c>
      <c r="BK163" s="226">
        <f>BK164</f>
        <v>0</v>
      </c>
    </row>
    <row r="164" s="2" customFormat="1" ht="16.5" customHeight="1">
      <c r="A164" s="39"/>
      <c r="B164" s="40"/>
      <c r="C164" s="229" t="s">
        <v>92</v>
      </c>
      <c r="D164" s="229" t="s">
        <v>247</v>
      </c>
      <c r="E164" s="230" t="s">
        <v>3654</v>
      </c>
      <c r="F164" s="231" t="s">
        <v>3655</v>
      </c>
      <c r="G164" s="232" t="s">
        <v>687</v>
      </c>
      <c r="H164" s="233">
        <v>2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247</v>
      </c>
      <c r="AU164" s="241" t="s">
        <v>358</v>
      </c>
      <c r="AY164" s="18" t="s">
        <v>244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266</v>
      </c>
    </row>
    <row r="165" s="12" customFormat="1" ht="20.88" customHeight="1">
      <c r="A165" s="12"/>
      <c r="B165" s="213"/>
      <c r="C165" s="214"/>
      <c r="D165" s="215" t="s">
        <v>82</v>
      </c>
      <c r="E165" s="227" t="s">
        <v>3656</v>
      </c>
      <c r="F165" s="227" t="s">
        <v>3656</v>
      </c>
      <c r="G165" s="214"/>
      <c r="H165" s="214"/>
      <c r="I165" s="217"/>
      <c r="J165" s="228">
        <f>BK165</f>
        <v>0</v>
      </c>
      <c r="K165" s="214"/>
      <c r="L165" s="219"/>
      <c r="M165" s="220"/>
      <c r="N165" s="221"/>
      <c r="O165" s="221"/>
      <c r="P165" s="222">
        <f>P166</f>
        <v>0</v>
      </c>
      <c r="Q165" s="221"/>
      <c r="R165" s="222">
        <f>R166</f>
        <v>0</v>
      </c>
      <c r="S165" s="221"/>
      <c r="T165" s="223">
        <f>T166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4" t="s">
        <v>90</v>
      </c>
      <c r="AT165" s="225" t="s">
        <v>82</v>
      </c>
      <c r="AU165" s="225" t="s">
        <v>92</v>
      </c>
      <c r="AY165" s="224" t="s">
        <v>244</v>
      </c>
      <c r="BK165" s="226">
        <f>BK166</f>
        <v>0</v>
      </c>
    </row>
    <row r="166" s="2" customFormat="1" ht="16.5" customHeight="1">
      <c r="A166" s="39"/>
      <c r="B166" s="40"/>
      <c r="C166" s="229" t="s">
        <v>358</v>
      </c>
      <c r="D166" s="229" t="s">
        <v>247</v>
      </c>
      <c r="E166" s="230" t="s">
        <v>3657</v>
      </c>
      <c r="F166" s="231" t="s">
        <v>3658</v>
      </c>
      <c r="G166" s="232" t="s">
        <v>687</v>
      </c>
      <c r="H166" s="233">
        <v>2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247</v>
      </c>
      <c r="AU166" s="241" t="s">
        <v>358</v>
      </c>
      <c r="AY166" s="18" t="s">
        <v>244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280</v>
      </c>
    </row>
    <row r="167" s="12" customFormat="1" ht="20.88" customHeight="1">
      <c r="A167" s="12"/>
      <c r="B167" s="213"/>
      <c r="C167" s="214"/>
      <c r="D167" s="215" t="s">
        <v>82</v>
      </c>
      <c r="E167" s="227" t="s">
        <v>3659</v>
      </c>
      <c r="F167" s="227" t="s">
        <v>3659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P168</f>
        <v>0</v>
      </c>
      <c r="Q167" s="221"/>
      <c r="R167" s="222">
        <f>R168</f>
        <v>0</v>
      </c>
      <c r="S167" s="221"/>
      <c r="T167" s="223">
        <f>T168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90</v>
      </c>
      <c r="AT167" s="225" t="s">
        <v>82</v>
      </c>
      <c r="AU167" s="225" t="s">
        <v>92</v>
      </c>
      <c r="AY167" s="224" t="s">
        <v>244</v>
      </c>
      <c r="BK167" s="226">
        <f>BK168</f>
        <v>0</v>
      </c>
    </row>
    <row r="168" s="2" customFormat="1" ht="24.15" customHeight="1">
      <c r="A168" s="39"/>
      <c r="B168" s="40"/>
      <c r="C168" s="229" t="s">
        <v>251</v>
      </c>
      <c r="D168" s="229" t="s">
        <v>247</v>
      </c>
      <c r="E168" s="230" t="s">
        <v>3660</v>
      </c>
      <c r="F168" s="231" t="s">
        <v>3661</v>
      </c>
      <c r="G168" s="232" t="s">
        <v>687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247</v>
      </c>
      <c r="AU168" s="241" t="s">
        <v>358</v>
      </c>
      <c r="AY168" s="18" t="s">
        <v>244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292</v>
      </c>
    </row>
    <row r="169" s="12" customFormat="1" ht="20.88" customHeight="1">
      <c r="A169" s="12"/>
      <c r="B169" s="213"/>
      <c r="C169" s="214"/>
      <c r="D169" s="215" t="s">
        <v>82</v>
      </c>
      <c r="E169" s="227" t="s">
        <v>3662</v>
      </c>
      <c r="F169" s="227" t="s">
        <v>3662</v>
      </c>
      <c r="G169" s="214"/>
      <c r="H169" s="214"/>
      <c r="I169" s="217"/>
      <c r="J169" s="228">
        <f>BK169</f>
        <v>0</v>
      </c>
      <c r="K169" s="214"/>
      <c r="L169" s="219"/>
      <c r="M169" s="220"/>
      <c r="N169" s="221"/>
      <c r="O169" s="221"/>
      <c r="P169" s="222">
        <f>SUM(P170:P174)</f>
        <v>0</v>
      </c>
      <c r="Q169" s="221"/>
      <c r="R169" s="222">
        <f>SUM(R170:R174)</f>
        <v>0</v>
      </c>
      <c r="S169" s="221"/>
      <c r="T169" s="223">
        <f>SUM(T170:T174)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4" t="s">
        <v>90</v>
      </c>
      <c r="AT169" s="225" t="s">
        <v>82</v>
      </c>
      <c r="AU169" s="225" t="s">
        <v>92</v>
      </c>
      <c r="AY169" s="224" t="s">
        <v>244</v>
      </c>
      <c r="BK169" s="226">
        <f>SUM(BK170:BK174)</f>
        <v>0</v>
      </c>
    </row>
    <row r="170" s="2" customFormat="1" ht="24.15" customHeight="1">
      <c r="A170" s="39"/>
      <c r="B170" s="40"/>
      <c r="C170" s="229" t="s">
        <v>260</v>
      </c>
      <c r="D170" s="229" t="s">
        <v>247</v>
      </c>
      <c r="E170" s="230" t="s">
        <v>3663</v>
      </c>
      <c r="F170" s="231" t="s">
        <v>3664</v>
      </c>
      <c r="G170" s="232" t="s">
        <v>687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330</v>
      </c>
      <c r="AT170" s="241" t="s">
        <v>247</v>
      </c>
      <c r="AU170" s="241" t="s">
        <v>358</v>
      </c>
      <c r="AY170" s="18" t="s">
        <v>244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330</v>
      </c>
      <c r="BM170" s="241" t="s">
        <v>8</v>
      </c>
    </row>
    <row r="171" s="2" customFormat="1" ht="24.15" customHeight="1">
      <c r="A171" s="39"/>
      <c r="B171" s="40"/>
      <c r="C171" s="229" t="s">
        <v>266</v>
      </c>
      <c r="D171" s="229" t="s">
        <v>247</v>
      </c>
      <c r="E171" s="230" t="s">
        <v>3665</v>
      </c>
      <c r="F171" s="231" t="s">
        <v>3666</v>
      </c>
      <c r="G171" s="232" t="s">
        <v>687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330</v>
      </c>
      <c r="AT171" s="241" t="s">
        <v>247</v>
      </c>
      <c r="AU171" s="241" t="s">
        <v>358</v>
      </c>
      <c r="AY171" s="18" t="s">
        <v>244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330</v>
      </c>
      <c r="BM171" s="241" t="s">
        <v>320</v>
      </c>
    </row>
    <row r="172" s="2" customFormat="1" ht="24.15" customHeight="1">
      <c r="A172" s="39"/>
      <c r="B172" s="40"/>
      <c r="C172" s="229" t="s">
        <v>274</v>
      </c>
      <c r="D172" s="229" t="s">
        <v>247</v>
      </c>
      <c r="E172" s="230" t="s">
        <v>3667</v>
      </c>
      <c r="F172" s="231" t="s">
        <v>3664</v>
      </c>
      <c r="G172" s="232" t="s">
        <v>687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330</v>
      </c>
      <c r="AT172" s="241" t="s">
        <v>247</v>
      </c>
      <c r="AU172" s="241" t="s">
        <v>358</v>
      </c>
      <c r="AY172" s="18" t="s">
        <v>244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330</v>
      </c>
      <c r="BM172" s="241" t="s">
        <v>330</v>
      </c>
    </row>
    <row r="173" s="2" customFormat="1" ht="24.15" customHeight="1">
      <c r="A173" s="39"/>
      <c r="B173" s="40"/>
      <c r="C173" s="229" t="s">
        <v>280</v>
      </c>
      <c r="D173" s="229" t="s">
        <v>247</v>
      </c>
      <c r="E173" s="230" t="s">
        <v>3668</v>
      </c>
      <c r="F173" s="231" t="s">
        <v>3669</v>
      </c>
      <c r="G173" s="232" t="s">
        <v>687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247</v>
      </c>
      <c r="AU173" s="241" t="s">
        <v>358</v>
      </c>
      <c r="AY173" s="18" t="s">
        <v>244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341</v>
      </c>
    </row>
    <row r="174" s="2" customFormat="1" ht="24.15" customHeight="1">
      <c r="A174" s="39"/>
      <c r="B174" s="40"/>
      <c r="C174" s="229" t="s">
        <v>288</v>
      </c>
      <c r="D174" s="229" t="s">
        <v>247</v>
      </c>
      <c r="E174" s="230" t="s">
        <v>3670</v>
      </c>
      <c r="F174" s="231" t="s">
        <v>3671</v>
      </c>
      <c r="G174" s="232" t="s">
        <v>687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247</v>
      </c>
      <c r="AU174" s="241" t="s">
        <v>358</v>
      </c>
      <c r="AY174" s="18" t="s">
        <v>244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354</v>
      </c>
    </row>
    <row r="175" s="12" customFormat="1" ht="20.88" customHeight="1">
      <c r="A175" s="12"/>
      <c r="B175" s="213"/>
      <c r="C175" s="214"/>
      <c r="D175" s="215" t="s">
        <v>82</v>
      </c>
      <c r="E175" s="227" t="s">
        <v>3672</v>
      </c>
      <c r="F175" s="227" t="s">
        <v>3672</v>
      </c>
      <c r="G175" s="214"/>
      <c r="H175" s="214"/>
      <c r="I175" s="217"/>
      <c r="J175" s="228">
        <f>BK175</f>
        <v>0</v>
      </c>
      <c r="K175" s="214"/>
      <c r="L175" s="219"/>
      <c r="M175" s="220"/>
      <c r="N175" s="221"/>
      <c r="O175" s="221"/>
      <c r="P175" s="222">
        <f>SUM(P176:P178)</f>
        <v>0</v>
      </c>
      <c r="Q175" s="221"/>
      <c r="R175" s="222">
        <f>SUM(R176:R178)</f>
        <v>0</v>
      </c>
      <c r="S175" s="221"/>
      <c r="T175" s="223">
        <f>SUM(T176:T178)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4" t="s">
        <v>90</v>
      </c>
      <c r="AT175" s="225" t="s">
        <v>82</v>
      </c>
      <c r="AU175" s="225" t="s">
        <v>92</v>
      </c>
      <c r="AY175" s="224" t="s">
        <v>244</v>
      </c>
      <c r="BK175" s="226">
        <f>SUM(BK176:BK178)</f>
        <v>0</v>
      </c>
    </row>
    <row r="176" s="2" customFormat="1" ht="24.15" customHeight="1">
      <c r="A176" s="39"/>
      <c r="B176" s="40"/>
      <c r="C176" s="229" t="s">
        <v>292</v>
      </c>
      <c r="D176" s="229" t="s">
        <v>247</v>
      </c>
      <c r="E176" s="230" t="s">
        <v>3673</v>
      </c>
      <c r="F176" s="231" t="s">
        <v>3674</v>
      </c>
      <c r="G176" s="232" t="s">
        <v>687</v>
      </c>
      <c r="H176" s="233">
        <v>10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330</v>
      </c>
      <c r="AT176" s="241" t="s">
        <v>247</v>
      </c>
      <c r="AU176" s="241" t="s">
        <v>358</v>
      </c>
      <c r="AY176" s="18" t="s">
        <v>244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330</v>
      </c>
      <c r="BM176" s="241" t="s">
        <v>369</v>
      </c>
    </row>
    <row r="177" s="2" customFormat="1" ht="24.15" customHeight="1">
      <c r="A177" s="39"/>
      <c r="B177" s="40"/>
      <c r="C177" s="229" t="s">
        <v>297</v>
      </c>
      <c r="D177" s="229" t="s">
        <v>247</v>
      </c>
      <c r="E177" s="230" t="s">
        <v>3675</v>
      </c>
      <c r="F177" s="231" t="s">
        <v>3676</v>
      </c>
      <c r="G177" s="232" t="s">
        <v>687</v>
      </c>
      <c r="H177" s="233">
        <v>6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330</v>
      </c>
      <c r="AT177" s="241" t="s">
        <v>247</v>
      </c>
      <c r="AU177" s="241" t="s">
        <v>358</v>
      </c>
      <c r="AY177" s="18" t="s">
        <v>244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384</v>
      </c>
    </row>
    <row r="178" s="2" customFormat="1" ht="24.15" customHeight="1">
      <c r="A178" s="39"/>
      <c r="B178" s="40"/>
      <c r="C178" s="229" t="s">
        <v>8</v>
      </c>
      <c r="D178" s="229" t="s">
        <v>247</v>
      </c>
      <c r="E178" s="230" t="s">
        <v>3677</v>
      </c>
      <c r="F178" s="231" t="s">
        <v>3678</v>
      </c>
      <c r="G178" s="232" t="s">
        <v>687</v>
      </c>
      <c r="H178" s="233">
        <v>4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247</v>
      </c>
      <c r="AU178" s="241" t="s">
        <v>358</v>
      </c>
      <c r="AY178" s="18" t="s">
        <v>244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394</v>
      </c>
    </row>
    <row r="179" s="12" customFormat="1" ht="20.88" customHeight="1">
      <c r="A179" s="12"/>
      <c r="B179" s="213"/>
      <c r="C179" s="214"/>
      <c r="D179" s="215" t="s">
        <v>82</v>
      </c>
      <c r="E179" s="227" t="s">
        <v>3679</v>
      </c>
      <c r="F179" s="227" t="s">
        <v>3679</v>
      </c>
      <c r="G179" s="214"/>
      <c r="H179" s="214"/>
      <c r="I179" s="217"/>
      <c r="J179" s="228">
        <f>BK179</f>
        <v>0</v>
      </c>
      <c r="K179" s="214"/>
      <c r="L179" s="219"/>
      <c r="M179" s="220"/>
      <c r="N179" s="221"/>
      <c r="O179" s="221"/>
      <c r="P179" s="222">
        <f>P180</f>
        <v>0</v>
      </c>
      <c r="Q179" s="221"/>
      <c r="R179" s="222">
        <f>R180</f>
        <v>0</v>
      </c>
      <c r="S179" s="221"/>
      <c r="T179" s="223">
        <f>T180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4" t="s">
        <v>90</v>
      </c>
      <c r="AT179" s="225" t="s">
        <v>82</v>
      </c>
      <c r="AU179" s="225" t="s">
        <v>92</v>
      </c>
      <c r="AY179" s="224" t="s">
        <v>244</v>
      </c>
      <c r="BK179" s="226">
        <f>BK180</f>
        <v>0</v>
      </c>
    </row>
    <row r="180" s="2" customFormat="1" ht="16.5" customHeight="1">
      <c r="A180" s="39"/>
      <c r="B180" s="40"/>
      <c r="C180" s="229" t="s">
        <v>311</v>
      </c>
      <c r="D180" s="229" t="s">
        <v>247</v>
      </c>
      <c r="E180" s="230" t="s">
        <v>3680</v>
      </c>
      <c r="F180" s="231" t="s">
        <v>3681</v>
      </c>
      <c r="G180" s="232" t="s">
        <v>687</v>
      </c>
      <c r="H180" s="233">
        <v>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330</v>
      </c>
      <c r="AT180" s="241" t="s">
        <v>247</v>
      </c>
      <c r="AU180" s="241" t="s">
        <v>358</v>
      </c>
      <c r="AY180" s="18" t="s">
        <v>244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330</v>
      </c>
      <c r="BM180" s="241" t="s">
        <v>405</v>
      </c>
    </row>
    <row r="181" s="12" customFormat="1" ht="20.88" customHeight="1">
      <c r="A181" s="12"/>
      <c r="B181" s="213"/>
      <c r="C181" s="214"/>
      <c r="D181" s="215" t="s">
        <v>82</v>
      </c>
      <c r="E181" s="227" t="s">
        <v>3682</v>
      </c>
      <c r="F181" s="227" t="s">
        <v>3682</v>
      </c>
      <c r="G181" s="214"/>
      <c r="H181" s="214"/>
      <c r="I181" s="217"/>
      <c r="J181" s="228">
        <f>BK181</f>
        <v>0</v>
      </c>
      <c r="K181" s="214"/>
      <c r="L181" s="219"/>
      <c r="M181" s="220"/>
      <c r="N181" s="221"/>
      <c r="O181" s="221"/>
      <c r="P181" s="222">
        <f>SUM(P182:P183)</f>
        <v>0</v>
      </c>
      <c r="Q181" s="221"/>
      <c r="R181" s="222">
        <f>SUM(R182:R183)</f>
        <v>0</v>
      </c>
      <c r="S181" s="221"/>
      <c r="T181" s="223">
        <f>SUM(T182:T183)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24" t="s">
        <v>90</v>
      </c>
      <c r="AT181" s="225" t="s">
        <v>82</v>
      </c>
      <c r="AU181" s="225" t="s">
        <v>92</v>
      </c>
      <c r="AY181" s="224" t="s">
        <v>244</v>
      </c>
      <c r="BK181" s="226">
        <f>SUM(BK182:BK183)</f>
        <v>0</v>
      </c>
    </row>
    <row r="182" s="2" customFormat="1" ht="24.15" customHeight="1">
      <c r="A182" s="39"/>
      <c r="B182" s="40"/>
      <c r="C182" s="229" t="s">
        <v>320</v>
      </c>
      <c r="D182" s="229" t="s">
        <v>247</v>
      </c>
      <c r="E182" s="230" t="s">
        <v>3683</v>
      </c>
      <c r="F182" s="231" t="s">
        <v>3684</v>
      </c>
      <c r="G182" s="232" t="s">
        <v>2869</v>
      </c>
      <c r="H182" s="233">
        <v>19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330</v>
      </c>
      <c r="AT182" s="241" t="s">
        <v>247</v>
      </c>
      <c r="AU182" s="241" t="s">
        <v>358</v>
      </c>
      <c r="AY182" s="18" t="s">
        <v>244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330</v>
      </c>
      <c r="BM182" s="241" t="s">
        <v>415</v>
      </c>
    </row>
    <row r="183" s="2" customFormat="1" ht="24.15" customHeight="1">
      <c r="A183" s="39"/>
      <c r="B183" s="40"/>
      <c r="C183" s="229" t="s">
        <v>325</v>
      </c>
      <c r="D183" s="229" t="s">
        <v>247</v>
      </c>
      <c r="E183" s="230" t="s">
        <v>3685</v>
      </c>
      <c r="F183" s="231" t="s">
        <v>3686</v>
      </c>
      <c r="G183" s="232" t="s">
        <v>2869</v>
      </c>
      <c r="H183" s="233">
        <v>6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330</v>
      </c>
      <c r="AT183" s="241" t="s">
        <v>247</v>
      </c>
      <c r="AU183" s="241" t="s">
        <v>358</v>
      </c>
      <c r="AY183" s="18" t="s">
        <v>244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330</v>
      </c>
      <c r="BM183" s="241" t="s">
        <v>427</v>
      </c>
    </row>
    <row r="184" s="12" customFormat="1" ht="20.88" customHeight="1">
      <c r="A184" s="12"/>
      <c r="B184" s="213"/>
      <c r="C184" s="214"/>
      <c r="D184" s="215" t="s">
        <v>82</v>
      </c>
      <c r="E184" s="227" t="s">
        <v>3687</v>
      </c>
      <c r="F184" s="227" t="s">
        <v>3687</v>
      </c>
      <c r="G184" s="214"/>
      <c r="H184" s="214"/>
      <c r="I184" s="217"/>
      <c r="J184" s="228">
        <f>BK184</f>
        <v>0</v>
      </c>
      <c r="K184" s="214"/>
      <c r="L184" s="219"/>
      <c r="M184" s="220"/>
      <c r="N184" s="221"/>
      <c r="O184" s="221"/>
      <c r="P184" s="222">
        <f>SUM(P185:P187)</f>
        <v>0</v>
      </c>
      <c r="Q184" s="221"/>
      <c r="R184" s="222">
        <f>SUM(R185:R187)</f>
        <v>0</v>
      </c>
      <c r="S184" s="221"/>
      <c r="T184" s="223">
        <f>SUM(T185:T187)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4" t="s">
        <v>90</v>
      </c>
      <c r="AT184" s="225" t="s">
        <v>82</v>
      </c>
      <c r="AU184" s="225" t="s">
        <v>92</v>
      </c>
      <c r="AY184" s="224" t="s">
        <v>244</v>
      </c>
      <c r="BK184" s="226">
        <f>SUM(BK185:BK187)</f>
        <v>0</v>
      </c>
    </row>
    <row r="185" s="2" customFormat="1" ht="24.15" customHeight="1">
      <c r="A185" s="39"/>
      <c r="B185" s="40"/>
      <c r="C185" s="229" t="s">
        <v>330</v>
      </c>
      <c r="D185" s="229" t="s">
        <v>247</v>
      </c>
      <c r="E185" s="230" t="s">
        <v>3688</v>
      </c>
      <c r="F185" s="231" t="s">
        <v>3689</v>
      </c>
      <c r="G185" s="232" t="s">
        <v>174</v>
      </c>
      <c r="H185" s="233">
        <v>2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330</v>
      </c>
      <c r="AT185" s="241" t="s">
        <v>247</v>
      </c>
      <c r="AU185" s="241" t="s">
        <v>358</v>
      </c>
      <c r="AY185" s="18" t="s">
        <v>244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330</v>
      </c>
      <c r="BM185" s="241" t="s">
        <v>439</v>
      </c>
    </row>
    <row r="186" s="2" customFormat="1" ht="21.75" customHeight="1">
      <c r="A186" s="39"/>
      <c r="B186" s="40"/>
      <c r="C186" s="229" t="s">
        <v>335</v>
      </c>
      <c r="D186" s="229" t="s">
        <v>247</v>
      </c>
      <c r="E186" s="230" t="s">
        <v>3690</v>
      </c>
      <c r="F186" s="231" t="s">
        <v>3691</v>
      </c>
      <c r="G186" s="232" t="s">
        <v>174</v>
      </c>
      <c r="H186" s="233">
        <v>12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330</v>
      </c>
      <c r="AT186" s="241" t="s">
        <v>247</v>
      </c>
      <c r="AU186" s="241" t="s">
        <v>358</v>
      </c>
      <c r="AY186" s="18" t="s">
        <v>244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330</v>
      </c>
      <c r="BM186" s="241" t="s">
        <v>454</v>
      </c>
    </row>
    <row r="187" s="2" customFormat="1" ht="24.15" customHeight="1">
      <c r="A187" s="39"/>
      <c r="B187" s="40"/>
      <c r="C187" s="229" t="s">
        <v>341</v>
      </c>
      <c r="D187" s="229" t="s">
        <v>247</v>
      </c>
      <c r="E187" s="230" t="s">
        <v>3692</v>
      </c>
      <c r="F187" s="231" t="s">
        <v>3693</v>
      </c>
      <c r="G187" s="232" t="s">
        <v>174</v>
      </c>
      <c r="H187" s="233">
        <v>12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330</v>
      </c>
      <c r="AT187" s="241" t="s">
        <v>247</v>
      </c>
      <c r="AU187" s="241" t="s">
        <v>358</v>
      </c>
      <c r="AY187" s="18" t="s">
        <v>244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330</v>
      </c>
      <c r="BM187" s="241" t="s">
        <v>465</v>
      </c>
    </row>
    <row r="188" s="12" customFormat="1" ht="20.88" customHeight="1">
      <c r="A188" s="12"/>
      <c r="B188" s="213"/>
      <c r="C188" s="214"/>
      <c r="D188" s="215" t="s">
        <v>82</v>
      </c>
      <c r="E188" s="227" t="s">
        <v>3687</v>
      </c>
      <c r="F188" s="227" t="s">
        <v>3687</v>
      </c>
      <c r="G188" s="214"/>
      <c r="H188" s="214"/>
      <c r="I188" s="217"/>
      <c r="J188" s="228">
        <f>BK188</f>
        <v>0</v>
      </c>
      <c r="K188" s="214"/>
      <c r="L188" s="219"/>
      <c r="M188" s="220"/>
      <c r="N188" s="221"/>
      <c r="O188" s="221"/>
      <c r="P188" s="222">
        <f>P189</f>
        <v>0</v>
      </c>
      <c r="Q188" s="221"/>
      <c r="R188" s="222">
        <f>R189</f>
        <v>0</v>
      </c>
      <c r="S188" s="221"/>
      <c r="T188" s="223">
        <f>T189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24" t="s">
        <v>90</v>
      </c>
      <c r="AT188" s="225" t="s">
        <v>82</v>
      </c>
      <c r="AU188" s="225" t="s">
        <v>92</v>
      </c>
      <c r="AY188" s="224" t="s">
        <v>244</v>
      </c>
      <c r="BK188" s="226">
        <f>BK189</f>
        <v>0</v>
      </c>
    </row>
    <row r="189" s="2" customFormat="1" ht="24.15" customHeight="1">
      <c r="A189" s="39"/>
      <c r="B189" s="40"/>
      <c r="C189" s="229" t="s">
        <v>349</v>
      </c>
      <c r="D189" s="229" t="s">
        <v>247</v>
      </c>
      <c r="E189" s="230" t="s">
        <v>3692</v>
      </c>
      <c r="F189" s="231" t="s">
        <v>3693</v>
      </c>
      <c r="G189" s="232" t="s">
        <v>174</v>
      </c>
      <c r="H189" s="233">
        <v>3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330</v>
      </c>
      <c r="AT189" s="241" t="s">
        <v>247</v>
      </c>
      <c r="AU189" s="241" t="s">
        <v>358</v>
      </c>
      <c r="AY189" s="18" t="s">
        <v>244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330</v>
      </c>
      <c r="BM189" s="241" t="s">
        <v>481</v>
      </c>
    </row>
    <row r="190" s="12" customFormat="1" ht="20.88" customHeight="1">
      <c r="A190" s="12"/>
      <c r="B190" s="213"/>
      <c r="C190" s="214"/>
      <c r="D190" s="215" t="s">
        <v>82</v>
      </c>
      <c r="E190" s="227" t="s">
        <v>3694</v>
      </c>
      <c r="F190" s="227" t="s">
        <v>3694</v>
      </c>
      <c r="G190" s="214"/>
      <c r="H190" s="214"/>
      <c r="I190" s="217"/>
      <c r="J190" s="228">
        <f>BK190</f>
        <v>0</v>
      </c>
      <c r="K190" s="214"/>
      <c r="L190" s="219"/>
      <c r="M190" s="220"/>
      <c r="N190" s="221"/>
      <c r="O190" s="221"/>
      <c r="P190" s="222">
        <f>SUM(P191:P196)</f>
        <v>0</v>
      </c>
      <c r="Q190" s="221"/>
      <c r="R190" s="222">
        <f>SUM(R191:R196)</f>
        <v>0</v>
      </c>
      <c r="S190" s="221"/>
      <c r="T190" s="223">
        <f>SUM(T191:T196)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4" t="s">
        <v>90</v>
      </c>
      <c r="AT190" s="225" t="s">
        <v>82</v>
      </c>
      <c r="AU190" s="225" t="s">
        <v>92</v>
      </c>
      <c r="AY190" s="224" t="s">
        <v>244</v>
      </c>
      <c r="BK190" s="226">
        <f>SUM(BK191:BK196)</f>
        <v>0</v>
      </c>
    </row>
    <row r="191" s="2" customFormat="1" ht="16.5" customHeight="1">
      <c r="A191" s="39"/>
      <c r="B191" s="40"/>
      <c r="C191" s="229" t="s">
        <v>354</v>
      </c>
      <c r="D191" s="229" t="s">
        <v>247</v>
      </c>
      <c r="E191" s="230" t="s">
        <v>3695</v>
      </c>
      <c r="F191" s="231" t="s">
        <v>3696</v>
      </c>
      <c r="G191" s="232" t="s">
        <v>2869</v>
      </c>
      <c r="H191" s="233">
        <v>14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330</v>
      </c>
      <c r="AT191" s="241" t="s">
        <v>247</v>
      </c>
      <c r="AU191" s="241" t="s">
        <v>358</v>
      </c>
      <c r="AY191" s="18" t="s">
        <v>244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330</v>
      </c>
      <c r="BM191" s="241" t="s">
        <v>2066</v>
      </c>
    </row>
    <row r="192" s="2" customFormat="1" ht="24.15" customHeight="1">
      <c r="A192" s="39"/>
      <c r="B192" s="40"/>
      <c r="C192" s="229" t="s">
        <v>7</v>
      </c>
      <c r="D192" s="229" t="s">
        <v>247</v>
      </c>
      <c r="E192" s="230" t="s">
        <v>3697</v>
      </c>
      <c r="F192" s="231" t="s">
        <v>3698</v>
      </c>
      <c r="G192" s="232" t="s">
        <v>2869</v>
      </c>
      <c r="H192" s="233">
        <v>2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330</v>
      </c>
      <c r="AT192" s="241" t="s">
        <v>247</v>
      </c>
      <c r="AU192" s="241" t="s">
        <v>358</v>
      </c>
      <c r="AY192" s="18" t="s">
        <v>244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330</v>
      </c>
      <c r="BM192" s="241" t="s">
        <v>514</v>
      </c>
    </row>
    <row r="193" s="2" customFormat="1" ht="16.5" customHeight="1">
      <c r="A193" s="39"/>
      <c r="B193" s="40"/>
      <c r="C193" s="229" t="s">
        <v>369</v>
      </c>
      <c r="D193" s="229" t="s">
        <v>247</v>
      </c>
      <c r="E193" s="230" t="s">
        <v>3699</v>
      </c>
      <c r="F193" s="231" t="s">
        <v>3700</v>
      </c>
      <c r="G193" s="232" t="s">
        <v>2869</v>
      </c>
      <c r="H193" s="233">
        <v>36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330</v>
      </c>
      <c r="AT193" s="241" t="s">
        <v>247</v>
      </c>
      <c r="AU193" s="241" t="s">
        <v>358</v>
      </c>
      <c r="AY193" s="18" t="s">
        <v>244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330</v>
      </c>
      <c r="BM193" s="241" t="s">
        <v>540</v>
      </c>
    </row>
    <row r="194" s="2" customFormat="1" ht="24.15" customHeight="1">
      <c r="A194" s="39"/>
      <c r="B194" s="40"/>
      <c r="C194" s="229" t="s">
        <v>375</v>
      </c>
      <c r="D194" s="229" t="s">
        <v>247</v>
      </c>
      <c r="E194" s="230" t="s">
        <v>3701</v>
      </c>
      <c r="F194" s="231" t="s">
        <v>3702</v>
      </c>
      <c r="G194" s="232" t="s">
        <v>2869</v>
      </c>
      <c r="H194" s="233">
        <v>10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330</v>
      </c>
      <c r="AT194" s="241" t="s">
        <v>247</v>
      </c>
      <c r="AU194" s="241" t="s">
        <v>358</v>
      </c>
      <c r="AY194" s="18" t="s">
        <v>244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330</v>
      </c>
      <c r="BM194" s="241" t="s">
        <v>549</v>
      </c>
    </row>
    <row r="195" s="2" customFormat="1" ht="16.5" customHeight="1">
      <c r="A195" s="39"/>
      <c r="B195" s="40"/>
      <c r="C195" s="229" t="s">
        <v>384</v>
      </c>
      <c r="D195" s="229" t="s">
        <v>247</v>
      </c>
      <c r="E195" s="230" t="s">
        <v>3703</v>
      </c>
      <c r="F195" s="231" t="s">
        <v>3704</v>
      </c>
      <c r="G195" s="232" t="s">
        <v>2869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330</v>
      </c>
      <c r="AT195" s="241" t="s">
        <v>247</v>
      </c>
      <c r="AU195" s="241" t="s">
        <v>358</v>
      </c>
      <c r="AY195" s="18" t="s">
        <v>244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330</v>
      </c>
      <c r="BM195" s="241" t="s">
        <v>567</v>
      </c>
    </row>
    <row r="196" s="2" customFormat="1" ht="24.15" customHeight="1">
      <c r="A196" s="39"/>
      <c r="B196" s="40"/>
      <c r="C196" s="229" t="s">
        <v>389</v>
      </c>
      <c r="D196" s="229" t="s">
        <v>247</v>
      </c>
      <c r="E196" s="230" t="s">
        <v>3705</v>
      </c>
      <c r="F196" s="231" t="s">
        <v>3706</v>
      </c>
      <c r="G196" s="232" t="s">
        <v>2869</v>
      </c>
      <c r="H196" s="233">
        <v>1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330</v>
      </c>
      <c r="AT196" s="241" t="s">
        <v>247</v>
      </c>
      <c r="AU196" s="241" t="s">
        <v>358</v>
      </c>
      <c r="AY196" s="18" t="s">
        <v>244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330</v>
      </c>
      <c r="BM196" s="241" t="s">
        <v>585</v>
      </c>
    </row>
    <row r="197" s="12" customFormat="1" ht="22.8" customHeight="1">
      <c r="A197" s="12"/>
      <c r="B197" s="213"/>
      <c r="C197" s="214"/>
      <c r="D197" s="215" t="s">
        <v>82</v>
      </c>
      <c r="E197" s="227" t="s">
        <v>3707</v>
      </c>
      <c r="F197" s="227" t="s">
        <v>3707</v>
      </c>
      <c r="G197" s="214"/>
      <c r="H197" s="214"/>
      <c r="I197" s="217"/>
      <c r="J197" s="228">
        <f>BK197</f>
        <v>0</v>
      </c>
      <c r="K197" s="214"/>
      <c r="L197" s="219"/>
      <c r="M197" s="220"/>
      <c r="N197" s="221"/>
      <c r="O197" s="221"/>
      <c r="P197" s="222">
        <f>P198+P200+P202+P204+P206+P211+P214+P216+P218</f>
        <v>0</v>
      </c>
      <c r="Q197" s="221"/>
      <c r="R197" s="222">
        <f>R198+R200+R202+R204+R206+R211+R214+R216+R218</f>
        <v>0</v>
      </c>
      <c r="S197" s="221"/>
      <c r="T197" s="223">
        <f>T198+T200+T202+T204+T206+T211+T214+T216+T218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90</v>
      </c>
      <c r="AT197" s="225" t="s">
        <v>82</v>
      </c>
      <c r="AU197" s="225" t="s">
        <v>90</v>
      </c>
      <c r="AY197" s="224" t="s">
        <v>244</v>
      </c>
      <c r="BK197" s="226">
        <f>BK198+BK200+BK202+BK204+BK206+BK211+BK214+BK216+BK218</f>
        <v>0</v>
      </c>
    </row>
    <row r="198" s="12" customFormat="1" ht="20.88" customHeight="1">
      <c r="A198" s="12"/>
      <c r="B198" s="213"/>
      <c r="C198" s="214"/>
      <c r="D198" s="215" t="s">
        <v>82</v>
      </c>
      <c r="E198" s="227" t="s">
        <v>3650</v>
      </c>
      <c r="F198" s="227" t="s">
        <v>3650</v>
      </c>
      <c r="G198" s="214"/>
      <c r="H198" s="214"/>
      <c r="I198" s="217"/>
      <c r="J198" s="228">
        <f>BK198</f>
        <v>0</v>
      </c>
      <c r="K198" s="214"/>
      <c r="L198" s="219"/>
      <c r="M198" s="220"/>
      <c r="N198" s="221"/>
      <c r="O198" s="221"/>
      <c r="P198" s="222">
        <f>P199</f>
        <v>0</v>
      </c>
      <c r="Q198" s="221"/>
      <c r="R198" s="222">
        <f>R199</f>
        <v>0</v>
      </c>
      <c r="S198" s="221"/>
      <c r="T198" s="223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90</v>
      </c>
      <c r="AT198" s="225" t="s">
        <v>82</v>
      </c>
      <c r="AU198" s="225" t="s">
        <v>92</v>
      </c>
      <c r="AY198" s="224" t="s">
        <v>244</v>
      </c>
      <c r="BK198" s="226">
        <f>BK199</f>
        <v>0</v>
      </c>
    </row>
    <row r="199" s="2" customFormat="1" ht="62.7" customHeight="1">
      <c r="A199" s="39"/>
      <c r="B199" s="40"/>
      <c r="C199" s="229" t="s">
        <v>394</v>
      </c>
      <c r="D199" s="229" t="s">
        <v>247</v>
      </c>
      <c r="E199" s="230" t="s">
        <v>3708</v>
      </c>
      <c r="F199" s="231" t="s">
        <v>3709</v>
      </c>
      <c r="G199" s="232" t="s">
        <v>687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330</v>
      </c>
      <c r="AT199" s="241" t="s">
        <v>247</v>
      </c>
      <c r="AU199" s="241" t="s">
        <v>358</v>
      </c>
      <c r="AY199" s="18" t="s">
        <v>244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330</v>
      </c>
      <c r="BM199" s="241" t="s">
        <v>595</v>
      </c>
    </row>
    <row r="200" s="12" customFormat="1" ht="20.88" customHeight="1">
      <c r="A200" s="12"/>
      <c r="B200" s="213"/>
      <c r="C200" s="214"/>
      <c r="D200" s="215" t="s">
        <v>82</v>
      </c>
      <c r="E200" s="227" t="s">
        <v>3653</v>
      </c>
      <c r="F200" s="227" t="s">
        <v>3653</v>
      </c>
      <c r="G200" s="214"/>
      <c r="H200" s="214"/>
      <c r="I200" s="217"/>
      <c r="J200" s="228">
        <f>BK200</f>
        <v>0</v>
      </c>
      <c r="K200" s="214"/>
      <c r="L200" s="219"/>
      <c r="M200" s="220"/>
      <c r="N200" s="221"/>
      <c r="O200" s="221"/>
      <c r="P200" s="222">
        <f>P201</f>
        <v>0</v>
      </c>
      <c r="Q200" s="221"/>
      <c r="R200" s="222">
        <f>R201</f>
        <v>0</v>
      </c>
      <c r="S200" s="221"/>
      <c r="T200" s="223">
        <f>T201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90</v>
      </c>
      <c r="AT200" s="225" t="s">
        <v>82</v>
      </c>
      <c r="AU200" s="225" t="s">
        <v>92</v>
      </c>
      <c r="AY200" s="224" t="s">
        <v>244</v>
      </c>
      <c r="BK200" s="226">
        <f>BK201</f>
        <v>0</v>
      </c>
    </row>
    <row r="201" s="2" customFormat="1" ht="16.5" customHeight="1">
      <c r="A201" s="39"/>
      <c r="B201" s="40"/>
      <c r="C201" s="229" t="s">
        <v>399</v>
      </c>
      <c r="D201" s="229" t="s">
        <v>247</v>
      </c>
      <c r="E201" s="230" t="s">
        <v>3710</v>
      </c>
      <c r="F201" s="231" t="s">
        <v>3711</v>
      </c>
      <c r="G201" s="232" t="s">
        <v>687</v>
      </c>
      <c r="H201" s="233">
        <v>2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330</v>
      </c>
      <c r="AT201" s="241" t="s">
        <v>247</v>
      </c>
      <c r="AU201" s="241" t="s">
        <v>358</v>
      </c>
      <c r="AY201" s="18" t="s">
        <v>244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330</v>
      </c>
      <c r="BM201" s="241" t="s">
        <v>607</v>
      </c>
    </row>
    <row r="202" s="12" customFormat="1" ht="20.88" customHeight="1">
      <c r="A202" s="12"/>
      <c r="B202" s="213"/>
      <c r="C202" s="214"/>
      <c r="D202" s="215" t="s">
        <v>82</v>
      </c>
      <c r="E202" s="227" t="s">
        <v>3656</v>
      </c>
      <c r="F202" s="227" t="s">
        <v>3656</v>
      </c>
      <c r="G202" s="214"/>
      <c r="H202" s="214"/>
      <c r="I202" s="217"/>
      <c r="J202" s="228">
        <f>BK202</f>
        <v>0</v>
      </c>
      <c r="K202" s="214"/>
      <c r="L202" s="219"/>
      <c r="M202" s="220"/>
      <c r="N202" s="221"/>
      <c r="O202" s="221"/>
      <c r="P202" s="222">
        <f>P203</f>
        <v>0</v>
      </c>
      <c r="Q202" s="221"/>
      <c r="R202" s="222">
        <f>R203</f>
        <v>0</v>
      </c>
      <c r="S202" s="221"/>
      <c r="T202" s="223">
        <f>T203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90</v>
      </c>
      <c r="AT202" s="225" t="s">
        <v>82</v>
      </c>
      <c r="AU202" s="225" t="s">
        <v>92</v>
      </c>
      <c r="AY202" s="224" t="s">
        <v>244</v>
      </c>
      <c r="BK202" s="226">
        <f>BK203</f>
        <v>0</v>
      </c>
    </row>
    <row r="203" s="2" customFormat="1" ht="16.5" customHeight="1">
      <c r="A203" s="39"/>
      <c r="B203" s="40"/>
      <c r="C203" s="229" t="s">
        <v>405</v>
      </c>
      <c r="D203" s="229" t="s">
        <v>247</v>
      </c>
      <c r="E203" s="230" t="s">
        <v>3712</v>
      </c>
      <c r="F203" s="231" t="s">
        <v>3713</v>
      </c>
      <c r="G203" s="232" t="s">
        <v>687</v>
      </c>
      <c r="H203" s="233">
        <v>2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330</v>
      </c>
      <c r="AT203" s="241" t="s">
        <v>247</v>
      </c>
      <c r="AU203" s="241" t="s">
        <v>358</v>
      </c>
      <c r="AY203" s="18" t="s">
        <v>244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330</v>
      </c>
      <c r="BM203" s="241" t="s">
        <v>634</v>
      </c>
    </row>
    <row r="204" s="12" customFormat="1" ht="20.88" customHeight="1">
      <c r="A204" s="12"/>
      <c r="B204" s="213"/>
      <c r="C204" s="214"/>
      <c r="D204" s="215" t="s">
        <v>82</v>
      </c>
      <c r="E204" s="227" t="s">
        <v>3659</v>
      </c>
      <c r="F204" s="227" t="s">
        <v>3659</v>
      </c>
      <c r="G204" s="214"/>
      <c r="H204" s="214"/>
      <c r="I204" s="217"/>
      <c r="J204" s="228">
        <f>BK204</f>
        <v>0</v>
      </c>
      <c r="K204" s="214"/>
      <c r="L204" s="219"/>
      <c r="M204" s="220"/>
      <c r="N204" s="221"/>
      <c r="O204" s="221"/>
      <c r="P204" s="222">
        <f>P205</f>
        <v>0</v>
      </c>
      <c r="Q204" s="221"/>
      <c r="R204" s="222">
        <f>R205</f>
        <v>0</v>
      </c>
      <c r="S204" s="221"/>
      <c r="T204" s="223">
        <f>T205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24" t="s">
        <v>90</v>
      </c>
      <c r="AT204" s="225" t="s">
        <v>82</v>
      </c>
      <c r="AU204" s="225" t="s">
        <v>92</v>
      </c>
      <c r="AY204" s="224" t="s">
        <v>244</v>
      </c>
      <c r="BK204" s="226">
        <f>BK205</f>
        <v>0</v>
      </c>
    </row>
    <row r="205" s="2" customFormat="1" ht="24.15" customHeight="1">
      <c r="A205" s="39"/>
      <c r="B205" s="40"/>
      <c r="C205" s="229" t="s">
        <v>411</v>
      </c>
      <c r="D205" s="229" t="s">
        <v>247</v>
      </c>
      <c r="E205" s="230" t="s">
        <v>3714</v>
      </c>
      <c r="F205" s="231" t="s">
        <v>3715</v>
      </c>
      <c r="G205" s="232" t="s">
        <v>687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330</v>
      </c>
      <c r="AT205" s="241" t="s">
        <v>247</v>
      </c>
      <c r="AU205" s="241" t="s">
        <v>358</v>
      </c>
      <c r="AY205" s="18" t="s">
        <v>244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330</v>
      </c>
      <c r="BM205" s="241" t="s">
        <v>642</v>
      </c>
    </row>
    <row r="206" s="12" customFormat="1" ht="20.88" customHeight="1">
      <c r="A206" s="12"/>
      <c r="B206" s="213"/>
      <c r="C206" s="214"/>
      <c r="D206" s="215" t="s">
        <v>82</v>
      </c>
      <c r="E206" s="227" t="s">
        <v>3662</v>
      </c>
      <c r="F206" s="227" t="s">
        <v>3662</v>
      </c>
      <c r="G206" s="214"/>
      <c r="H206" s="214"/>
      <c r="I206" s="217"/>
      <c r="J206" s="228">
        <f>BK206</f>
        <v>0</v>
      </c>
      <c r="K206" s="214"/>
      <c r="L206" s="219"/>
      <c r="M206" s="220"/>
      <c r="N206" s="221"/>
      <c r="O206" s="221"/>
      <c r="P206" s="222">
        <f>SUM(P207:P210)</f>
        <v>0</v>
      </c>
      <c r="Q206" s="221"/>
      <c r="R206" s="222">
        <f>SUM(R207:R210)</f>
        <v>0</v>
      </c>
      <c r="S206" s="221"/>
      <c r="T206" s="223">
        <f>SUM(T207:T210)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4" t="s">
        <v>90</v>
      </c>
      <c r="AT206" s="225" t="s">
        <v>82</v>
      </c>
      <c r="AU206" s="225" t="s">
        <v>92</v>
      </c>
      <c r="AY206" s="224" t="s">
        <v>244</v>
      </c>
      <c r="BK206" s="226">
        <f>SUM(BK207:BK210)</f>
        <v>0</v>
      </c>
    </row>
    <row r="207" s="2" customFormat="1" ht="24.15" customHeight="1">
      <c r="A207" s="39"/>
      <c r="B207" s="40"/>
      <c r="C207" s="229" t="s">
        <v>415</v>
      </c>
      <c r="D207" s="229" t="s">
        <v>247</v>
      </c>
      <c r="E207" s="230" t="s">
        <v>3716</v>
      </c>
      <c r="F207" s="231" t="s">
        <v>3717</v>
      </c>
      <c r="G207" s="232" t="s">
        <v>687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330</v>
      </c>
      <c r="AT207" s="241" t="s">
        <v>247</v>
      </c>
      <c r="AU207" s="241" t="s">
        <v>358</v>
      </c>
      <c r="AY207" s="18" t="s">
        <v>244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330</v>
      </c>
      <c r="BM207" s="241" t="s">
        <v>650</v>
      </c>
    </row>
    <row r="208" s="2" customFormat="1" ht="24.15" customHeight="1">
      <c r="A208" s="39"/>
      <c r="B208" s="40"/>
      <c r="C208" s="229" t="s">
        <v>419</v>
      </c>
      <c r="D208" s="229" t="s">
        <v>247</v>
      </c>
      <c r="E208" s="230" t="s">
        <v>3718</v>
      </c>
      <c r="F208" s="231" t="s">
        <v>3717</v>
      </c>
      <c r="G208" s="232" t="s">
        <v>687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330</v>
      </c>
      <c r="AT208" s="241" t="s">
        <v>247</v>
      </c>
      <c r="AU208" s="241" t="s">
        <v>358</v>
      </c>
      <c r="AY208" s="18" t="s">
        <v>244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330</v>
      </c>
      <c r="BM208" s="241" t="s">
        <v>668</v>
      </c>
    </row>
    <row r="209" s="2" customFormat="1" ht="24.15" customHeight="1">
      <c r="A209" s="39"/>
      <c r="B209" s="40"/>
      <c r="C209" s="229" t="s">
        <v>427</v>
      </c>
      <c r="D209" s="229" t="s">
        <v>247</v>
      </c>
      <c r="E209" s="230" t="s">
        <v>3719</v>
      </c>
      <c r="F209" s="231" t="s">
        <v>3717</v>
      </c>
      <c r="G209" s="232" t="s">
        <v>687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330</v>
      </c>
      <c r="AT209" s="241" t="s">
        <v>247</v>
      </c>
      <c r="AU209" s="241" t="s">
        <v>358</v>
      </c>
      <c r="AY209" s="18" t="s">
        <v>244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330</v>
      </c>
      <c r="BM209" s="241" t="s">
        <v>772</v>
      </c>
    </row>
    <row r="210" s="2" customFormat="1" ht="24.15" customHeight="1">
      <c r="A210" s="39"/>
      <c r="B210" s="40"/>
      <c r="C210" s="229" t="s">
        <v>432</v>
      </c>
      <c r="D210" s="229" t="s">
        <v>247</v>
      </c>
      <c r="E210" s="230" t="s">
        <v>3720</v>
      </c>
      <c r="F210" s="231" t="s">
        <v>3717</v>
      </c>
      <c r="G210" s="232" t="s">
        <v>687</v>
      </c>
      <c r="H210" s="233">
        <v>1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330</v>
      </c>
      <c r="AT210" s="241" t="s">
        <v>247</v>
      </c>
      <c r="AU210" s="241" t="s">
        <v>358</v>
      </c>
      <c r="AY210" s="18" t="s">
        <v>244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330</v>
      </c>
      <c r="BM210" s="241" t="s">
        <v>798</v>
      </c>
    </row>
    <row r="211" s="12" customFormat="1" ht="20.88" customHeight="1">
      <c r="A211" s="12"/>
      <c r="B211" s="213"/>
      <c r="C211" s="214"/>
      <c r="D211" s="215" t="s">
        <v>82</v>
      </c>
      <c r="E211" s="227" t="s">
        <v>3672</v>
      </c>
      <c r="F211" s="227" t="s">
        <v>3672</v>
      </c>
      <c r="G211" s="214"/>
      <c r="H211" s="214"/>
      <c r="I211" s="217"/>
      <c r="J211" s="228">
        <f>BK211</f>
        <v>0</v>
      </c>
      <c r="K211" s="214"/>
      <c r="L211" s="219"/>
      <c r="M211" s="220"/>
      <c r="N211" s="221"/>
      <c r="O211" s="221"/>
      <c r="P211" s="222">
        <f>SUM(P212:P213)</f>
        <v>0</v>
      </c>
      <c r="Q211" s="221"/>
      <c r="R211" s="222">
        <f>SUM(R212:R213)</f>
        <v>0</v>
      </c>
      <c r="S211" s="221"/>
      <c r="T211" s="223">
        <f>SUM(T212:T213)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4" t="s">
        <v>90</v>
      </c>
      <c r="AT211" s="225" t="s">
        <v>82</v>
      </c>
      <c r="AU211" s="225" t="s">
        <v>92</v>
      </c>
      <c r="AY211" s="224" t="s">
        <v>244</v>
      </c>
      <c r="BK211" s="226">
        <f>SUM(BK212:BK213)</f>
        <v>0</v>
      </c>
    </row>
    <row r="212" s="2" customFormat="1" ht="24.15" customHeight="1">
      <c r="A212" s="39"/>
      <c r="B212" s="40"/>
      <c r="C212" s="229" t="s">
        <v>439</v>
      </c>
      <c r="D212" s="229" t="s">
        <v>247</v>
      </c>
      <c r="E212" s="230" t="s">
        <v>3721</v>
      </c>
      <c r="F212" s="231" t="s">
        <v>3674</v>
      </c>
      <c r="G212" s="232" t="s">
        <v>687</v>
      </c>
      <c r="H212" s="233">
        <v>2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330</v>
      </c>
      <c r="AT212" s="241" t="s">
        <v>247</v>
      </c>
      <c r="AU212" s="241" t="s">
        <v>358</v>
      </c>
      <c r="AY212" s="18" t="s">
        <v>244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330</v>
      </c>
      <c r="BM212" s="241" t="s">
        <v>807</v>
      </c>
    </row>
    <row r="213" s="2" customFormat="1" ht="24.15" customHeight="1">
      <c r="A213" s="39"/>
      <c r="B213" s="40"/>
      <c r="C213" s="229" t="s">
        <v>446</v>
      </c>
      <c r="D213" s="229" t="s">
        <v>247</v>
      </c>
      <c r="E213" s="230" t="s">
        <v>3722</v>
      </c>
      <c r="F213" s="231" t="s">
        <v>3676</v>
      </c>
      <c r="G213" s="232" t="s">
        <v>687</v>
      </c>
      <c r="H213" s="233">
        <v>4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330</v>
      </c>
      <c r="AT213" s="241" t="s">
        <v>247</v>
      </c>
      <c r="AU213" s="241" t="s">
        <v>358</v>
      </c>
      <c r="AY213" s="18" t="s">
        <v>244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330</v>
      </c>
      <c r="BM213" s="241" t="s">
        <v>819</v>
      </c>
    </row>
    <row r="214" s="12" customFormat="1" ht="20.88" customHeight="1">
      <c r="A214" s="12"/>
      <c r="B214" s="213"/>
      <c r="C214" s="214"/>
      <c r="D214" s="215" t="s">
        <v>82</v>
      </c>
      <c r="E214" s="227" t="s">
        <v>3679</v>
      </c>
      <c r="F214" s="227" t="s">
        <v>3679</v>
      </c>
      <c r="G214" s="214"/>
      <c r="H214" s="214"/>
      <c r="I214" s="217"/>
      <c r="J214" s="228">
        <f>BK214</f>
        <v>0</v>
      </c>
      <c r="K214" s="214"/>
      <c r="L214" s="219"/>
      <c r="M214" s="220"/>
      <c r="N214" s="221"/>
      <c r="O214" s="221"/>
      <c r="P214" s="222">
        <f>P215</f>
        <v>0</v>
      </c>
      <c r="Q214" s="221"/>
      <c r="R214" s="222">
        <f>R215</f>
        <v>0</v>
      </c>
      <c r="S214" s="221"/>
      <c r="T214" s="223">
        <f>T215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24" t="s">
        <v>90</v>
      </c>
      <c r="AT214" s="225" t="s">
        <v>82</v>
      </c>
      <c r="AU214" s="225" t="s">
        <v>92</v>
      </c>
      <c r="AY214" s="224" t="s">
        <v>244</v>
      </c>
      <c r="BK214" s="226">
        <f>BK215</f>
        <v>0</v>
      </c>
    </row>
    <row r="215" s="2" customFormat="1" ht="16.5" customHeight="1">
      <c r="A215" s="39"/>
      <c r="B215" s="40"/>
      <c r="C215" s="229" t="s">
        <v>454</v>
      </c>
      <c r="D215" s="229" t="s">
        <v>247</v>
      </c>
      <c r="E215" s="230" t="s">
        <v>3723</v>
      </c>
      <c r="F215" s="231" t="s">
        <v>3724</v>
      </c>
      <c r="G215" s="232" t="s">
        <v>687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330</v>
      </c>
      <c r="AT215" s="241" t="s">
        <v>247</v>
      </c>
      <c r="AU215" s="241" t="s">
        <v>358</v>
      </c>
      <c r="AY215" s="18" t="s">
        <v>244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330</v>
      </c>
      <c r="BM215" s="241" t="s">
        <v>827</v>
      </c>
    </row>
    <row r="216" s="12" customFormat="1" ht="20.88" customHeight="1">
      <c r="A216" s="12"/>
      <c r="B216" s="213"/>
      <c r="C216" s="214"/>
      <c r="D216" s="215" t="s">
        <v>82</v>
      </c>
      <c r="E216" s="227" t="s">
        <v>3682</v>
      </c>
      <c r="F216" s="227" t="s">
        <v>3682</v>
      </c>
      <c r="G216" s="214"/>
      <c r="H216" s="214"/>
      <c r="I216" s="217"/>
      <c r="J216" s="228">
        <f>BK216</f>
        <v>0</v>
      </c>
      <c r="K216" s="214"/>
      <c r="L216" s="219"/>
      <c r="M216" s="220"/>
      <c r="N216" s="221"/>
      <c r="O216" s="221"/>
      <c r="P216" s="222">
        <f>P217</f>
        <v>0</v>
      </c>
      <c r="Q216" s="221"/>
      <c r="R216" s="222">
        <f>R217</f>
        <v>0</v>
      </c>
      <c r="S216" s="221"/>
      <c r="T216" s="223">
        <f>T217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4" t="s">
        <v>90</v>
      </c>
      <c r="AT216" s="225" t="s">
        <v>82</v>
      </c>
      <c r="AU216" s="225" t="s">
        <v>92</v>
      </c>
      <c r="AY216" s="224" t="s">
        <v>244</v>
      </c>
      <c r="BK216" s="226">
        <f>BK217</f>
        <v>0</v>
      </c>
    </row>
    <row r="217" s="2" customFormat="1" ht="24.15" customHeight="1">
      <c r="A217" s="39"/>
      <c r="B217" s="40"/>
      <c r="C217" s="229" t="s">
        <v>460</v>
      </c>
      <c r="D217" s="229" t="s">
        <v>247</v>
      </c>
      <c r="E217" s="230" t="s">
        <v>3725</v>
      </c>
      <c r="F217" s="231" t="s">
        <v>3684</v>
      </c>
      <c r="G217" s="232" t="s">
        <v>2869</v>
      </c>
      <c r="H217" s="233">
        <v>8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330</v>
      </c>
      <c r="AT217" s="241" t="s">
        <v>247</v>
      </c>
      <c r="AU217" s="241" t="s">
        <v>358</v>
      </c>
      <c r="AY217" s="18" t="s">
        <v>244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330</v>
      </c>
      <c r="BM217" s="241" t="s">
        <v>842</v>
      </c>
    </row>
    <row r="218" s="12" customFormat="1" ht="20.88" customHeight="1">
      <c r="A218" s="12"/>
      <c r="B218" s="213"/>
      <c r="C218" s="214"/>
      <c r="D218" s="215" t="s">
        <v>82</v>
      </c>
      <c r="E218" s="227" t="s">
        <v>3694</v>
      </c>
      <c r="F218" s="227" t="s">
        <v>3694</v>
      </c>
      <c r="G218" s="214"/>
      <c r="H218" s="214"/>
      <c r="I218" s="217"/>
      <c r="J218" s="228">
        <f>BK218</f>
        <v>0</v>
      </c>
      <c r="K218" s="214"/>
      <c r="L218" s="219"/>
      <c r="M218" s="220"/>
      <c r="N218" s="221"/>
      <c r="O218" s="221"/>
      <c r="P218" s="222">
        <f>SUM(P219:P222)</f>
        <v>0</v>
      </c>
      <c r="Q218" s="221"/>
      <c r="R218" s="222">
        <f>SUM(R219:R222)</f>
        <v>0</v>
      </c>
      <c r="S218" s="221"/>
      <c r="T218" s="223">
        <f>SUM(T219:T222)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24" t="s">
        <v>90</v>
      </c>
      <c r="AT218" s="225" t="s">
        <v>82</v>
      </c>
      <c r="AU218" s="225" t="s">
        <v>92</v>
      </c>
      <c r="AY218" s="224" t="s">
        <v>244</v>
      </c>
      <c r="BK218" s="226">
        <f>SUM(BK219:BK222)</f>
        <v>0</v>
      </c>
    </row>
    <row r="219" s="2" customFormat="1" ht="16.5" customHeight="1">
      <c r="A219" s="39"/>
      <c r="B219" s="40"/>
      <c r="C219" s="229" t="s">
        <v>465</v>
      </c>
      <c r="D219" s="229" t="s">
        <v>247</v>
      </c>
      <c r="E219" s="230" t="s">
        <v>3726</v>
      </c>
      <c r="F219" s="231" t="s">
        <v>3727</v>
      </c>
      <c r="G219" s="232" t="s">
        <v>2869</v>
      </c>
      <c r="H219" s="233">
        <v>18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330</v>
      </c>
      <c r="AT219" s="241" t="s">
        <v>247</v>
      </c>
      <c r="AU219" s="241" t="s">
        <v>358</v>
      </c>
      <c r="AY219" s="18" t="s">
        <v>244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330</v>
      </c>
      <c r="BM219" s="241" t="s">
        <v>856</v>
      </c>
    </row>
    <row r="220" s="2" customFormat="1" ht="24.15" customHeight="1">
      <c r="A220" s="39"/>
      <c r="B220" s="40"/>
      <c r="C220" s="229" t="s">
        <v>470</v>
      </c>
      <c r="D220" s="229" t="s">
        <v>247</v>
      </c>
      <c r="E220" s="230" t="s">
        <v>3728</v>
      </c>
      <c r="F220" s="231" t="s">
        <v>3729</v>
      </c>
      <c r="G220" s="232" t="s">
        <v>2869</v>
      </c>
      <c r="H220" s="233">
        <v>1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330</v>
      </c>
      <c r="AT220" s="241" t="s">
        <v>247</v>
      </c>
      <c r="AU220" s="241" t="s">
        <v>358</v>
      </c>
      <c r="AY220" s="18" t="s">
        <v>244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330</v>
      </c>
      <c r="BM220" s="241" t="s">
        <v>867</v>
      </c>
    </row>
    <row r="221" s="2" customFormat="1" ht="16.5" customHeight="1">
      <c r="A221" s="39"/>
      <c r="B221" s="40"/>
      <c r="C221" s="229" t="s">
        <v>481</v>
      </c>
      <c r="D221" s="229" t="s">
        <v>247</v>
      </c>
      <c r="E221" s="230" t="s">
        <v>3695</v>
      </c>
      <c r="F221" s="231" t="s">
        <v>3696</v>
      </c>
      <c r="G221" s="232" t="s">
        <v>2869</v>
      </c>
      <c r="H221" s="233">
        <v>16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330</v>
      </c>
      <c r="AT221" s="241" t="s">
        <v>247</v>
      </c>
      <c r="AU221" s="241" t="s">
        <v>358</v>
      </c>
      <c r="AY221" s="18" t="s">
        <v>244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330</v>
      </c>
      <c r="BM221" s="241" t="s">
        <v>876</v>
      </c>
    </row>
    <row r="222" s="2" customFormat="1" ht="24.15" customHeight="1">
      <c r="A222" s="39"/>
      <c r="B222" s="40"/>
      <c r="C222" s="229" t="s">
        <v>2062</v>
      </c>
      <c r="D222" s="229" t="s">
        <v>247</v>
      </c>
      <c r="E222" s="230" t="s">
        <v>3697</v>
      </c>
      <c r="F222" s="231" t="s">
        <v>3698</v>
      </c>
      <c r="G222" s="232" t="s">
        <v>2869</v>
      </c>
      <c r="H222" s="233">
        <v>3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330</v>
      </c>
      <c r="AT222" s="241" t="s">
        <v>247</v>
      </c>
      <c r="AU222" s="241" t="s">
        <v>358</v>
      </c>
      <c r="AY222" s="18" t="s">
        <v>244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330</v>
      </c>
      <c r="BM222" s="241" t="s">
        <v>886</v>
      </c>
    </row>
    <row r="223" s="12" customFormat="1" ht="22.8" customHeight="1">
      <c r="A223" s="12"/>
      <c r="B223" s="213"/>
      <c r="C223" s="214"/>
      <c r="D223" s="215" t="s">
        <v>82</v>
      </c>
      <c r="E223" s="227" t="s">
        <v>3730</v>
      </c>
      <c r="F223" s="227" t="s">
        <v>3730</v>
      </c>
      <c r="G223" s="214"/>
      <c r="H223" s="214"/>
      <c r="I223" s="217"/>
      <c r="J223" s="228">
        <f>BK223</f>
        <v>0</v>
      </c>
      <c r="K223" s="214"/>
      <c r="L223" s="219"/>
      <c r="M223" s="220"/>
      <c r="N223" s="221"/>
      <c r="O223" s="221"/>
      <c r="P223" s="222">
        <f>P224+P226+P228+P230+P232+P237+P243+P245+P249+P251</f>
        <v>0</v>
      </c>
      <c r="Q223" s="221"/>
      <c r="R223" s="222">
        <f>R224+R226+R228+R230+R232+R237+R243+R245+R249+R251</f>
        <v>0</v>
      </c>
      <c r="S223" s="221"/>
      <c r="T223" s="223">
        <f>T224+T226+T228+T230+T232+T237+T243+T245+T249+T251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90</v>
      </c>
      <c r="AT223" s="225" t="s">
        <v>82</v>
      </c>
      <c r="AU223" s="225" t="s">
        <v>90</v>
      </c>
      <c r="AY223" s="224" t="s">
        <v>244</v>
      </c>
      <c r="BK223" s="226">
        <f>BK224+BK226+BK228+BK230+BK232+BK237+BK243+BK245+BK249+BK251</f>
        <v>0</v>
      </c>
    </row>
    <row r="224" s="12" customFormat="1" ht="20.88" customHeight="1">
      <c r="A224" s="12"/>
      <c r="B224" s="213"/>
      <c r="C224" s="214"/>
      <c r="D224" s="215" t="s">
        <v>82</v>
      </c>
      <c r="E224" s="227" t="s">
        <v>3650</v>
      </c>
      <c r="F224" s="227" t="s">
        <v>3650</v>
      </c>
      <c r="G224" s="214"/>
      <c r="H224" s="214"/>
      <c r="I224" s="217"/>
      <c r="J224" s="228">
        <f>BK224</f>
        <v>0</v>
      </c>
      <c r="K224" s="214"/>
      <c r="L224" s="219"/>
      <c r="M224" s="220"/>
      <c r="N224" s="221"/>
      <c r="O224" s="221"/>
      <c r="P224" s="222">
        <f>P225</f>
        <v>0</v>
      </c>
      <c r="Q224" s="221"/>
      <c r="R224" s="222">
        <f>R225</f>
        <v>0</v>
      </c>
      <c r="S224" s="221"/>
      <c r="T224" s="223">
        <f>T225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24" t="s">
        <v>90</v>
      </c>
      <c r="AT224" s="225" t="s">
        <v>82</v>
      </c>
      <c r="AU224" s="225" t="s">
        <v>92</v>
      </c>
      <c r="AY224" s="224" t="s">
        <v>244</v>
      </c>
      <c r="BK224" s="226">
        <f>BK225</f>
        <v>0</v>
      </c>
    </row>
    <row r="225" s="2" customFormat="1" ht="62.7" customHeight="1">
      <c r="A225" s="39"/>
      <c r="B225" s="40"/>
      <c r="C225" s="229" t="s">
        <v>2066</v>
      </c>
      <c r="D225" s="229" t="s">
        <v>247</v>
      </c>
      <c r="E225" s="230" t="s">
        <v>3731</v>
      </c>
      <c r="F225" s="231" t="s">
        <v>3732</v>
      </c>
      <c r="G225" s="232" t="s">
        <v>687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330</v>
      </c>
      <c r="AT225" s="241" t="s">
        <v>247</v>
      </c>
      <c r="AU225" s="241" t="s">
        <v>358</v>
      </c>
      <c r="AY225" s="18" t="s">
        <v>244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330</v>
      </c>
      <c r="BM225" s="241" t="s">
        <v>894</v>
      </c>
    </row>
    <row r="226" s="12" customFormat="1" ht="20.88" customHeight="1">
      <c r="A226" s="12"/>
      <c r="B226" s="213"/>
      <c r="C226" s="214"/>
      <c r="D226" s="215" t="s">
        <v>82</v>
      </c>
      <c r="E226" s="227" t="s">
        <v>3653</v>
      </c>
      <c r="F226" s="227" t="s">
        <v>3653</v>
      </c>
      <c r="G226" s="214"/>
      <c r="H226" s="214"/>
      <c r="I226" s="217"/>
      <c r="J226" s="228">
        <f>BK226</f>
        <v>0</v>
      </c>
      <c r="K226" s="214"/>
      <c r="L226" s="219"/>
      <c r="M226" s="220"/>
      <c r="N226" s="221"/>
      <c r="O226" s="221"/>
      <c r="P226" s="222">
        <f>P227</f>
        <v>0</v>
      </c>
      <c r="Q226" s="221"/>
      <c r="R226" s="222">
        <f>R227</f>
        <v>0</v>
      </c>
      <c r="S226" s="221"/>
      <c r="T226" s="223">
        <f>T227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24" t="s">
        <v>90</v>
      </c>
      <c r="AT226" s="225" t="s">
        <v>82</v>
      </c>
      <c r="AU226" s="225" t="s">
        <v>92</v>
      </c>
      <c r="AY226" s="224" t="s">
        <v>244</v>
      </c>
      <c r="BK226" s="226">
        <f>BK227</f>
        <v>0</v>
      </c>
    </row>
    <row r="227" s="2" customFormat="1" ht="16.5" customHeight="1">
      <c r="A227" s="39"/>
      <c r="B227" s="40"/>
      <c r="C227" s="229" t="s">
        <v>2070</v>
      </c>
      <c r="D227" s="229" t="s">
        <v>247</v>
      </c>
      <c r="E227" s="230" t="s">
        <v>3733</v>
      </c>
      <c r="F227" s="231" t="s">
        <v>3711</v>
      </c>
      <c r="G227" s="232" t="s">
        <v>687</v>
      </c>
      <c r="H227" s="233">
        <v>2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330</v>
      </c>
      <c r="AT227" s="241" t="s">
        <v>247</v>
      </c>
      <c r="AU227" s="241" t="s">
        <v>358</v>
      </c>
      <c r="AY227" s="18" t="s">
        <v>244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330</v>
      </c>
      <c r="BM227" s="241" t="s">
        <v>930</v>
      </c>
    </row>
    <row r="228" s="12" customFormat="1" ht="20.88" customHeight="1">
      <c r="A228" s="12"/>
      <c r="B228" s="213"/>
      <c r="C228" s="214"/>
      <c r="D228" s="215" t="s">
        <v>82</v>
      </c>
      <c r="E228" s="227" t="s">
        <v>3656</v>
      </c>
      <c r="F228" s="227" t="s">
        <v>3656</v>
      </c>
      <c r="G228" s="214"/>
      <c r="H228" s="214"/>
      <c r="I228" s="217"/>
      <c r="J228" s="228">
        <f>BK228</f>
        <v>0</v>
      </c>
      <c r="K228" s="214"/>
      <c r="L228" s="219"/>
      <c r="M228" s="220"/>
      <c r="N228" s="221"/>
      <c r="O228" s="221"/>
      <c r="P228" s="222">
        <f>P229</f>
        <v>0</v>
      </c>
      <c r="Q228" s="221"/>
      <c r="R228" s="222">
        <f>R229</f>
        <v>0</v>
      </c>
      <c r="S228" s="221"/>
      <c r="T228" s="223">
        <f>T229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24" t="s">
        <v>90</v>
      </c>
      <c r="AT228" s="225" t="s">
        <v>82</v>
      </c>
      <c r="AU228" s="225" t="s">
        <v>92</v>
      </c>
      <c r="AY228" s="224" t="s">
        <v>244</v>
      </c>
      <c r="BK228" s="226">
        <f>BK229</f>
        <v>0</v>
      </c>
    </row>
    <row r="229" s="2" customFormat="1" ht="16.5" customHeight="1">
      <c r="A229" s="39"/>
      <c r="B229" s="40"/>
      <c r="C229" s="229" t="s">
        <v>514</v>
      </c>
      <c r="D229" s="229" t="s">
        <v>247</v>
      </c>
      <c r="E229" s="230" t="s">
        <v>3734</v>
      </c>
      <c r="F229" s="231" t="s">
        <v>3735</v>
      </c>
      <c r="G229" s="232" t="s">
        <v>687</v>
      </c>
      <c r="H229" s="233">
        <v>2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48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330</v>
      </c>
      <c r="AT229" s="241" t="s">
        <v>247</v>
      </c>
      <c r="AU229" s="241" t="s">
        <v>358</v>
      </c>
      <c r="AY229" s="18" t="s">
        <v>244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90</v>
      </c>
      <c r="BK229" s="242">
        <f>ROUND(I229*H229,2)</f>
        <v>0</v>
      </c>
      <c r="BL229" s="18" t="s">
        <v>330</v>
      </c>
      <c r="BM229" s="241" t="s">
        <v>966</v>
      </c>
    </row>
    <row r="230" s="12" customFormat="1" ht="20.88" customHeight="1">
      <c r="A230" s="12"/>
      <c r="B230" s="213"/>
      <c r="C230" s="214"/>
      <c r="D230" s="215" t="s">
        <v>82</v>
      </c>
      <c r="E230" s="227" t="s">
        <v>3659</v>
      </c>
      <c r="F230" s="227" t="s">
        <v>3659</v>
      </c>
      <c r="G230" s="214"/>
      <c r="H230" s="214"/>
      <c r="I230" s="217"/>
      <c r="J230" s="228">
        <f>BK230</f>
        <v>0</v>
      </c>
      <c r="K230" s="214"/>
      <c r="L230" s="219"/>
      <c r="M230" s="220"/>
      <c r="N230" s="221"/>
      <c r="O230" s="221"/>
      <c r="P230" s="222">
        <f>P231</f>
        <v>0</v>
      </c>
      <c r="Q230" s="221"/>
      <c r="R230" s="222">
        <f>R231</f>
        <v>0</v>
      </c>
      <c r="S230" s="221"/>
      <c r="T230" s="223">
        <f>T231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24" t="s">
        <v>90</v>
      </c>
      <c r="AT230" s="225" t="s">
        <v>82</v>
      </c>
      <c r="AU230" s="225" t="s">
        <v>92</v>
      </c>
      <c r="AY230" s="224" t="s">
        <v>244</v>
      </c>
      <c r="BK230" s="226">
        <f>BK231</f>
        <v>0</v>
      </c>
    </row>
    <row r="231" s="2" customFormat="1" ht="24.15" customHeight="1">
      <c r="A231" s="39"/>
      <c r="B231" s="40"/>
      <c r="C231" s="229" t="s">
        <v>535</v>
      </c>
      <c r="D231" s="229" t="s">
        <v>247</v>
      </c>
      <c r="E231" s="230" t="s">
        <v>3736</v>
      </c>
      <c r="F231" s="231" t="s">
        <v>3715</v>
      </c>
      <c r="G231" s="232" t="s">
        <v>687</v>
      </c>
      <c r="H231" s="233">
        <v>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48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330</v>
      </c>
      <c r="AT231" s="241" t="s">
        <v>247</v>
      </c>
      <c r="AU231" s="241" t="s">
        <v>358</v>
      </c>
      <c r="AY231" s="18" t="s">
        <v>244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90</v>
      </c>
      <c r="BK231" s="242">
        <f>ROUND(I231*H231,2)</f>
        <v>0</v>
      </c>
      <c r="BL231" s="18" t="s">
        <v>330</v>
      </c>
      <c r="BM231" s="241" t="s">
        <v>975</v>
      </c>
    </row>
    <row r="232" s="12" customFormat="1" ht="20.88" customHeight="1">
      <c r="A232" s="12"/>
      <c r="B232" s="213"/>
      <c r="C232" s="214"/>
      <c r="D232" s="215" t="s">
        <v>82</v>
      </c>
      <c r="E232" s="227" t="s">
        <v>3662</v>
      </c>
      <c r="F232" s="227" t="s">
        <v>3662</v>
      </c>
      <c r="G232" s="214"/>
      <c r="H232" s="214"/>
      <c r="I232" s="217"/>
      <c r="J232" s="228">
        <f>BK232</f>
        <v>0</v>
      </c>
      <c r="K232" s="214"/>
      <c r="L232" s="219"/>
      <c r="M232" s="220"/>
      <c r="N232" s="221"/>
      <c r="O232" s="221"/>
      <c r="P232" s="222">
        <f>SUM(P233:P236)</f>
        <v>0</v>
      </c>
      <c r="Q232" s="221"/>
      <c r="R232" s="222">
        <f>SUM(R233:R236)</f>
        <v>0</v>
      </c>
      <c r="S232" s="221"/>
      <c r="T232" s="223">
        <f>SUM(T233:T236)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24" t="s">
        <v>90</v>
      </c>
      <c r="AT232" s="225" t="s">
        <v>82</v>
      </c>
      <c r="AU232" s="225" t="s">
        <v>92</v>
      </c>
      <c r="AY232" s="224" t="s">
        <v>244</v>
      </c>
      <c r="BK232" s="226">
        <f>SUM(BK233:BK236)</f>
        <v>0</v>
      </c>
    </row>
    <row r="233" s="2" customFormat="1" ht="24.15" customHeight="1">
      <c r="A233" s="39"/>
      <c r="B233" s="40"/>
      <c r="C233" s="229" t="s">
        <v>540</v>
      </c>
      <c r="D233" s="229" t="s">
        <v>247</v>
      </c>
      <c r="E233" s="230" t="s">
        <v>3737</v>
      </c>
      <c r="F233" s="231" t="s">
        <v>3717</v>
      </c>
      <c r="G233" s="232" t="s">
        <v>687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330</v>
      </c>
      <c r="AT233" s="241" t="s">
        <v>247</v>
      </c>
      <c r="AU233" s="241" t="s">
        <v>358</v>
      </c>
      <c r="AY233" s="18" t="s">
        <v>244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330</v>
      </c>
      <c r="BM233" s="241" t="s">
        <v>1019</v>
      </c>
    </row>
    <row r="234" s="2" customFormat="1" ht="24.15" customHeight="1">
      <c r="A234" s="39"/>
      <c r="B234" s="40"/>
      <c r="C234" s="229" t="s">
        <v>545</v>
      </c>
      <c r="D234" s="229" t="s">
        <v>247</v>
      </c>
      <c r="E234" s="230" t="s">
        <v>3738</v>
      </c>
      <c r="F234" s="231" t="s">
        <v>3669</v>
      </c>
      <c r="G234" s="232" t="s">
        <v>687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330</v>
      </c>
      <c r="AT234" s="241" t="s">
        <v>247</v>
      </c>
      <c r="AU234" s="241" t="s">
        <v>358</v>
      </c>
      <c r="AY234" s="18" t="s">
        <v>244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330</v>
      </c>
      <c r="BM234" s="241" t="s">
        <v>1141</v>
      </c>
    </row>
    <row r="235" s="2" customFormat="1" ht="24.15" customHeight="1">
      <c r="A235" s="39"/>
      <c r="B235" s="40"/>
      <c r="C235" s="229" t="s">
        <v>549</v>
      </c>
      <c r="D235" s="229" t="s">
        <v>247</v>
      </c>
      <c r="E235" s="230" t="s">
        <v>3739</v>
      </c>
      <c r="F235" s="231" t="s">
        <v>3717</v>
      </c>
      <c r="G235" s="232" t="s">
        <v>687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330</v>
      </c>
      <c r="AT235" s="241" t="s">
        <v>247</v>
      </c>
      <c r="AU235" s="241" t="s">
        <v>358</v>
      </c>
      <c r="AY235" s="18" t="s">
        <v>244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330</v>
      </c>
      <c r="BM235" s="241" t="s">
        <v>1150</v>
      </c>
    </row>
    <row r="236" s="2" customFormat="1" ht="24.15" customHeight="1">
      <c r="A236" s="39"/>
      <c r="B236" s="40"/>
      <c r="C236" s="229" t="s">
        <v>554</v>
      </c>
      <c r="D236" s="229" t="s">
        <v>247</v>
      </c>
      <c r="E236" s="230" t="s">
        <v>3740</v>
      </c>
      <c r="F236" s="231" t="s">
        <v>3669</v>
      </c>
      <c r="G236" s="232" t="s">
        <v>687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330</v>
      </c>
      <c r="AT236" s="241" t="s">
        <v>247</v>
      </c>
      <c r="AU236" s="241" t="s">
        <v>358</v>
      </c>
      <c r="AY236" s="18" t="s">
        <v>244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330</v>
      </c>
      <c r="BM236" s="241" t="s">
        <v>1203</v>
      </c>
    </row>
    <row r="237" s="12" customFormat="1" ht="20.88" customHeight="1">
      <c r="A237" s="12"/>
      <c r="B237" s="213"/>
      <c r="C237" s="214"/>
      <c r="D237" s="215" t="s">
        <v>82</v>
      </c>
      <c r="E237" s="227" t="s">
        <v>3672</v>
      </c>
      <c r="F237" s="227" t="s">
        <v>3672</v>
      </c>
      <c r="G237" s="214"/>
      <c r="H237" s="214"/>
      <c r="I237" s="217"/>
      <c r="J237" s="228">
        <f>BK237</f>
        <v>0</v>
      </c>
      <c r="K237" s="214"/>
      <c r="L237" s="219"/>
      <c r="M237" s="220"/>
      <c r="N237" s="221"/>
      <c r="O237" s="221"/>
      <c r="P237" s="222">
        <f>SUM(P238:P242)</f>
        <v>0</v>
      </c>
      <c r="Q237" s="221"/>
      <c r="R237" s="222">
        <f>SUM(R238:R242)</f>
        <v>0</v>
      </c>
      <c r="S237" s="221"/>
      <c r="T237" s="223">
        <f>SUM(T238:T242)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24" t="s">
        <v>90</v>
      </c>
      <c r="AT237" s="225" t="s">
        <v>82</v>
      </c>
      <c r="AU237" s="225" t="s">
        <v>92</v>
      </c>
      <c r="AY237" s="224" t="s">
        <v>244</v>
      </c>
      <c r="BK237" s="226">
        <f>SUM(BK238:BK242)</f>
        <v>0</v>
      </c>
    </row>
    <row r="238" s="2" customFormat="1" ht="24.15" customHeight="1">
      <c r="A238" s="39"/>
      <c r="B238" s="40"/>
      <c r="C238" s="229" t="s">
        <v>567</v>
      </c>
      <c r="D238" s="229" t="s">
        <v>247</v>
      </c>
      <c r="E238" s="230" t="s">
        <v>3741</v>
      </c>
      <c r="F238" s="231" t="s">
        <v>3742</v>
      </c>
      <c r="G238" s="232" t="s">
        <v>687</v>
      </c>
      <c r="H238" s="233">
        <v>3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48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330</v>
      </c>
      <c r="AT238" s="241" t="s">
        <v>247</v>
      </c>
      <c r="AU238" s="241" t="s">
        <v>358</v>
      </c>
      <c r="AY238" s="18" t="s">
        <v>244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90</v>
      </c>
      <c r="BK238" s="242">
        <f>ROUND(I238*H238,2)</f>
        <v>0</v>
      </c>
      <c r="BL238" s="18" t="s">
        <v>330</v>
      </c>
      <c r="BM238" s="241" t="s">
        <v>1213</v>
      </c>
    </row>
    <row r="239" s="2" customFormat="1" ht="24.15" customHeight="1">
      <c r="A239" s="39"/>
      <c r="B239" s="40"/>
      <c r="C239" s="229" t="s">
        <v>578</v>
      </c>
      <c r="D239" s="229" t="s">
        <v>247</v>
      </c>
      <c r="E239" s="230" t="s">
        <v>3743</v>
      </c>
      <c r="F239" s="231" t="s">
        <v>3674</v>
      </c>
      <c r="G239" s="232" t="s">
        <v>687</v>
      </c>
      <c r="H239" s="233">
        <v>1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330</v>
      </c>
      <c r="AT239" s="241" t="s">
        <v>247</v>
      </c>
      <c r="AU239" s="241" t="s">
        <v>358</v>
      </c>
      <c r="AY239" s="18" t="s">
        <v>244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330</v>
      </c>
      <c r="BM239" s="241" t="s">
        <v>1222</v>
      </c>
    </row>
    <row r="240" s="2" customFormat="1" ht="24.15" customHeight="1">
      <c r="A240" s="39"/>
      <c r="B240" s="40"/>
      <c r="C240" s="229" t="s">
        <v>585</v>
      </c>
      <c r="D240" s="229" t="s">
        <v>247</v>
      </c>
      <c r="E240" s="230" t="s">
        <v>3744</v>
      </c>
      <c r="F240" s="231" t="s">
        <v>3745</v>
      </c>
      <c r="G240" s="232" t="s">
        <v>687</v>
      </c>
      <c r="H240" s="233">
        <v>4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330</v>
      </c>
      <c r="AT240" s="241" t="s">
        <v>247</v>
      </c>
      <c r="AU240" s="241" t="s">
        <v>358</v>
      </c>
      <c r="AY240" s="18" t="s">
        <v>244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330</v>
      </c>
      <c r="BM240" s="241" t="s">
        <v>1230</v>
      </c>
    </row>
    <row r="241" s="2" customFormat="1" ht="24.15" customHeight="1">
      <c r="A241" s="39"/>
      <c r="B241" s="40"/>
      <c r="C241" s="229" t="s">
        <v>2104</v>
      </c>
      <c r="D241" s="229" t="s">
        <v>247</v>
      </c>
      <c r="E241" s="230" t="s">
        <v>3746</v>
      </c>
      <c r="F241" s="231" t="s">
        <v>3747</v>
      </c>
      <c r="G241" s="232" t="s">
        <v>687</v>
      </c>
      <c r="H241" s="233">
        <v>1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330</v>
      </c>
      <c r="AT241" s="241" t="s">
        <v>247</v>
      </c>
      <c r="AU241" s="241" t="s">
        <v>358</v>
      </c>
      <c r="AY241" s="18" t="s">
        <v>244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330</v>
      </c>
      <c r="BM241" s="241" t="s">
        <v>1239</v>
      </c>
    </row>
    <row r="242" s="2" customFormat="1" ht="24.15" customHeight="1">
      <c r="A242" s="39"/>
      <c r="B242" s="40"/>
      <c r="C242" s="229" t="s">
        <v>595</v>
      </c>
      <c r="D242" s="229" t="s">
        <v>247</v>
      </c>
      <c r="E242" s="230" t="s">
        <v>3748</v>
      </c>
      <c r="F242" s="231" t="s">
        <v>3676</v>
      </c>
      <c r="G242" s="232" t="s">
        <v>687</v>
      </c>
      <c r="H242" s="233">
        <v>3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330</v>
      </c>
      <c r="AT242" s="241" t="s">
        <v>247</v>
      </c>
      <c r="AU242" s="241" t="s">
        <v>358</v>
      </c>
      <c r="AY242" s="18" t="s">
        <v>244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330</v>
      </c>
      <c r="BM242" s="241" t="s">
        <v>1250</v>
      </c>
    </row>
    <row r="243" s="12" customFormat="1" ht="20.88" customHeight="1">
      <c r="A243" s="12"/>
      <c r="B243" s="213"/>
      <c r="C243" s="214"/>
      <c r="D243" s="215" t="s">
        <v>82</v>
      </c>
      <c r="E243" s="227" t="s">
        <v>3679</v>
      </c>
      <c r="F243" s="227" t="s">
        <v>3679</v>
      </c>
      <c r="G243" s="214"/>
      <c r="H243" s="214"/>
      <c r="I243" s="217"/>
      <c r="J243" s="228">
        <f>BK243</f>
        <v>0</v>
      </c>
      <c r="K243" s="214"/>
      <c r="L243" s="219"/>
      <c r="M243" s="220"/>
      <c r="N243" s="221"/>
      <c r="O243" s="221"/>
      <c r="P243" s="222">
        <f>P244</f>
        <v>0</v>
      </c>
      <c r="Q243" s="221"/>
      <c r="R243" s="222">
        <f>R244</f>
        <v>0</v>
      </c>
      <c r="S243" s="221"/>
      <c r="T243" s="223">
        <f>T244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4" t="s">
        <v>90</v>
      </c>
      <c r="AT243" s="225" t="s">
        <v>82</v>
      </c>
      <c r="AU243" s="225" t="s">
        <v>92</v>
      </c>
      <c r="AY243" s="224" t="s">
        <v>244</v>
      </c>
      <c r="BK243" s="226">
        <f>BK244</f>
        <v>0</v>
      </c>
    </row>
    <row r="244" s="2" customFormat="1" ht="16.5" customHeight="1">
      <c r="A244" s="39"/>
      <c r="B244" s="40"/>
      <c r="C244" s="229" t="s">
        <v>601</v>
      </c>
      <c r="D244" s="229" t="s">
        <v>247</v>
      </c>
      <c r="E244" s="230" t="s">
        <v>3749</v>
      </c>
      <c r="F244" s="231" t="s">
        <v>3724</v>
      </c>
      <c r="G244" s="232" t="s">
        <v>687</v>
      </c>
      <c r="H244" s="233">
        <v>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48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330</v>
      </c>
      <c r="AT244" s="241" t="s">
        <v>247</v>
      </c>
      <c r="AU244" s="241" t="s">
        <v>358</v>
      </c>
      <c r="AY244" s="18" t="s">
        <v>244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330</v>
      </c>
      <c r="BM244" s="241" t="s">
        <v>1258</v>
      </c>
    </row>
    <row r="245" s="12" customFormat="1" ht="20.88" customHeight="1">
      <c r="A245" s="12"/>
      <c r="B245" s="213"/>
      <c r="C245" s="214"/>
      <c r="D245" s="215" t="s">
        <v>82</v>
      </c>
      <c r="E245" s="227" t="s">
        <v>3682</v>
      </c>
      <c r="F245" s="227" t="s">
        <v>3682</v>
      </c>
      <c r="G245" s="214"/>
      <c r="H245" s="214"/>
      <c r="I245" s="217"/>
      <c r="J245" s="228">
        <f>BK245</f>
        <v>0</v>
      </c>
      <c r="K245" s="214"/>
      <c r="L245" s="219"/>
      <c r="M245" s="220"/>
      <c r="N245" s="221"/>
      <c r="O245" s="221"/>
      <c r="P245" s="222">
        <f>SUM(P246:P248)</f>
        <v>0</v>
      </c>
      <c r="Q245" s="221"/>
      <c r="R245" s="222">
        <f>SUM(R246:R248)</f>
        <v>0</v>
      </c>
      <c r="S245" s="221"/>
      <c r="T245" s="223">
        <f>SUM(T246:T248)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24" t="s">
        <v>90</v>
      </c>
      <c r="AT245" s="225" t="s">
        <v>82</v>
      </c>
      <c r="AU245" s="225" t="s">
        <v>92</v>
      </c>
      <c r="AY245" s="224" t="s">
        <v>244</v>
      </c>
      <c r="BK245" s="226">
        <f>SUM(BK246:BK248)</f>
        <v>0</v>
      </c>
    </row>
    <row r="246" s="2" customFormat="1" ht="24.15" customHeight="1">
      <c r="A246" s="39"/>
      <c r="B246" s="40"/>
      <c r="C246" s="229" t="s">
        <v>607</v>
      </c>
      <c r="D246" s="229" t="s">
        <v>247</v>
      </c>
      <c r="E246" s="230" t="s">
        <v>3750</v>
      </c>
      <c r="F246" s="231" t="s">
        <v>3751</v>
      </c>
      <c r="G246" s="232" t="s">
        <v>2869</v>
      </c>
      <c r="H246" s="233">
        <v>5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330</v>
      </c>
      <c r="AT246" s="241" t="s">
        <v>247</v>
      </c>
      <c r="AU246" s="241" t="s">
        <v>358</v>
      </c>
      <c r="AY246" s="18" t="s">
        <v>244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330</v>
      </c>
      <c r="BM246" s="241" t="s">
        <v>1266</v>
      </c>
    </row>
    <row r="247" s="2" customFormat="1" ht="24.15" customHeight="1">
      <c r="A247" s="39"/>
      <c r="B247" s="40"/>
      <c r="C247" s="229" t="s">
        <v>628</v>
      </c>
      <c r="D247" s="229" t="s">
        <v>247</v>
      </c>
      <c r="E247" s="230" t="s">
        <v>3752</v>
      </c>
      <c r="F247" s="231" t="s">
        <v>3753</v>
      </c>
      <c r="G247" s="232" t="s">
        <v>2869</v>
      </c>
      <c r="H247" s="233">
        <v>2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48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330</v>
      </c>
      <c r="AT247" s="241" t="s">
        <v>247</v>
      </c>
      <c r="AU247" s="241" t="s">
        <v>358</v>
      </c>
      <c r="AY247" s="18" t="s">
        <v>244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330</v>
      </c>
      <c r="BM247" s="241" t="s">
        <v>1274</v>
      </c>
    </row>
    <row r="248" s="2" customFormat="1" ht="24.15" customHeight="1">
      <c r="A248" s="39"/>
      <c r="B248" s="40"/>
      <c r="C248" s="229" t="s">
        <v>634</v>
      </c>
      <c r="D248" s="229" t="s">
        <v>247</v>
      </c>
      <c r="E248" s="230" t="s">
        <v>3754</v>
      </c>
      <c r="F248" s="231" t="s">
        <v>3684</v>
      </c>
      <c r="G248" s="232" t="s">
        <v>2869</v>
      </c>
      <c r="H248" s="233">
        <v>7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330</v>
      </c>
      <c r="AT248" s="241" t="s">
        <v>247</v>
      </c>
      <c r="AU248" s="241" t="s">
        <v>358</v>
      </c>
      <c r="AY248" s="18" t="s">
        <v>244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330</v>
      </c>
      <c r="BM248" s="241" t="s">
        <v>1282</v>
      </c>
    </row>
    <row r="249" s="12" customFormat="1" ht="20.88" customHeight="1">
      <c r="A249" s="12"/>
      <c r="B249" s="213"/>
      <c r="C249" s="214"/>
      <c r="D249" s="215" t="s">
        <v>82</v>
      </c>
      <c r="E249" s="227" t="s">
        <v>3687</v>
      </c>
      <c r="F249" s="227" t="s">
        <v>3687</v>
      </c>
      <c r="G249" s="214"/>
      <c r="H249" s="214"/>
      <c r="I249" s="217"/>
      <c r="J249" s="228">
        <f>BK249</f>
        <v>0</v>
      </c>
      <c r="K249" s="214"/>
      <c r="L249" s="219"/>
      <c r="M249" s="220"/>
      <c r="N249" s="221"/>
      <c r="O249" s="221"/>
      <c r="P249" s="222">
        <f>P250</f>
        <v>0</v>
      </c>
      <c r="Q249" s="221"/>
      <c r="R249" s="222">
        <f>R250</f>
        <v>0</v>
      </c>
      <c r="S249" s="221"/>
      <c r="T249" s="223">
        <f>T250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24" t="s">
        <v>90</v>
      </c>
      <c r="AT249" s="225" t="s">
        <v>82</v>
      </c>
      <c r="AU249" s="225" t="s">
        <v>92</v>
      </c>
      <c r="AY249" s="224" t="s">
        <v>244</v>
      </c>
      <c r="BK249" s="226">
        <f>BK250</f>
        <v>0</v>
      </c>
    </row>
    <row r="250" s="2" customFormat="1" ht="21.75" customHeight="1">
      <c r="A250" s="39"/>
      <c r="B250" s="40"/>
      <c r="C250" s="229" t="s">
        <v>638</v>
      </c>
      <c r="D250" s="229" t="s">
        <v>247</v>
      </c>
      <c r="E250" s="230" t="s">
        <v>3755</v>
      </c>
      <c r="F250" s="231" t="s">
        <v>3756</v>
      </c>
      <c r="G250" s="232" t="s">
        <v>174</v>
      </c>
      <c r="H250" s="233">
        <v>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330</v>
      </c>
      <c r="AT250" s="241" t="s">
        <v>247</v>
      </c>
      <c r="AU250" s="241" t="s">
        <v>358</v>
      </c>
      <c r="AY250" s="18" t="s">
        <v>244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330</v>
      </c>
      <c r="BM250" s="241" t="s">
        <v>1291</v>
      </c>
    </row>
    <row r="251" s="12" customFormat="1" ht="20.88" customHeight="1">
      <c r="A251" s="12"/>
      <c r="B251" s="213"/>
      <c r="C251" s="214"/>
      <c r="D251" s="215" t="s">
        <v>82</v>
      </c>
      <c r="E251" s="227" t="s">
        <v>3694</v>
      </c>
      <c r="F251" s="227" t="s">
        <v>3694</v>
      </c>
      <c r="G251" s="214"/>
      <c r="H251" s="214"/>
      <c r="I251" s="217"/>
      <c r="J251" s="228">
        <f>BK251</f>
        <v>0</v>
      </c>
      <c r="K251" s="214"/>
      <c r="L251" s="219"/>
      <c r="M251" s="220"/>
      <c r="N251" s="221"/>
      <c r="O251" s="221"/>
      <c r="P251" s="222">
        <f>SUM(P252:P255)</f>
        <v>0</v>
      </c>
      <c r="Q251" s="221"/>
      <c r="R251" s="222">
        <f>SUM(R252:R255)</f>
        <v>0</v>
      </c>
      <c r="S251" s="221"/>
      <c r="T251" s="223">
        <f>SUM(T252:T255)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4" t="s">
        <v>90</v>
      </c>
      <c r="AT251" s="225" t="s">
        <v>82</v>
      </c>
      <c r="AU251" s="225" t="s">
        <v>92</v>
      </c>
      <c r="AY251" s="224" t="s">
        <v>244</v>
      </c>
      <c r="BK251" s="226">
        <f>SUM(BK252:BK255)</f>
        <v>0</v>
      </c>
    </row>
    <row r="252" s="2" customFormat="1" ht="16.5" customHeight="1">
      <c r="A252" s="39"/>
      <c r="B252" s="40"/>
      <c r="C252" s="229" t="s">
        <v>642</v>
      </c>
      <c r="D252" s="229" t="s">
        <v>247</v>
      </c>
      <c r="E252" s="230" t="s">
        <v>3726</v>
      </c>
      <c r="F252" s="231" t="s">
        <v>3727</v>
      </c>
      <c r="G252" s="232" t="s">
        <v>2869</v>
      </c>
      <c r="H252" s="233">
        <v>19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48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330</v>
      </c>
      <c r="AT252" s="241" t="s">
        <v>247</v>
      </c>
      <c r="AU252" s="241" t="s">
        <v>358</v>
      </c>
      <c r="AY252" s="18" t="s">
        <v>244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90</v>
      </c>
      <c r="BK252" s="242">
        <f>ROUND(I252*H252,2)</f>
        <v>0</v>
      </c>
      <c r="BL252" s="18" t="s">
        <v>330</v>
      </c>
      <c r="BM252" s="241" t="s">
        <v>1299</v>
      </c>
    </row>
    <row r="253" s="2" customFormat="1" ht="24.15" customHeight="1">
      <c r="A253" s="39"/>
      <c r="B253" s="40"/>
      <c r="C253" s="229" t="s">
        <v>646</v>
      </c>
      <c r="D253" s="229" t="s">
        <v>247</v>
      </c>
      <c r="E253" s="230" t="s">
        <v>3728</v>
      </c>
      <c r="F253" s="231" t="s">
        <v>3729</v>
      </c>
      <c r="G253" s="232" t="s">
        <v>2869</v>
      </c>
      <c r="H253" s="233">
        <v>2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48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330</v>
      </c>
      <c r="AT253" s="241" t="s">
        <v>247</v>
      </c>
      <c r="AU253" s="241" t="s">
        <v>358</v>
      </c>
      <c r="AY253" s="18" t="s">
        <v>244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90</v>
      </c>
      <c r="BK253" s="242">
        <f>ROUND(I253*H253,2)</f>
        <v>0</v>
      </c>
      <c r="BL253" s="18" t="s">
        <v>330</v>
      </c>
      <c r="BM253" s="241" t="s">
        <v>1307</v>
      </c>
    </row>
    <row r="254" s="2" customFormat="1" ht="16.5" customHeight="1">
      <c r="A254" s="39"/>
      <c r="B254" s="40"/>
      <c r="C254" s="229" t="s">
        <v>650</v>
      </c>
      <c r="D254" s="229" t="s">
        <v>247</v>
      </c>
      <c r="E254" s="230" t="s">
        <v>3695</v>
      </c>
      <c r="F254" s="231" t="s">
        <v>3696</v>
      </c>
      <c r="G254" s="232" t="s">
        <v>2869</v>
      </c>
      <c r="H254" s="233">
        <v>23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48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330</v>
      </c>
      <c r="AT254" s="241" t="s">
        <v>247</v>
      </c>
      <c r="AU254" s="241" t="s">
        <v>358</v>
      </c>
      <c r="AY254" s="18" t="s">
        <v>244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90</v>
      </c>
      <c r="BK254" s="242">
        <f>ROUND(I254*H254,2)</f>
        <v>0</v>
      </c>
      <c r="BL254" s="18" t="s">
        <v>330</v>
      </c>
      <c r="BM254" s="241" t="s">
        <v>1315</v>
      </c>
    </row>
    <row r="255" s="2" customFormat="1" ht="24.15" customHeight="1">
      <c r="A255" s="39"/>
      <c r="B255" s="40"/>
      <c r="C255" s="229" t="s">
        <v>654</v>
      </c>
      <c r="D255" s="229" t="s">
        <v>247</v>
      </c>
      <c r="E255" s="230" t="s">
        <v>3697</v>
      </c>
      <c r="F255" s="231" t="s">
        <v>3698</v>
      </c>
      <c r="G255" s="232" t="s">
        <v>2869</v>
      </c>
      <c r="H255" s="233">
        <v>3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48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330</v>
      </c>
      <c r="AT255" s="241" t="s">
        <v>247</v>
      </c>
      <c r="AU255" s="241" t="s">
        <v>358</v>
      </c>
      <c r="AY255" s="18" t="s">
        <v>244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330</v>
      </c>
      <c r="BM255" s="241" t="s">
        <v>1323</v>
      </c>
    </row>
    <row r="256" s="12" customFormat="1" ht="22.8" customHeight="1">
      <c r="A256" s="12"/>
      <c r="B256" s="213"/>
      <c r="C256" s="214"/>
      <c r="D256" s="215" t="s">
        <v>82</v>
      </c>
      <c r="E256" s="227" t="s">
        <v>3757</v>
      </c>
      <c r="F256" s="227" t="s">
        <v>3757</v>
      </c>
      <c r="G256" s="214"/>
      <c r="H256" s="214"/>
      <c r="I256" s="217"/>
      <c r="J256" s="228">
        <f>BK256</f>
        <v>0</v>
      </c>
      <c r="K256" s="214"/>
      <c r="L256" s="219"/>
      <c r="M256" s="220"/>
      <c r="N256" s="221"/>
      <c r="O256" s="221"/>
      <c r="P256" s="222">
        <f>P257+P259</f>
        <v>0</v>
      </c>
      <c r="Q256" s="221"/>
      <c r="R256" s="222">
        <f>R257+R259</f>
        <v>0</v>
      </c>
      <c r="S256" s="221"/>
      <c r="T256" s="223">
        <f>T257+T259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24" t="s">
        <v>90</v>
      </c>
      <c r="AT256" s="225" t="s">
        <v>82</v>
      </c>
      <c r="AU256" s="225" t="s">
        <v>90</v>
      </c>
      <c r="AY256" s="224" t="s">
        <v>244</v>
      </c>
      <c r="BK256" s="226">
        <f>BK257+BK259</f>
        <v>0</v>
      </c>
    </row>
    <row r="257" s="12" customFormat="1" ht="20.88" customHeight="1">
      <c r="A257" s="12"/>
      <c r="B257" s="213"/>
      <c r="C257" s="214"/>
      <c r="D257" s="215" t="s">
        <v>82</v>
      </c>
      <c r="E257" s="227" t="s">
        <v>3679</v>
      </c>
      <c r="F257" s="227" t="s">
        <v>3679</v>
      </c>
      <c r="G257" s="214"/>
      <c r="H257" s="214"/>
      <c r="I257" s="217"/>
      <c r="J257" s="228">
        <f>BK257</f>
        <v>0</v>
      </c>
      <c r="K257" s="214"/>
      <c r="L257" s="219"/>
      <c r="M257" s="220"/>
      <c r="N257" s="221"/>
      <c r="O257" s="221"/>
      <c r="P257" s="222">
        <f>P258</f>
        <v>0</v>
      </c>
      <c r="Q257" s="221"/>
      <c r="R257" s="222">
        <f>R258</f>
        <v>0</v>
      </c>
      <c r="S257" s="221"/>
      <c r="T257" s="223">
        <f>T258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4" t="s">
        <v>90</v>
      </c>
      <c r="AT257" s="225" t="s">
        <v>82</v>
      </c>
      <c r="AU257" s="225" t="s">
        <v>92</v>
      </c>
      <c r="AY257" s="224" t="s">
        <v>244</v>
      </c>
      <c r="BK257" s="226">
        <f>BK258</f>
        <v>0</v>
      </c>
    </row>
    <row r="258" s="2" customFormat="1" ht="16.5" customHeight="1">
      <c r="A258" s="39"/>
      <c r="B258" s="40"/>
      <c r="C258" s="229" t="s">
        <v>668</v>
      </c>
      <c r="D258" s="229" t="s">
        <v>247</v>
      </c>
      <c r="E258" s="230" t="s">
        <v>3758</v>
      </c>
      <c r="F258" s="231" t="s">
        <v>3759</v>
      </c>
      <c r="G258" s="232" t="s">
        <v>687</v>
      </c>
      <c r="H258" s="233">
        <v>3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48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330</v>
      </c>
      <c r="AT258" s="241" t="s">
        <v>247</v>
      </c>
      <c r="AU258" s="241" t="s">
        <v>358</v>
      </c>
      <c r="AY258" s="18" t="s">
        <v>244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90</v>
      </c>
      <c r="BK258" s="242">
        <f>ROUND(I258*H258,2)</f>
        <v>0</v>
      </c>
      <c r="BL258" s="18" t="s">
        <v>330</v>
      </c>
      <c r="BM258" s="241" t="s">
        <v>1347</v>
      </c>
    </row>
    <row r="259" s="12" customFormat="1" ht="20.88" customHeight="1">
      <c r="A259" s="12"/>
      <c r="B259" s="213"/>
      <c r="C259" s="214"/>
      <c r="D259" s="215" t="s">
        <v>82</v>
      </c>
      <c r="E259" s="227" t="s">
        <v>3687</v>
      </c>
      <c r="F259" s="227" t="s">
        <v>3687</v>
      </c>
      <c r="G259" s="214"/>
      <c r="H259" s="214"/>
      <c r="I259" s="217"/>
      <c r="J259" s="228">
        <f>BK259</f>
        <v>0</v>
      </c>
      <c r="K259" s="214"/>
      <c r="L259" s="219"/>
      <c r="M259" s="220"/>
      <c r="N259" s="221"/>
      <c r="O259" s="221"/>
      <c r="P259" s="222">
        <f>SUM(P260:P261)</f>
        <v>0</v>
      </c>
      <c r="Q259" s="221"/>
      <c r="R259" s="222">
        <f>SUM(R260:R261)</f>
        <v>0</v>
      </c>
      <c r="S259" s="221"/>
      <c r="T259" s="223">
        <f>SUM(T260:T261)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4" t="s">
        <v>90</v>
      </c>
      <c r="AT259" s="225" t="s">
        <v>82</v>
      </c>
      <c r="AU259" s="225" t="s">
        <v>92</v>
      </c>
      <c r="AY259" s="224" t="s">
        <v>244</v>
      </c>
      <c r="BK259" s="226">
        <f>SUM(BK260:BK261)</f>
        <v>0</v>
      </c>
    </row>
    <row r="260" s="2" customFormat="1" ht="21.75" customHeight="1">
      <c r="A260" s="39"/>
      <c r="B260" s="40"/>
      <c r="C260" s="229" t="s">
        <v>673</v>
      </c>
      <c r="D260" s="229" t="s">
        <v>247</v>
      </c>
      <c r="E260" s="230" t="s">
        <v>3690</v>
      </c>
      <c r="F260" s="231" t="s">
        <v>3691</v>
      </c>
      <c r="G260" s="232" t="s">
        <v>174</v>
      </c>
      <c r="H260" s="233">
        <v>9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48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330</v>
      </c>
      <c r="AT260" s="241" t="s">
        <v>247</v>
      </c>
      <c r="AU260" s="241" t="s">
        <v>358</v>
      </c>
      <c r="AY260" s="18" t="s">
        <v>244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90</v>
      </c>
      <c r="BK260" s="242">
        <f>ROUND(I260*H260,2)</f>
        <v>0</v>
      </c>
      <c r="BL260" s="18" t="s">
        <v>330</v>
      </c>
      <c r="BM260" s="241" t="s">
        <v>1356</v>
      </c>
    </row>
    <row r="261" s="2" customFormat="1" ht="24.15" customHeight="1">
      <c r="A261" s="39"/>
      <c r="B261" s="40"/>
      <c r="C261" s="229" t="s">
        <v>772</v>
      </c>
      <c r="D261" s="229" t="s">
        <v>247</v>
      </c>
      <c r="E261" s="230" t="s">
        <v>3692</v>
      </c>
      <c r="F261" s="231" t="s">
        <v>3693</v>
      </c>
      <c r="G261" s="232" t="s">
        <v>174</v>
      </c>
      <c r="H261" s="233">
        <v>8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330</v>
      </c>
      <c r="AT261" s="241" t="s">
        <v>247</v>
      </c>
      <c r="AU261" s="241" t="s">
        <v>358</v>
      </c>
      <c r="AY261" s="18" t="s">
        <v>244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330</v>
      </c>
      <c r="BM261" s="241" t="s">
        <v>1381</v>
      </c>
    </row>
    <row r="262" s="12" customFormat="1" ht="22.8" customHeight="1">
      <c r="A262" s="12"/>
      <c r="B262" s="213"/>
      <c r="C262" s="214"/>
      <c r="D262" s="215" t="s">
        <v>82</v>
      </c>
      <c r="E262" s="227" t="s">
        <v>2859</v>
      </c>
      <c r="F262" s="227" t="s">
        <v>143</v>
      </c>
      <c r="G262" s="214"/>
      <c r="H262" s="214"/>
      <c r="I262" s="217"/>
      <c r="J262" s="228">
        <f>BK262</f>
        <v>0</v>
      </c>
      <c r="K262" s="214"/>
      <c r="L262" s="219"/>
      <c r="M262" s="220"/>
      <c r="N262" s="221"/>
      <c r="O262" s="221"/>
      <c r="P262" s="222">
        <f>SUM(P263:P269)</f>
        <v>0</v>
      </c>
      <c r="Q262" s="221"/>
      <c r="R262" s="222">
        <f>SUM(R263:R269)</f>
        <v>0</v>
      </c>
      <c r="S262" s="221"/>
      <c r="T262" s="223">
        <f>SUM(T263:T269)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4" t="s">
        <v>90</v>
      </c>
      <c r="AT262" s="225" t="s">
        <v>82</v>
      </c>
      <c r="AU262" s="225" t="s">
        <v>90</v>
      </c>
      <c r="AY262" s="224" t="s">
        <v>244</v>
      </c>
      <c r="BK262" s="226">
        <f>SUM(BK263:BK269)</f>
        <v>0</v>
      </c>
    </row>
    <row r="263" s="2" customFormat="1" ht="16.5" customHeight="1">
      <c r="A263" s="39"/>
      <c r="B263" s="40"/>
      <c r="C263" s="229" t="s">
        <v>793</v>
      </c>
      <c r="D263" s="229" t="s">
        <v>247</v>
      </c>
      <c r="E263" s="230" t="s">
        <v>3760</v>
      </c>
      <c r="F263" s="231" t="s">
        <v>3761</v>
      </c>
      <c r="G263" s="232" t="s">
        <v>2994</v>
      </c>
      <c r="H263" s="233">
        <v>1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330</v>
      </c>
      <c r="AT263" s="241" t="s">
        <v>247</v>
      </c>
      <c r="AU263" s="241" t="s">
        <v>92</v>
      </c>
      <c r="AY263" s="18" t="s">
        <v>244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330</v>
      </c>
      <c r="BM263" s="241" t="s">
        <v>1410</v>
      </c>
    </row>
    <row r="264" s="2" customFormat="1" ht="16.5" customHeight="1">
      <c r="A264" s="39"/>
      <c r="B264" s="40"/>
      <c r="C264" s="229" t="s">
        <v>798</v>
      </c>
      <c r="D264" s="229" t="s">
        <v>247</v>
      </c>
      <c r="E264" s="230" t="s">
        <v>3762</v>
      </c>
      <c r="F264" s="231" t="s">
        <v>3763</v>
      </c>
      <c r="G264" s="232" t="s">
        <v>2994</v>
      </c>
      <c r="H264" s="233">
        <v>1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48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330</v>
      </c>
      <c r="AT264" s="241" t="s">
        <v>247</v>
      </c>
      <c r="AU264" s="241" t="s">
        <v>92</v>
      </c>
      <c r="AY264" s="18" t="s">
        <v>244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90</v>
      </c>
      <c r="BK264" s="242">
        <f>ROUND(I264*H264,2)</f>
        <v>0</v>
      </c>
      <c r="BL264" s="18" t="s">
        <v>330</v>
      </c>
      <c r="BM264" s="241" t="s">
        <v>1431</v>
      </c>
    </row>
    <row r="265" s="2" customFormat="1" ht="16.5" customHeight="1">
      <c r="A265" s="39"/>
      <c r="B265" s="40"/>
      <c r="C265" s="229" t="s">
        <v>802</v>
      </c>
      <c r="D265" s="229" t="s">
        <v>247</v>
      </c>
      <c r="E265" s="230" t="s">
        <v>3764</v>
      </c>
      <c r="F265" s="231" t="s">
        <v>3765</v>
      </c>
      <c r="G265" s="232" t="s">
        <v>2994</v>
      </c>
      <c r="H265" s="233">
        <v>1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48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330</v>
      </c>
      <c r="AT265" s="241" t="s">
        <v>247</v>
      </c>
      <c r="AU265" s="241" t="s">
        <v>92</v>
      </c>
      <c r="AY265" s="18" t="s">
        <v>244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90</v>
      </c>
      <c r="BK265" s="242">
        <f>ROUND(I265*H265,2)</f>
        <v>0</v>
      </c>
      <c r="BL265" s="18" t="s">
        <v>330</v>
      </c>
      <c r="BM265" s="241" t="s">
        <v>1440</v>
      </c>
    </row>
    <row r="266" s="2" customFormat="1" ht="16.5" customHeight="1">
      <c r="A266" s="39"/>
      <c r="B266" s="40"/>
      <c r="C266" s="229" t="s">
        <v>807</v>
      </c>
      <c r="D266" s="229" t="s">
        <v>247</v>
      </c>
      <c r="E266" s="230" t="s">
        <v>3766</v>
      </c>
      <c r="F266" s="231" t="s">
        <v>3767</v>
      </c>
      <c r="G266" s="232" t="s">
        <v>2994</v>
      </c>
      <c r="H266" s="233">
        <v>1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48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330</v>
      </c>
      <c r="AT266" s="241" t="s">
        <v>247</v>
      </c>
      <c r="AU266" s="241" t="s">
        <v>92</v>
      </c>
      <c r="AY266" s="18" t="s">
        <v>244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90</v>
      </c>
      <c r="BK266" s="242">
        <f>ROUND(I266*H266,2)</f>
        <v>0</v>
      </c>
      <c r="BL266" s="18" t="s">
        <v>330</v>
      </c>
      <c r="BM266" s="241" t="s">
        <v>1449</v>
      </c>
    </row>
    <row r="267" s="2" customFormat="1" ht="16.5" customHeight="1">
      <c r="A267" s="39"/>
      <c r="B267" s="40"/>
      <c r="C267" s="229" t="s">
        <v>814</v>
      </c>
      <c r="D267" s="229" t="s">
        <v>247</v>
      </c>
      <c r="E267" s="230" t="s">
        <v>3768</v>
      </c>
      <c r="F267" s="231" t="s">
        <v>3769</v>
      </c>
      <c r="G267" s="232" t="s">
        <v>2994</v>
      </c>
      <c r="H267" s="233">
        <v>1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48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330</v>
      </c>
      <c r="AT267" s="241" t="s">
        <v>247</v>
      </c>
      <c r="AU267" s="241" t="s">
        <v>92</v>
      </c>
      <c r="AY267" s="18" t="s">
        <v>244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90</v>
      </c>
      <c r="BK267" s="242">
        <f>ROUND(I267*H267,2)</f>
        <v>0</v>
      </c>
      <c r="BL267" s="18" t="s">
        <v>330</v>
      </c>
      <c r="BM267" s="241" t="s">
        <v>1459</v>
      </c>
    </row>
    <row r="268" s="2" customFormat="1" ht="24.15" customHeight="1">
      <c r="A268" s="39"/>
      <c r="B268" s="40"/>
      <c r="C268" s="229" t="s">
        <v>819</v>
      </c>
      <c r="D268" s="229" t="s">
        <v>247</v>
      </c>
      <c r="E268" s="230" t="s">
        <v>3770</v>
      </c>
      <c r="F268" s="231" t="s">
        <v>3771</v>
      </c>
      <c r="G268" s="232" t="s">
        <v>2994</v>
      </c>
      <c r="H268" s="233">
        <v>1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330</v>
      </c>
      <c r="AT268" s="241" t="s">
        <v>247</v>
      </c>
      <c r="AU268" s="241" t="s">
        <v>92</v>
      </c>
      <c r="AY268" s="18" t="s">
        <v>244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330</v>
      </c>
      <c r="BM268" s="241" t="s">
        <v>1470</v>
      </c>
    </row>
    <row r="269" s="2" customFormat="1">
      <c r="A269" s="39"/>
      <c r="B269" s="40"/>
      <c r="C269" s="41"/>
      <c r="D269" s="245" t="s">
        <v>632</v>
      </c>
      <c r="E269" s="41"/>
      <c r="F269" s="299" t="s">
        <v>3772</v>
      </c>
      <c r="G269" s="41"/>
      <c r="H269" s="41"/>
      <c r="I269" s="300"/>
      <c r="J269" s="41"/>
      <c r="K269" s="41"/>
      <c r="L269" s="45"/>
      <c r="M269" s="318"/>
      <c r="N269" s="319"/>
      <c r="O269" s="312"/>
      <c r="P269" s="312"/>
      <c r="Q269" s="312"/>
      <c r="R269" s="312"/>
      <c r="S269" s="312"/>
      <c r="T269" s="320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632</v>
      </c>
      <c r="AU269" s="18" t="s">
        <v>92</v>
      </c>
    </row>
    <row r="270" s="2" customFormat="1" ht="6.96" customHeight="1">
      <c r="A270" s="39"/>
      <c r="B270" s="67"/>
      <c r="C270" s="68"/>
      <c r="D270" s="68"/>
      <c r="E270" s="68"/>
      <c r="F270" s="68"/>
      <c r="G270" s="68"/>
      <c r="H270" s="68"/>
      <c r="I270" s="68"/>
      <c r="J270" s="68"/>
      <c r="K270" s="68"/>
      <c r="L270" s="45"/>
      <c r="M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</sheetData>
  <sheetProtection sheet="1" autoFilter="0" formatColumns="0" formatRows="0" objects="1" scenarios="1" spinCount="100000" saltValue="UC8m76jDzhwNIYsY1qpM2IORck1COgKF3UpIBbFbUm35uAi2qhq+FfztpQuQgluvR+8PwNmG1fykeEY/FCdqvQ==" hashValue="klJIytzQFY5FpKxAzlqdEuQPvIVcDI/bLuuHHOf6oxoiKg/Rh4PJQmTsHonrAYkIuakW8qHUW3XLUKdY+QYj1A==" algorithmName="SHA-512" password="CC35"/>
  <autoFilter ref="C157:K26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46:H146"/>
    <mergeCell ref="E148:H148"/>
    <mergeCell ref="E150:H15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3773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ROUND((SUM(BE122:BE134)),  2)</f>
        <v>0</v>
      </c>
      <c r="G35" s="39"/>
      <c r="H35" s="39"/>
      <c r="I35" s="166">
        <v>0.20999999999999999</v>
      </c>
      <c r="J35" s="165">
        <f>ROUND(((SUM(BE122:BE134))*I35),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ROUND((SUM(BF122:BF134)),  2)</f>
        <v>0</v>
      </c>
      <c r="G36" s="39"/>
      <c r="H36" s="39"/>
      <c r="I36" s="166">
        <v>0.12</v>
      </c>
      <c r="J36" s="165">
        <f>ROUND(((SUM(BF122:BF134))*I36),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ROUND((SUM(BG122:BG134)),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ROUND((SUM(BH122:BH134)),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ROUND((SUM(BI122:BI134)),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D.1.4.3.1 - VRF chlazení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3774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3775</v>
      </c>
      <c r="E100" s="193"/>
      <c r="F100" s="193"/>
      <c r="G100" s="193"/>
      <c r="H100" s="193"/>
      <c r="I100" s="193"/>
      <c r="J100" s="194">
        <f>J129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229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85" t="str">
        <f>E7</f>
        <v>Parkoviště pro zaměstnance a heliport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186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189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192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D.1.4.3.1 - VRF chlazení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Areál Nemocnice České Budějovice</v>
      </c>
      <c r="G116" s="41"/>
      <c r="H116" s="41"/>
      <c r="I116" s="33" t="s">
        <v>22</v>
      </c>
      <c r="J116" s="80" t="str">
        <f>IF(J14="","",J14)</f>
        <v>29. 4. 2025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24</v>
      </c>
      <c r="D118" s="41"/>
      <c r="E118" s="41"/>
      <c r="F118" s="28" t="str">
        <f>E17</f>
        <v>Nemocnice České Budějovice</v>
      </c>
      <c r="G118" s="41"/>
      <c r="H118" s="41"/>
      <c r="I118" s="33" t="s">
        <v>32</v>
      </c>
      <c r="J118" s="37" t="str">
        <f>E23</f>
        <v>AGP nova spol.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30</v>
      </c>
      <c r="D119" s="41"/>
      <c r="E119" s="41"/>
      <c r="F119" s="28" t="str">
        <f>IF(E20="","",E20)</f>
        <v>Vyplň údaj</v>
      </c>
      <c r="G119" s="41"/>
      <c r="H119" s="41"/>
      <c r="I119" s="33" t="s">
        <v>37</v>
      </c>
      <c r="J119" s="37" t="str">
        <f>E26</f>
        <v>QSB,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230</v>
      </c>
      <c r="D121" s="204" t="s">
        <v>68</v>
      </c>
      <c r="E121" s="204" t="s">
        <v>64</v>
      </c>
      <c r="F121" s="204" t="s">
        <v>65</v>
      </c>
      <c r="G121" s="204" t="s">
        <v>231</v>
      </c>
      <c r="H121" s="204" t="s">
        <v>232</v>
      </c>
      <c r="I121" s="204" t="s">
        <v>233</v>
      </c>
      <c r="J121" s="205" t="s">
        <v>201</v>
      </c>
      <c r="K121" s="206" t="s">
        <v>234</v>
      </c>
      <c r="L121" s="207"/>
      <c r="M121" s="101" t="s">
        <v>1</v>
      </c>
      <c r="N121" s="102" t="s">
        <v>47</v>
      </c>
      <c r="O121" s="102" t="s">
        <v>235</v>
      </c>
      <c r="P121" s="102" t="s">
        <v>236</v>
      </c>
      <c r="Q121" s="102" t="s">
        <v>237</v>
      </c>
      <c r="R121" s="102" t="s">
        <v>238</v>
      </c>
      <c r="S121" s="102" t="s">
        <v>239</v>
      </c>
      <c r="T121" s="103" t="s">
        <v>240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241</v>
      </c>
      <c r="D122" s="41"/>
      <c r="E122" s="41"/>
      <c r="F122" s="41"/>
      <c r="G122" s="41"/>
      <c r="H122" s="41"/>
      <c r="I122" s="41"/>
      <c r="J122" s="208">
        <f>BK122</f>
        <v>0</v>
      </c>
      <c r="K122" s="41"/>
      <c r="L122" s="45"/>
      <c r="M122" s="104"/>
      <c r="N122" s="209"/>
      <c r="O122" s="105"/>
      <c r="P122" s="210">
        <f>P123+P129</f>
        <v>0</v>
      </c>
      <c r="Q122" s="105"/>
      <c r="R122" s="210">
        <f>R123+R129</f>
        <v>0</v>
      </c>
      <c r="S122" s="105"/>
      <c r="T122" s="211">
        <f>T123+T129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82</v>
      </c>
      <c r="AU122" s="18" t="s">
        <v>203</v>
      </c>
      <c r="BK122" s="212">
        <f>BK123+BK129</f>
        <v>0</v>
      </c>
    </row>
    <row r="123" s="12" customFormat="1" ht="25.92" customHeight="1">
      <c r="A123" s="12"/>
      <c r="B123" s="213"/>
      <c r="C123" s="214"/>
      <c r="D123" s="215" t="s">
        <v>82</v>
      </c>
      <c r="E123" s="216" t="s">
        <v>3776</v>
      </c>
      <c r="F123" s="216" t="s">
        <v>3777</v>
      </c>
      <c r="G123" s="214"/>
      <c r="H123" s="214"/>
      <c r="I123" s="217"/>
      <c r="J123" s="218">
        <f>BK123</f>
        <v>0</v>
      </c>
      <c r="K123" s="214"/>
      <c r="L123" s="219"/>
      <c r="M123" s="220"/>
      <c r="N123" s="221"/>
      <c r="O123" s="221"/>
      <c r="P123" s="222">
        <f>SUM(P124:P128)</f>
        <v>0</v>
      </c>
      <c r="Q123" s="221"/>
      <c r="R123" s="222">
        <f>SUM(R124:R128)</f>
        <v>0</v>
      </c>
      <c r="S123" s="221"/>
      <c r="T123" s="223">
        <f>SUM(T124:T128)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4" t="s">
        <v>90</v>
      </c>
      <c r="AT123" s="225" t="s">
        <v>82</v>
      </c>
      <c r="AU123" s="225" t="s">
        <v>83</v>
      </c>
      <c r="AY123" s="224" t="s">
        <v>244</v>
      </c>
      <c r="BK123" s="226">
        <f>SUM(BK124:BK128)</f>
        <v>0</v>
      </c>
    </row>
    <row r="124" s="2" customFormat="1" ht="24.15" customHeight="1">
      <c r="A124" s="39"/>
      <c r="B124" s="40"/>
      <c r="C124" s="229" t="s">
        <v>90</v>
      </c>
      <c r="D124" s="229" t="s">
        <v>247</v>
      </c>
      <c r="E124" s="230" t="s">
        <v>3778</v>
      </c>
      <c r="F124" s="231" t="s">
        <v>3779</v>
      </c>
      <c r="G124" s="232" t="s">
        <v>2994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48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251</v>
      </c>
      <c r="AT124" s="241" t="s">
        <v>247</v>
      </c>
      <c r="AU124" s="241" t="s">
        <v>90</v>
      </c>
      <c r="AY124" s="18" t="s">
        <v>244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90</v>
      </c>
      <c r="BK124" s="242">
        <f>ROUND(I124*H124,2)</f>
        <v>0</v>
      </c>
      <c r="BL124" s="18" t="s">
        <v>251</v>
      </c>
      <c r="BM124" s="241" t="s">
        <v>92</v>
      </c>
    </row>
    <row r="125" s="2" customFormat="1" ht="16.5" customHeight="1">
      <c r="A125" s="39"/>
      <c r="B125" s="40"/>
      <c r="C125" s="229" t="s">
        <v>92</v>
      </c>
      <c r="D125" s="229" t="s">
        <v>247</v>
      </c>
      <c r="E125" s="230" t="s">
        <v>3780</v>
      </c>
      <c r="F125" s="231" t="s">
        <v>3761</v>
      </c>
      <c r="G125" s="232" t="s">
        <v>2994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251</v>
      </c>
      <c r="AT125" s="241" t="s">
        <v>247</v>
      </c>
      <c r="AU125" s="241" t="s">
        <v>90</v>
      </c>
      <c r="AY125" s="18" t="s">
        <v>244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251</v>
      </c>
      <c r="BM125" s="241" t="s">
        <v>251</v>
      </c>
    </row>
    <row r="126" s="2" customFormat="1" ht="16.5" customHeight="1">
      <c r="A126" s="39"/>
      <c r="B126" s="40"/>
      <c r="C126" s="229" t="s">
        <v>358</v>
      </c>
      <c r="D126" s="229" t="s">
        <v>247</v>
      </c>
      <c r="E126" s="230" t="s">
        <v>3781</v>
      </c>
      <c r="F126" s="231" t="s">
        <v>3782</v>
      </c>
      <c r="G126" s="232" t="s">
        <v>2994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251</v>
      </c>
      <c r="AT126" s="241" t="s">
        <v>247</v>
      </c>
      <c r="AU126" s="241" t="s">
        <v>90</v>
      </c>
      <c r="AY126" s="18" t="s">
        <v>244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251</v>
      </c>
      <c r="BM126" s="241" t="s">
        <v>266</v>
      </c>
    </row>
    <row r="127" s="2" customFormat="1" ht="16.5" customHeight="1">
      <c r="A127" s="39"/>
      <c r="B127" s="40"/>
      <c r="C127" s="229" t="s">
        <v>251</v>
      </c>
      <c r="D127" s="229" t="s">
        <v>247</v>
      </c>
      <c r="E127" s="230" t="s">
        <v>3783</v>
      </c>
      <c r="F127" s="231" t="s">
        <v>3784</v>
      </c>
      <c r="G127" s="232" t="s">
        <v>2994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251</v>
      </c>
      <c r="AT127" s="241" t="s">
        <v>247</v>
      </c>
      <c r="AU127" s="241" t="s">
        <v>90</v>
      </c>
      <c r="AY127" s="18" t="s">
        <v>244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251</v>
      </c>
      <c r="BM127" s="241" t="s">
        <v>280</v>
      </c>
    </row>
    <row r="128" s="2" customFormat="1" ht="16.5" customHeight="1">
      <c r="A128" s="39"/>
      <c r="B128" s="40"/>
      <c r="C128" s="229" t="s">
        <v>260</v>
      </c>
      <c r="D128" s="229" t="s">
        <v>247</v>
      </c>
      <c r="E128" s="230" t="s">
        <v>3785</v>
      </c>
      <c r="F128" s="231" t="s">
        <v>3786</v>
      </c>
      <c r="G128" s="232" t="s">
        <v>2994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251</v>
      </c>
      <c r="AT128" s="241" t="s">
        <v>247</v>
      </c>
      <c r="AU128" s="241" t="s">
        <v>90</v>
      </c>
      <c r="AY128" s="18" t="s">
        <v>244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251</v>
      </c>
      <c r="BM128" s="241" t="s">
        <v>292</v>
      </c>
    </row>
    <row r="129" s="12" customFormat="1" ht="25.92" customHeight="1">
      <c r="A129" s="12"/>
      <c r="B129" s="213"/>
      <c r="C129" s="214"/>
      <c r="D129" s="215" t="s">
        <v>82</v>
      </c>
      <c r="E129" s="216" t="s">
        <v>3787</v>
      </c>
      <c r="F129" s="216" t="s">
        <v>3788</v>
      </c>
      <c r="G129" s="214"/>
      <c r="H129" s="214"/>
      <c r="I129" s="217"/>
      <c r="J129" s="218">
        <f>BK129</f>
        <v>0</v>
      </c>
      <c r="K129" s="214"/>
      <c r="L129" s="219"/>
      <c r="M129" s="220"/>
      <c r="N129" s="221"/>
      <c r="O129" s="221"/>
      <c r="P129" s="222">
        <f>SUM(P130:P134)</f>
        <v>0</v>
      </c>
      <c r="Q129" s="221"/>
      <c r="R129" s="222">
        <f>SUM(R130:R134)</f>
        <v>0</v>
      </c>
      <c r="S129" s="221"/>
      <c r="T129" s="223">
        <f>SUM(T130:T134)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83</v>
      </c>
      <c r="AY129" s="224" t="s">
        <v>244</v>
      </c>
      <c r="BK129" s="226">
        <f>SUM(BK130:BK134)</f>
        <v>0</v>
      </c>
    </row>
    <row r="130" s="2" customFormat="1" ht="55.5" customHeight="1">
      <c r="A130" s="39"/>
      <c r="B130" s="40"/>
      <c r="C130" s="229" t="s">
        <v>266</v>
      </c>
      <c r="D130" s="229" t="s">
        <v>247</v>
      </c>
      <c r="E130" s="230" t="s">
        <v>3789</v>
      </c>
      <c r="F130" s="231" t="s">
        <v>3790</v>
      </c>
      <c r="G130" s="232" t="s">
        <v>687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251</v>
      </c>
      <c r="AT130" s="241" t="s">
        <v>247</v>
      </c>
      <c r="AU130" s="241" t="s">
        <v>90</v>
      </c>
      <c r="AY130" s="18" t="s">
        <v>244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251</v>
      </c>
      <c r="BM130" s="241" t="s">
        <v>369</v>
      </c>
    </row>
    <row r="131" s="2" customFormat="1" ht="37.8" customHeight="1">
      <c r="A131" s="39"/>
      <c r="B131" s="40"/>
      <c r="C131" s="229" t="s">
        <v>274</v>
      </c>
      <c r="D131" s="229" t="s">
        <v>247</v>
      </c>
      <c r="E131" s="230" t="s">
        <v>3791</v>
      </c>
      <c r="F131" s="231" t="s">
        <v>3792</v>
      </c>
      <c r="G131" s="232" t="s">
        <v>687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251</v>
      </c>
      <c r="AT131" s="241" t="s">
        <v>247</v>
      </c>
      <c r="AU131" s="241" t="s">
        <v>90</v>
      </c>
      <c r="AY131" s="18" t="s">
        <v>244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251</v>
      </c>
      <c r="BM131" s="241" t="s">
        <v>384</v>
      </c>
    </row>
    <row r="132" s="2" customFormat="1" ht="16.5" customHeight="1">
      <c r="A132" s="39"/>
      <c r="B132" s="40"/>
      <c r="C132" s="229" t="s">
        <v>280</v>
      </c>
      <c r="D132" s="229" t="s">
        <v>247</v>
      </c>
      <c r="E132" s="230" t="s">
        <v>3793</v>
      </c>
      <c r="F132" s="231" t="s">
        <v>3794</v>
      </c>
      <c r="G132" s="232" t="s">
        <v>2869</v>
      </c>
      <c r="H132" s="233">
        <v>28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251</v>
      </c>
      <c r="AT132" s="241" t="s">
        <v>247</v>
      </c>
      <c r="AU132" s="241" t="s">
        <v>90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251</v>
      </c>
      <c r="BM132" s="241" t="s">
        <v>394</v>
      </c>
    </row>
    <row r="133" s="2" customFormat="1" ht="16.5" customHeight="1">
      <c r="A133" s="39"/>
      <c r="B133" s="40"/>
      <c r="C133" s="229" t="s">
        <v>288</v>
      </c>
      <c r="D133" s="229" t="s">
        <v>247</v>
      </c>
      <c r="E133" s="230" t="s">
        <v>3795</v>
      </c>
      <c r="F133" s="231" t="s">
        <v>3796</v>
      </c>
      <c r="G133" s="232" t="s">
        <v>687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251</v>
      </c>
      <c r="AT133" s="241" t="s">
        <v>247</v>
      </c>
      <c r="AU133" s="241" t="s">
        <v>90</v>
      </c>
      <c r="AY133" s="18" t="s">
        <v>244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251</v>
      </c>
      <c r="BM133" s="241" t="s">
        <v>405</v>
      </c>
    </row>
    <row r="134" s="2" customFormat="1" ht="16.5" customHeight="1">
      <c r="A134" s="39"/>
      <c r="B134" s="40"/>
      <c r="C134" s="229" t="s">
        <v>292</v>
      </c>
      <c r="D134" s="229" t="s">
        <v>247</v>
      </c>
      <c r="E134" s="230" t="s">
        <v>3797</v>
      </c>
      <c r="F134" s="231" t="s">
        <v>3798</v>
      </c>
      <c r="G134" s="232" t="s">
        <v>1428</v>
      </c>
      <c r="H134" s="233">
        <v>1</v>
      </c>
      <c r="I134" s="234"/>
      <c r="J134" s="235">
        <f>ROUND(I134*H134,2)</f>
        <v>0</v>
      </c>
      <c r="K134" s="236"/>
      <c r="L134" s="45"/>
      <c r="M134" s="310" t="s">
        <v>1</v>
      </c>
      <c r="N134" s="311" t="s">
        <v>48</v>
      </c>
      <c r="O134" s="312"/>
      <c r="P134" s="313">
        <f>O134*H134</f>
        <v>0</v>
      </c>
      <c r="Q134" s="313">
        <v>0</v>
      </c>
      <c r="R134" s="313">
        <f>Q134*H134</f>
        <v>0</v>
      </c>
      <c r="S134" s="313">
        <v>0</v>
      </c>
      <c r="T134" s="31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251</v>
      </c>
      <c r="AT134" s="241" t="s">
        <v>247</v>
      </c>
      <c r="AU134" s="241" t="s">
        <v>90</v>
      </c>
      <c r="AY134" s="18" t="s">
        <v>244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251</v>
      </c>
      <c r="BM134" s="241" t="s">
        <v>415</v>
      </c>
    </row>
    <row r="135" s="2" customFormat="1" ht="6.96" customHeight="1">
      <c r="A135" s="39"/>
      <c r="B135" s="67"/>
      <c r="C135" s="68"/>
      <c r="D135" s="68"/>
      <c r="E135" s="68"/>
      <c r="F135" s="68"/>
      <c r="G135" s="68"/>
      <c r="H135" s="68"/>
      <c r="I135" s="68"/>
      <c r="J135" s="68"/>
      <c r="K135" s="68"/>
      <c r="L135" s="45"/>
      <c r="M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</sheetData>
  <sheetProtection sheet="1" autoFilter="0" formatColumns="0" formatRows="0" objects="1" scenarios="1" spinCount="100000" saltValue="+f1Et4GS/bH1OvllsOHhwXTv4Dv03Qzm8Wu6Wn9bKVNNAYLHO7CX4YsafWh+jHsQQL3ypvfs7ddtPaXBeRvFpg==" hashValue="ayb7FSDWnhrW2LcmqR7KYxJNpblH1LCrkykJN6GYEy/Gc0rw+IdyhW0VPP80Zq1vvphzec5vKK7k4I8v2p13VQ==" algorithmName="SHA-512" password="CC35"/>
  <autoFilter ref="C121:K13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3799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ROUND((SUM(BE130:BE280)),  2)</f>
        <v>0</v>
      </c>
      <c r="G35" s="39"/>
      <c r="H35" s="39"/>
      <c r="I35" s="166">
        <v>0.20999999999999999</v>
      </c>
      <c r="J35" s="165">
        <f>ROUND(((SUM(BE130:BE280))*I35),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ROUND((SUM(BF130:BF280)),  2)</f>
        <v>0</v>
      </c>
      <c r="G36" s="39"/>
      <c r="H36" s="39"/>
      <c r="I36" s="166">
        <v>0.12</v>
      </c>
      <c r="J36" s="165">
        <f>ROUND(((SUM(BF130:BF280))*I36),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ROUND((SUM(BG130:BG280)),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ROUND((SUM(BH130:BH280)),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ROUND((SUM(BI130:BI280)),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D.1.4.4.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3800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3801</v>
      </c>
      <c r="E100" s="193"/>
      <c r="F100" s="193"/>
      <c r="G100" s="193"/>
      <c r="H100" s="193"/>
      <c r="I100" s="193"/>
      <c r="J100" s="194">
        <f>J155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3802</v>
      </c>
      <c r="E101" s="193"/>
      <c r="F101" s="193"/>
      <c r="G101" s="193"/>
      <c r="H101" s="193"/>
      <c r="I101" s="193"/>
      <c r="J101" s="194">
        <f>J167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3803</v>
      </c>
      <c r="E102" s="193"/>
      <c r="F102" s="193"/>
      <c r="G102" s="193"/>
      <c r="H102" s="193"/>
      <c r="I102" s="193"/>
      <c r="J102" s="194">
        <f>J173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3804</v>
      </c>
      <c r="E103" s="193"/>
      <c r="F103" s="193"/>
      <c r="G103" s="193"/>
      <c r="H103" s="193"/>
      <c r="I103" s="193"/>
      <c r="J103" s="194">
        <f>J198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3805</v>
      </c>
      <c r="E104" s="193"/>
      <c r="F104" s="193"/>
      <c r="G104" s="193"/>
      <c r="H104" s="193"/>
      <c r="I104" s="193"/>
      <c r="J104" s="194">
        <f>J223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3806</v>
      </c>
      <c r="E105" s="193"/>
      <c r="F105" s="193"/>
      <c r="G105" s="193"/>
      <c r="H105" s="193"/>
      <c r="I105" s="193"/>
      <c r="J105" s="194">
        <f>J233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3807</v>
      </c>
      <c r="E106" s="193"/>
      <c r="F106" s="193"/>
      <c r="G106" s="193"/>
      <c r="H106" s="193"/>
      <c r="I106" s="193"/>
      <c r="J106" s="194">
        <f>J247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3808</v>
      </c>
      <c r="E107" s="193"/>
      <c r="F107" s="193"/>
      <c r="G107" s="193"/>
      <c r="H107" s="193"/>
      <c r="I107" s="193"/>
      <c r="J107" s="194">
        <f>J258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3809</v>
      </c>
      <c r="E108" s="193"/>
      <c r="F108" s="193"/>
      <c r="G108" s="193"/>
      <c r="H108" s="193"/>
      <c r="I108" s="193"/>
      <c r="J108" s="194">
        <f>J266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229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186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189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192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D.1.4.4. - Silnoproud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Areál Nemocnice České Budějovice</v>
      </c>
      <c r="G124" s="41"/>
      <c r="H124" s="41"/>
      <c r="I124" s="33" t="s">
        <v>22</v>
      </c>
      <c r="J124" s="80" t="str">
        <f>IF(J14="","",J14)</f>
        <v>29. 4. 2025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32</v>
      </c>
      <c r="J126" s="37" t="str">
        <f>E23</f>
        <v>AGP nova spol.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30</v>
      </c>
      <c r="D127" s="41"/>
      <c r="E127" s="41"/>
      <c r="F127" s="28" t="str">
        <f>IF(E20="","",E20)</f>
        <v>Vyplň údaj</v>
      </c>
      <c r="G127" s="41"/>
      <c r="H127" s="41"/>
      <c r="I127" s="33" t="s">
        <v>37</v>
      </c>
      <c r="J127" s="37" t="str">
        <f>E26</f>
        <v>QSB, s.r.o.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230</v>
      </c>
      <c r="D129" s="204" t="s">
        <v>68</v>
      </c>
      <c r="E129" s="204" t="s">
        <v>64</v>
      </c>
      <c r="F129" s="204" t="s">
        <v>65</v>
      </c>
      <c r="G129" s="204" t="s">
        <v>231</v>
      </c>
      <c r="H129" s="204" t="s">
        <v>232</v>
      </c>
      <c r="I129" s="204" t="s">
        <v>233</v>
      </c>
      <c r="J129" s="205" t="s">
        <v>201</v>
      </c>
      <c r="K129" s="206" t="s">
        <v>234</v>
      </c>
      <c r="L129" s="207"/>
      <c r="M129" s="101" t="s">
        <v>1</v>
      </c>
      <c r="N129" s="102" t="s">
        <v>47</v>
      </c>
      <c r="O129" s="102" t="s">
        <v>235</v>
      </c>
      <c r="P129" s="102" t="s">
        <v>236</v>
      </c>
      <c r="Q129" s="102" t="s">
        <v>237</v>
      </c>
      <c r="R129" s="102" t="s">
        <v>238</v>
      </c>
      <c r="S129" s="102" t="s">
        <v>239</v>
      </c>
      <c r="T129" s="103" t="s">
        <v>240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241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P131+P155+P167+P173+P198+P223+P233+P247+P258+P266</f>
        <v>0</v>
      </c>
      <c r="Q130" s="105"/>
      <c r="R130" s="210">
        <f>R131+R155+R167+R173+R198+R223+R233+R247+R258+R266</f>
        <v>0</v>
      </c>
      <c r="S130" s="105"/>
      <c r="T130" s="211">
        <f>T131+T155+T167+T173+T198+T223+T233+T247+T258+T266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82</v>
      </c>
      <c r="AU130" s="18" t="s">
        <v>203</v>
      </c>
      <c r="BK130" s="212">
        <f>BK131+BK155+BK167+BK173+BK198+BK223+BK233+BK247+BK258+BK266</f>
        <v>0</v>
      </c>
    </row>
    <row r="131" s="12" customFormat="1" ht="25.92" customHeight="1">
      <c r="A131" s="12"/>
      <c r="B131" s="213"/>
      <c r="C131" s="214"/>
      <c r="D131" s="215" t="s">
        <v>82</v>
      </c>
      <c r="E131" s="216" t="s">
        <v>90</v>
      </c>
      <c r="F131" s="216" t="s">
        <v>3810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SUM(P132:P154)</f>
        <v>0</v>
      </c>
      <c r="Q131" s="221"/>
      <c r="R131" s="222">
        <f>SUM(R132:R154)</f>
        <v>0</v>
      </c>
      <c r="S131" s="221"/>
      <c r="T131" s="223">
        <f>SUM(T132:T154)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83</v>
      </c>
      <c r="AY131" s="224" t="s">
        <v>244</v>
      </c>
      <c r="BK131" s="226">
        <f>SUM(BK132:BK154)</f>
        <v>0</v>
      </c>
    </row>
    <row r="132" s="2" customFormat="1" ht="16.5" customHeight="1">
      <c r="A132" s="39"/>
      <c r="B132" s="40"/>
      <c r="C132" s="229" t="s">
        <v>92</v>
      </c>
      <c r="D132" s="229" t="s">
        <v>247</v>
      </c>
      <c r="E132" s="230" t="s">
        <v>3811</v>
      </c>
      <c r="F132" s="231" t="s">
        <v>3812</v>
      </c>
      <c r="G132" s="232" t="s">
        <v>184</v>
      </c>
      <c r="H132" s="233">
        <v>1200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251</v>
      </c>
      <c r="AT132" s="241" t="s">
        <v>247</v>
      </c>
      <c r="AU132" s="241" t="s">
        <v>90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251</v>
      </c>
      <c r="BM132" s="241" t="s">
        <v>92</v>
      </c>
    </row>
    <row r="133" s="2" customFormat="1" ht="16.5" customHeight="1">
      <c r="A133" s="39"/>
      <c r="B133" s="40"/>
      <c r="C133" s="229" t="s">
        <v>358</v>
      </c>
      <c r="D133" s="229" t="s">
        <v>247</v>
      </c>
      <c r="E133" s="230" t="s">
        <v>3813</v>
      </c>
      <c r="F133" s="231" t="s">
        <v>3814</v>
      </c>
      <c r="G133" s="232" t="s">
        <v>184</v>
      </c>
      <c r="H133" s="233">
        <v>900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251</v>
      </c>
      <c r="AT133" s="241" t="s">
        <v>247</v>
      </c>
      <c r="AU133" s="241" t="s">
        <v>90</v>
      </c>
      <c r="AY133" s="18" t="s">
        <v>244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251</v>
      </c>
      <c r="BM133" s="241" t="s">
        <v>251</v>
      </c>
    </row>
    <row r="134" s="2" customFormat="1" ht="16.5" customHeight="1">
      <c r="A134" s="39"/>
      <c r="B134" s="40"/>
      <c r="C134" s="229" t="s">
        <v>251</v>
      </c>
      <c r="D134" s="229" t="s">
        <v>247</v>
      </c>
      <c r="E134" s="230" t="s">
        <v>3815</v>
      </c>
      <c r="F134" s="231" t="s">
        <v>3816</v>
      </c>
      <c r="G134" s="232" t="s">
        <v>184</v>
      </c>
      <c r="H134" s="233">
        <v>500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251</v>
      </c>
      <c r="AT134" s="241" t="s">
        <v>247</v>
      </c>
      <c r="AU134" s="241" t="s">
        <v>90</v>
      </c>
      <c r="AY134" s="18" t="s">
        <v>244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251</v>
      </c>
      <c r="BM134" s="241" t="s">
        <v>266</v>
      </c>
    </row>
    <row r="135" s="2" customFormat="1" ht="16.5" customHeight="1">
      <c r="A135" s="39"/>
      <c r="B135" s="40"/>
      <c r="C135" s="229" t="s">
        <v>260</v>
      </c>
      <c r="D135" s="229" t="s">
        <v>247</v>
      </c>
      <c r="E135" s="230" t="s">
        <v>3817</v>
      </c>
      <c r="F135" s="231" t="s">
        <v>3818</v>
      </c>
      <c r="G135" s="232" t="s">
        <v>184</v>
      </c>
      <c r="H135" s="233">
        <v>1620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251</v>
      </c>
      <c r="AT135" s="241" t="s">
        <v>247</v>
      </c>
      <c r="AU135" s="241" t="s">
        <v>90</v>
      </c>
      <c r="AY135" s="18" t="s">
        <v>244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251</v>
      </c>
      <c r="BM135" s="241" t="s">
        <v>280</v>
      </c>
    </row>
    <row r="136" s="2" customFormat="1" ht="16.5" customHeight="1">
      <c r="A136" s="39"/>
      <c r="B136" s="40"/>
      <c r="C136" s="229" t="s">
        <v>266</v>
      </c>
      <c r="D136" s="229" t="s">
        <v>247</v>
      </c>
      <c r="E136" s="230" t="s">
        <v>3819</v>
      </c>
      <c r="F136" s="231" t="s">
        <v>3820</v>
      </c>
      <c r="G136" s="232" t="s">
        <v>184</v>
      </c>
      <c r="H136" s="233">
        <v>7450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251</v>
      </c>
      <c r="AT136" s="241" t="s">
        <v>247</v>
      </c>
      <c r="AU136" s="241" t="s">
        <v>90</v>
      </c>
      <c r="AY136" s="18" t="s">
        <v>244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251</v>
      </c>
      <c r="BM136" s="241" t="s">
        <v>292</v>
      </c>
    </row>
    <row r="137" s="2" customFormat="1" ht="16.5" customHeight="1">
      <c r="A137" s="39"/>
      <c r="B137" s="40"/>
      <c r="C137" s="229" t="s">
        <v>274</v>
      </c>
      <c r="D137" s="229" t="s">
        <v>247</v>
      </c>
      <c r="E137" s="230" t="s">
        <v>3821</v>
      </c>
      <c r="F137" s="231" t="s">
        <v>3822</v>
      </c>
      <c r="G137" s="232" t="s">
        <v>184</v>
      </c>
      <c r="H137" s="233">
        <v>800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251</v>
      </c>
      <c r="AT137" s="241" t="s">
        <v>247</v>
      </c>
      <c r="AU137" s="241" t="s">
        <v>90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251</v>
      </c>
      <c r="BM137" s="241" t="s">
        <v>8</v>
      </c>
    </row>
    <row r="138" s="2" customFormat="1" ht="16.5" customHeight="1">
      <c r="A138" s="39"/>
      <c r="B138" s="40"/>
      <c r="C138" s="229" t="s">
        <v>280</v>
      </c>
      <c r="D138" s="229" t="s">
        <v>247</v>
      </c>
      <c r="E138" s="230" t="s">
        <v>3823</v>
      </c>
      <c r="F138" s="231" t="s">
        <v>3824</v>
      </c>
      <c r="G138" s="232" t="s">
        <v>184</v>
      </c>
      <c r="H138" s="233">
        <v>80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251</v>
      </c>
      <c r="AT138" s="241" t="s">
        <v>247</v>
      </c>
      <c r="AU138" s="241" t="s">
        <v>90</v>
      </c>
      <c r="AY138" s="18" t="s">
        <v>244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251</v>
      </c>
      <c r="BM138" s="241" t="s">
        <v>320</v>
      </c>
    </row>
    <row r="139" s="2" customFormat="1" ht="16.5" customHeight="1">
      <c r="A139" s="39"/>
      <c r="B139" s="40"/>
      <c r="C139" s="229" t="s">
        <v>288</v>
      </c>
      <c r="D139" s="229" t="s">
        <v>247</v>
      </c>
      <c r="E139" s="230" t="s">
        <v>3825</v>
      </c>
      <c r="F139" s="231" t="s">
        <v>3826</v>
      </c>
      <c r="G139" s="232" t="s">
        <v>184</v>
      </c>
      <c r="H139" s="233">
        <v>80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251</v>
      </c>
      <c r="AT139" s="241" t="s">
        <v>247</v>
      </c>
      <c r="AU139" s="241" t="s">
        <v>90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251</v>
      </c>
      <c r="BM139" s="241" t="s">
        <v>330</v>
      </c>
    </row>
    <row r="140" s="2" customFormat="1" ht="16.5" customHeight="1">
      <c r="A140" s="39"/>
      <c r="B140" s="40"/>
      <c r="C140" s="229" t="s">
        <v>292</v>
      </c>
      <c r="D140" s="229" t="s">
        <v>247</v>
      </c>
      <c r="E140" s="230" t="s">
        <v>3827</v>
      </c>
      <c r="F140" s="231" t="s">
        <v>3828</v>
      </c>
      <c r="G140" s="232" t="s">
        <v>184</v>
      </c>
      <c r="H140" s="233">
        <v>280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251</v>
      </c>
      <c r="AT140" s="241" t="s">
        <v>247</v>
      </c>
      <c r="AU140" s="241" t="s">
        <v>90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251</v>
      </c>
      <c r="BM140" s="241" t="s">
        <v>341</v>
      </c>
    </row>
    <row r="141" s="2" customFormat="1" ht="24.15" customHeight="1">
      <c r="A141" s="39"/>
      <c r="B141" s="40"/>
      <c r="C141" s="229" t="s">
        <v>297</v>
      </c>
      <c r="D141" s="229" t="s">
        <v>247</v>
      </c>
      <c r="E141" s="230" t="s">
        <v>3829</v>
      </c>
      <c r="F141" s="231" t="s">
        <v>3830</v>
      </c>
      <c r="G141" s="232" t="s">
        <v>184</v>
      </c>
      <c r="H141" s="233">
        <v>3900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251</v>
      </c>
      <c r="AT141" s="241" t="s">
        <v>247</v>
      </c>
      <c r="AU141" s="241" t="s">
        <v>90</v>
      </c>
      <c r="AY141" s="18" t="s">
        <v>244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251</v>
      </c>
      <c r="BM141" s="241" t="s">
        <v>354</v>
      </c>
    </row>
    <row r="142" s="2" customFormat="1" ht="24.15" customHeight="1">
      <c r="A142" s="39"/>
      <c r="B142" s="40"/>
      <c r="C142" s="229" t="s">
        <v>8</v>
      </c>
      <c r="D142" s="229" t="s">
        <v>247</v>
      </c>
      <c r="E142" s="230" t="s">
        <v>3831</v>
      </c>
      <c r="F142" s="231" t="s">
        <v>3832</v>
      </c>
      <c r="G142" s="232" t="s">
        <v>184</v>
      </c>
      <c r="H142" s="233">
        <v>610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251</v>
      </c>
      <c r="AT142" s="241" t="s">
        <v>247</v>
      </c>
      <c r="AU142" s="241" t="s">
        <v>90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251</v>
      </c>
      <c r="BM142" s="241" t="s">
        <v>369</v>
      </c>
    </row>
    <row r="143" s="2" customFormat="1" ht="24.15" customHeight="1">
      <c r="A143" s="39"/>
      <c r="B143" s="40"/>
      <c r="C143" s="229" t="s">
        <v>311</v>
      </c>
      <c r="D143" s="229" t="s">
        <v>247</v>
      </c>
      <c r="E143" s="230" t="s">
        <v>3833</v>
      </c>
      <c r="F143" s="231" t="s">
        <v>3834</v>
      </c>
      <c r="G143" s="232" t="s">
        <v>184</v>
      </c>
      <c r="H143" s="233">
        <v>80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251</v>
      </c>
      <c r="AT143" s="241" t="s">
        <v>247</v>
      </c>
      <c r="AU143" s="241" t="s">
        <v>90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251</v>
      </c>
      <c r="BM143" s="241" t="s">
        <v>384</v>
      </c>
    </row>
    <row r="144" s="2" customFormat="1" ht="24.15" customHeight="1">
      <c r="A144" s="39"/>
      <c r="B144" s="40"/>
      <c r="C144" s="229" t="s">
        <v>320</v>
      </c>
      <c r="D144" s="229" t="s">
        <v>247</v>
      </c>
      <c r="E144" s="230" t="s">
        <v>3835</v>
      </c>
      <c r="F144" s="231" t="s">
        <v>3836</v>
      </c>
      <c r="G144" s="232" t="s">
        <v>184</v>
      </c>
      <c r="H144" s="233">
        <v>90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251</v>
      </c>
      <c r="AT144" s="241" t="s">
        <v>247</v>
      </c>
      <c r="AU144" s="241" t="s">
        <v>90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251</v>
      </c>
      <c r="BM144" s="241" t="s">
        <v>394</v>
      </c>
    </row>
    <row r="145" s="2" customFormat="1" ht="24.15" customHeight="1">
      <c r="A145" s="39"/>
      <c r="B145" s="40"/>
      <c r="C145" s="229" t="s">
        <v>325</v>
      </c>
      <c r="D145" s="229" t="s">
        <v>247</v>
      </c>
      <c r="E145" s="230" t="s">
        <v>3837</v>
      </c>
      <c r="F145" s="231" t="s">
        <v>3838</v>
      </c>
      <c r="G145" s="232" t="s">
        <v>184</v>
      </c>
      <c r="H145" s="233">
        <v>50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251</v>
      </c>
      <c r="AT145" s="241" t="s">
        <v>247</v>
      </c>
      <c r="AU145" s="241" t="s">
        <v>90</v>
      </c>
      <c r="AY145" s="18" t="s">
        <v>244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251</v>
      </c>
      <c r="BM145" s="241" t="s">
        <v>405</v>
      </c>
    </row>
    <row r="146" s="2" customFormat="1" ht="24.15" customHeight="1">
      <c r="A146" s="39"/>
      <c r="B146" s="40"/>
      <c r="C146" s="229" t="s">
        <v>330</v>
      </c>
      <c r="D146" s="229" t="s">
        <v>247</v>
      </c>
      <c r="E146" s="230" t="s">
        <v>3839</v>
      </c>
      <c r="F146" s="231" t="s">
        <v>3840</v>
      </c>
      <c r="G146" s="232" t="s">
        <v>184</v>
      </c>
      <c r="H146" s="233">
        <v>90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251</v>
      </c>
      <c r="AT146" s="241" t="s">
        <v>247</v>
      </c>
      <c r="AU146" s="241" t="s">
        <v>90</v>
      </c>
      <c r="AY146" s="18" t="s">
        <v>244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251</v>
      </c>
      <c r="BM146" s="241" t="s">
        <v>415</v>
      </c>
    </row>
    <row r="147" s="2" customFormat="1" ht="16.5" customHeight="1">
      <c r="A147" s="39"/>
      <c r="B147" s="40"/>
      <c r="C147" s="229" t="s">
        <v>335</v>
      </c>
      <c r="D147" s="229" t="s">
        <v>247</v>
      </c>
      <c r="E147" s="230" t="s">
        <v>3841</v>
      </c>
      <c r="F147" s="231" t="s">
        <v>3842</v>
      </c>
      <c r="G147" s="232" t="s">
        <v>184</v>
      </c>
      <c r="H147" s="233">
        <v>6800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251</v>
      </c>
      <c r="AT147" s="241" t="s">
        <v>247</v>
      </c>
      <c r="AU147" s="241" t="s">
        <v>90</v>
      </c>
      <c r="AY147" s="18" t="s">
        <v>244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251</v>
      </c>
      <c r="BM147" s="241" t="s">
        <v>427</v>
      </c>
    </row>
    <row r="148" s="2" customFormat="1" ht="16.5" customHeight="1">
      <c r="A148" s="39"/>
      <c r="B148" s="40"/>
      <c r="C148" s="229" t="s">
        <v>341</v>
      </c>
      <c r="D148" s="229" t="s">
        <v>247</v>
      </c>
      <c r="E148" s="230" t="s">
        <v>3843</v>
      </c>
      <c r="F148" s="231" t="s">
        <v>3844</v>
      </c>
      <c r="G148" s="232" t="s">
        <v>184</v>
      </c>
      <c r="H148" s="233">
        <v>105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251</v>
      </c>
      <c r="AT148" s="241" t="s">
        <v>247</v>
      </c>
      <c r="AU148" s="241" t="s">
        <v>90</v>
      </c>
      <c r="AY148" s="18" t="s">
        <v>244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251</v>
      </c>
      <c r="BM148" s="241" t="s">
        <v>439</v>
      </c>
    </row>
    <row r="149" s="2" customFormat="1" ht="16.5" customHeight="1">
      <c r="A149" s="39"/>
      <c r="B149" s="40"/>
      <c r="C149" s="229" t="s">
        <v>349</v>
      </c>
      <c r="D149" s="229" t="s">
        <v>247</v>
      </c>
      <c r="E149" s="230" t="s">
        <v>3845</v>
      </c>
      <c r="F149" s="231" t="s">
        <v>3846</v>
      </c>
      <c r="G149" s="232" t="s">
        <v>184</v>
      </c>
      <c r="H149" s="233">
        <v>120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251</v>
      </c>
      <c r="AT149" s="241" t="s">
        <v>247</v>
      </c>
      <c r="AU149" s="241" t="s">
        <v>90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251</v>
      </c>
      <c r="BM149" s="241" t="s">
        <v>454</v>
      </c>
    </row>
    <row r="150" s="2" customFormat="1" ht="16.5" customHeight="1">
      <c r="A150" s="39"/>
      <c r="B150" s="40"/>
      <c r="C150" s="229" t="s">
        <v>354</v>
      </c>
      <c r="D150" s="229" t="s">
        <v>247</v>
      </c>
      <c r="E150" s="230" t="s">
        <v>3847</v>
      </c>
      <c r="F150" s="231" t="s">
        <v>3848</v>
      </c>
      <c r="G150" s="232" t="s">
        <v>184</v>
      </c>
      <c r="H150" s="233">
        <v>2400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251</v>
      </c>
      <c r="AT150" s="241" t="s">
        <v>247</v>
      </c>
      <c r="AU150" s="241" t="s">
        <v>90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251</v>
      </c>
      <c r="BM150" s="241" t="s">
        <v>465</v>
      </c>
    </row>
    <row r="151" s="2" customFormat="1" ht="16.5" customHeight="1">
      <c r="A151" s="39"/>
      <c r="B151" s="40"/>
      <c r="C151" s="229" t="s">
        <v>7</v>
      </c>
      <c r="D151" s="229" t="s">
        <v>247</v>
      </c>
      <c r="E151" s="230" t="s">
        <v>3849</v>
      </c>
      <c r="F151" s="231" t="s">
        <v>3850</v>
      </c>
      <c r="G151" s="232" t="s">
        <v>184</v>
      </c>
      <c r="H151" s="233">
        <v>120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251</v>
      </c>
      <c r="AT151" s="241" t="s">
        <v>247</v>
      </c>
      <c r="AU151" s="241" t="s">
        <v>90</v>
      </c>
      <c r="AY151" s="18" t="s">
        <v>244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251</v>
      </c>
      <c r="BM151" s="241" t="s">
        <v>481</v>
      </c>
    </row>
    <row r="152" s="2" customFormat="1" ht="16.5" customHeight="1">
      <c r="A152" s="39"/>
      <c r="B152" s="40"/>
      <c r="C152" s="229" t="s">
        <v>369</v>
      </c>
      <c r="D152" s="229" t="s">
        <v>247</v>
      </c>
      <c r="E152" s="230" t="s">
        <v>3851</v>
      </c>
      <c r="F152" s="231" t="s">
        <v>3852</v>
      </c>
      <c r="G152" s="232" t="s">
        <v>184</v>
      </c>
      <c r="H152" s="233">
        <v>450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251</v>
      </c>
      <c r="AT152" s="241" t="s">
        <v>247</v>
      </c>
      <c r="AU152" s="241" t="s">
        <v>90</v>
      </c>
      <c r="AY152" s="18" t="s">
        <v>244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251</v>
      </c>
      <c r="BM152" s="241" t="s">
        <v>2066</v>
      </c>
    </row>
    <row r="153" s="2" customFormat="1" ht="16.5" customHeight="1">
      <c r="A153" s="39"/>
      <c r="B153" s="40"/>
      <c r="C153" s="229" t="s">
        <v>375</v>
      </c>
      <c r="D153" s="229" t="s">
        <v>247</v>
      </c>
      <c r="E153" s="230" t="s">
        <v>3853</v>
      </c>
      <c r="F153" s="231" t="s">
        <v>3854</v>
      </c>
      <c r="G153" s="232" t="s">
        <v>1354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251</v>
      </c>
      <c r="AT153" s="241" t="s">
        <v>247</v>
      </c>
      <c r="AU153" s="241" t="s">
        <v>90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251</v>
      </c>
      <c r="BM153" s="241" t="s">
        <v>514</v>
      </c>
    </row>
    <row r="154" s="2" customFormat="1" ht="16.5" customHeight="1">
      <c r="A154" s="39"/>
      <c r="B154" s="40"/>
      <c r="C154" s="229" t="s">
        <v>384</v>
      </c>
      <c r="D154" s="229" t="s">
        <v>247</v>
      </c>
      <c r="E154" s="230" t="s">
        <v>3855</v>
      </c>
      <c r="F154" s="231" t="s">
        <v>3856</v>
      </c>
      <c r="G154" s="232" t="s">
        <v>1354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251</v>
      </c>
      <c r="AT154" s="241" t="s">
        <v>247</v>
      </c>
      <c r="AU154" s="241" t="s">
        <v>90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251</v>
      </c>
      <c r="BM154" s="241" t="s">
        <v>540</v>
      </c>
    </row>
    <row r="155" s="12" customFormat="1" ht="25.92" customHeight="1">
      <c r="A155" s="12"/>
      <c r="B155" s="213"/>
      <c r="C155" s="214"/>
      <c r="D155" s="215" t="s">
        <v>82</v>
      </c>
      <c r="E155" s="216" t="s">
        <v>92</v>
      </c>
      <c r="F155" s="216" t="s">
        <v>3857</v>
      </c>
      <c r="G155" s="214"/>
      <c r="H155" s="214"/>
      <c r="I155" s="217"/>
      <c r="J155" s="218">
        <f>BK155</f>
        <v>0</v>
      </c>
      <c r="K155" s="214"/>
      <c r="L155" s="219"/>
      <c r="M155" s="220"/>
      <c r="N155" s="221"/>
      <c r="O155" s="221"/>
      <c r="P155" s="222">
        <f>SUM(P156:P166)</f>
        <v>0</v>
      </c>
      <c r="Q155" s="221"/>
      <c r="R155" s="222">
        <f>SUM(R156:R166)</f>
        <v>0</v>
      </c>
      <c r="S155" s="221"/>
      <c r="T155" s="223">
        <f>SUM(T156:T166)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90</v>
      </c>
      <c r="AT155" s="225" t="s">
        <v>82</v>
      </c>
      <c r="AU155" s="225" t="s">
        <v>83</v>
      </c>
      <c r="AY155" s="224" t="s">
        <v>244</v>
      </c>
      <c r="BK155" s="226">
        <f>SUM(BK156:BK166)</f>
        <v>0</v>
      </c>
    </row>
    <row r="156" s="2" customFormat="1" ht="16.5" customHeight="1">
      <c r="A156" s="39"/>
      <c r="B156" s="40"/>
      <c r="C156" s="229" t="s">
        <v>399</v>
      </c>
      <c r="D156" s="229" t="s">
        <v>247</v>
      </c>
      <c r="E156" s="230" t="s">
        <v>3858</v>
      </c>
      <c r="F156" s="231" t="s">
        <v>3859</v>
      </c>
      <c r="G156" s="232" t="s">
        <v>687</v>
      </c>
      <c r="H156" s="233">
        <v>180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251</v>
      </c>
      <c r="AT156" s="241" t="s">
        <v>247</v>
      </c>
      <c r="AU156" s="241" t="s">
        <v>90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251</v>
      </c>
      <c r="BM156" s="241" t="s">
        <v>549</v>
      </c>
    </row>
    <row r="157" s="2" customFormat="1" ht="16.5" customHeight="1">
      <c r="A157" s="39"/>
      <c r="B157" s="40"/>
      <c r="C157" s="229" t="s">
        <v>405</v>
      </c>
      <c r="D157" s="229" t="s">
        <v>247</v>
      </c>
      <c r="E157" s="230" t="s">
        <v>3860</v>
      </c>
      <c r="F157" s="231" t="s">
        <v>3861</v>
      </c>
      <c r="G157" s="232" t="s">
        <v>687</v>
      </c>
      <c r="H157" s="233">
        <v>140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251</v>
      </c>
      <c r="AT157" s="241" t="s">
        <v>247</v>
      </c>
      <c r="AU157" s="241" t="s">
        <v>90</v>
      </c>
      <c r="AY157" s="18" t="s">
        <v>244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251</v>
      </c>
      <c r="BM157" s="241" t="s">
        <v>567</v>
      </c>
    </row>
    <row r="158" s="2" customFormat="1" ht="16.5" customHeight="1">
      <c r="A158" s="39"/>
      <c r="B158" s="40"/>
      <c r="C158" s="229" t="s">
        <v>411</v>
      </c>
      <c r="D158" s="229" t="s">
        <v>247</v>
      </c>
      <c r="E158" s="230" t="s">
        <v>3862</v>
      </c>
      <c r="F158" s="231" t="s">
        <v>3863</v>
      </c>
      <c r="G158" s="232" t="s">
        <v>687</v>
      </c>
      <c r="H158" s="233">
        <v>50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251</v>
      </c>
      <c r="AT158" s="241" t="s">
        <v>247</v>
      </c>
      <c r="AU158" s="241" t="s">
        <v>90</v>
      </c>
      <c r="AY158" s="18" t="s">
        <v>244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251</v>
      </c>
      <c r="BM158" s="241" t="s">
        <v>585</v>
      </c>
    </row>
    <row r="159" s="2" customFormat="1" ht="16.5" customHeight="1">
      <c r="A159" s="39"/>
      <c r="B159" s="40"/>
      <c r="C159" s="229" t="s">
        <v>415</v>
      </c>
      <c r="D159" s="229" t="s">
        <v>247</v>
      </c>
      <c r="E159" s="230" t="s">
        <v>3864</v>
      </c>
      <c r="F159" s="231" t="s">
        <v>3865</v>
      </c>
      <c r="G159" s="232" t="s">
        <v>687</v>
      </c>
      <c r="H159" s="233">
        <v>20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251</v>
      </c>
      <c r="AT159" s="241" t="s">
        <v>247</v>
      </c>
      <c r="AU159" s="241" t="s">
        <v>90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251</v>
      </c>
      <c r="BM159" s="241" t="s">
        <v>595</v>
      </c>
    </row>
    <row r="160" s="2" customFormat="1" ht="16.5" customHeight="1">
      <c r="A160" s="39"/>
      <c r="B160" s="40"/>
      <c r="C160" s="229" t="s">
        <v>419</v>
      </c>
      <c r="D160" s="229" t="s">
        <v>247</v>
      </c>
      <c r="E160" s="230" t="s">
        <v>3866</v>
      </c>
      <c r="F160" s="231" t="s">
        <v>3867</v>
      </c>
      <c r="G160" s="232" t="s">
        <v>687</v>
      </c>
      <c r="H160" s="233">
        <v>10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251</v>
      </c>
      <c r="AT160" s="241" t="s">
        <v>247</v>
      </c>
      <c r="AU160" s="241" t="s">
        <v>90</v>
      </c>
      <c r="AY160" s="18" t="s">
        <v>244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251</v>
      </c>
      <c r="BM160" s="241" t="s">
        <v>607</v>
      </c>
    </row>
    <row r="161" s="2" customFormat="1" ht="16.5" customHeight="1">
      <c r="A161" s="39"/>
      <c r="B161" s="40"/>
      <c r="C161" s="229" t="s">
        <v>427</v>
      </c>
      <c r="D161" s="229" t="s">
        <v>247</v>
      </c>
      <c r="E161" s="230" t="s">
        <v>3868</v>
      </c>
      <c r="F161" s="231" t="s">
        <v>3869</v>
      </c>
      <c r="G161" s="232" t="s">
        <v>687</v>
      </c>
      <c r="H161" s="233">
        <v>6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251</v>
      </c>
      <c r="AT161" s="241" t="s">
        <v>247</v>
      </c>
      <c r="AU161" s="241" t="s">
        <v>90</v>
      </c>
      <c r="AY161" s="18" t="s">
        <v>244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251</v>
      </c>
      <c r="BM161" s="241" t="s">
        <v>634</v>
      </c>
    </row>
    <row r="162" s="2" customFormat="1" ht="16.5" customHeight="1">
      <c r="A162" s="39"/>
      <c r="B162" s="40"/>
      <c r="C162" s="229" t="s">
        <v>432</v>
      </c>
      <c r="D162" s="229" t="s">
        <v>247</v>
      </c>
      <c r="E162" s="230" t="s">
        <v>3870</v>
      </c>
      <c r="F162" s="231" t="s">
        <v>3871</v>
      </c>
      <c r="G162" s="232" t="s">
        <v>687</v>
      </c>
      <c r="H162" s="233">
        <v>10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251</v>
      </c>
      <c r="AT162" s="241" t="s">
        <v>247</v>
      </c>
      <c r="AU162" s="241" t="s">
        <v>90</v>
      </c>
      <c r="AY162" s="18" t="s">
        <v>244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251</v>
      </c>
      <c r="BM162" s="241" t="s">
        <v>642</v>
      </c>
    </row>
    <row r="163" s="2" customFormat="1" ht="16.5" customHeight="1">
      <c r="A163" s="39"/>
      <c r="B163" s="40"/>
      <c r="C163" s="229" t="s">
        <v>439</v>
      </c>
      <c r="D163" s="229" t="s">
        <v>247</v>
      </c>
      <c r="E163" s="230" t="s">
        <v>3872</v>
      </c>
      <c r="F163" s="231" t="s">
        <v>3873</v>
      </c>
      <c r="G163" s="232" t="s">
        <v>687</v>
      </c>
      <c r="H163" s="233">
        <v>40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251</v>
      </c>
      <c r="AT163" s="241" t="s">
        <v>247</v>
      </c>
      <c r="AU163" s="241" t="s">
        <v>90</v>
      </c>
      <c r="AY163" s="18" t="s">
        <v>244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251</v>
      </c>
      <c r="BM163" s="241" t="s">
        <v>650</v>
      </c>
    </row>
    <row r="164" s="2" customFormat="1" ht="16.5" customHeight="1">
      <c r="A164" s="39"/>
      <c r="B164" s="40"/>
      <c r="C164" s="229" t="s">
        <v>446</v>
      </c>
      <c r="D164" s="229" t="s">
        <v>247</v>
      </c>
      <c r="E164" s="230" t="s">
        <v>3874</v>
      </c>
      <c r="F164" s="231" t="s">
        <v>3875</v>
      </c>
      <c r="G164" s="232" t="s">
        <v>687</v>
      </c>
      <c r="H164" s="233">
        <v>6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251</v>
      </c>
      <c r="AT164" s="241" t="s">
        <v>247</v>
      </c>
      <c r="AU164" s="241" t="s">
        <v>90</v>
      </c>
      <c r="AY164" s="18" t="s">
        <v>244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251</v>
      </c>
      <c r="BM164" s="241" t="s">
        <v>668</v>
      </c>
    </row>
    <row r="165" s="2" customFormat="1" ht="16.5" customHeight="1">
      <c r="A165" s="39"/>
      <c r="B165" s="40"/>
      <c r="C165" s="229" t="s">
        <v>454</v>
      </c>
      <c r="D165" s="229" t="s">
        <v>247</v>
      </c>
      <c r="E165" s="230" t="s">
        <v>3876</v>
      </c>
      <c r="F165" s="231" t="s">
        <v>3854</v>
      </c>
      <c r="G165" s="232" t="s">
        <v>1354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251</v>
      </c>
      <c r="AT165" s="241" t="s">
        <v>247</v>
      </c>
      <c r="AU165" s="241" t="s">
        <v>90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251</v>
      </c>
      <c r="BM165" s="241" t="s">
        <v>772</v>
      </c>
    </row>
    <row r="166" s="2" customFormat="1" ht="16.5" customHeight="1">
      <c r="A166" s="39"/>
      <c r="B166" s="40"/>
      <c r="C166" s="229" t="s">
        <v>460</v>
      </c>
      <c r="D166" s="229" t="s">
        <v>247</v>
      </c>
      <c r="E166" s="230" t="s">
        <v>3877</v>
      </c>
      <c r="F166" s="231" t="s">
        <v>3856</v>
      </c>
      <c r="G166" s="232" t="s">
        <v>1354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251</v>
      </c>
      <c r="AT166" s="241" t="s">
        <v>247</v>
      </c>
      <c r="AU166" s="241" t="s">
        <v>90</v>
      </c>
      <c r="AY166" s="18" t="s">
        <v>244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251</v>
      </c>
      <c r="BM166" s="241" t="s">
        <v>798</v>
      </c>
    </row>
    <row r="167" s="12" customFormat="1" ht="25.92" customHeight="1">
      <c r="A167" s="12"/>
      <c r="B167" s="213"/>
      <c r="C167" s="214"/>
      <c r="D167" s="215" t="s">
        <v>82</v>
      </c>
      <c r="E167" s="216" t="s">
        <v>358</v>
      </c>
      <c r="F167" s="216" t="s">
        <v>3878</v>
      </c>
      <c r="G167" s="214"/>
      <c r="H167" s="214"/>
      <c r="I167" s="217"/>
      <c r="J167" s="218">
        <f>BK167</f>
        <v>0</v>
      </c>
      <c r="K167" s="214"/>
      <c r="L167" s="219"/>
      <c r="M167" s="220"/>
      <c r="N167" s="221"/>
      <c r="O167" s="221"/>
      <c r="P167" s="222">
        <f>SUM(P168:P172)</f>
        <v>0</v>
      </c>
      <c r="Q167" s="221"/>
      <c r="R167" s="222">
        <f>SUM(R168:R172)</f>
        <v>0</v>
      </c>
      <c r="S167" s="221"/>
      <c r="T167" s="223">
        <f>SUM(T168:T172)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90</v>
      </c>
      <c r="AT167" s="225" t="s">
        <v>82</v>
      </c>
      <c r="AU167" s="225" t="s">
        <v>83</v>
      </c>
      <c r="AY167" s="224" t="s">
        <v>244</v>
      </c>
      <c r="BK167" s="226">
        <f>SUM(BK168:BK172)</f>
        <v>0</v>
      </c>
    </row>
    <row r="168" s="2" customFormat="1" ht="16.5" customHeight="1">
      <c r="A168" s="39"/>
      <c r="B168" s="40"/>
      <c r="C168" s="229" t="s">
        <v>481</v>
      </c>
      <c r="D168" s="229" t="s">
        <v>247</v>
      </c>
      <c r="E168" s="230" t="s">
        <v>3879</v>
      </c>
      <c r="F168" s="231" t="s">
        <v>3880</v>
      </c>
      <c r="G168" s="232" t="s">
        <v>687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251</v>
      </c>
      <c r="AT168" s="241" t="s">
        <v>247</v>
      </c>
      <c r="AU168" s="241" t="s">
        <v>90</v>
      </c>
      <c r="AY168" s="18" t="s">
        <v>244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251</v>
      </c>
      <c r="BM168" s="241" t="s">
        <v>807</v>
      </c>
    </row>
    <row r="169" s="2" customFormat="1" ht="16.5" customHeight="1">
      <c r="A169" s="39"/>
      <c r="B169" s="40"/>
      <c r="C169" s="229" t="s">
        <v>2062</v>
      </c>
      <c r="D169" s="229" t="s">
        <v>247</v>
      </c>
      <c r="E169" s="230" t="s">
        <v>3881</v>
      </c>
      <c r="F169" s="231" t="s">
        <v>3882</v>
      </c>
      <c r="G169" s="232" t="s">
        <v>687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251</v>
      </c>
      <c r="AT169" s="241" t="s">
        <v>247</v>
      </c>
      <c r="AU169" s="241" t="s">
        <v>90</v>
      </c>
      <c r="AY169" s="18" t="s">
        <v>244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251</v>
      </c>
      <c r="BM169" s="241" t="s">
        <v>819</v>
      </c>
    </row>
    <row r="170" s="2" customFormat="1" ht="78" customHeight="1">
      <c r="A170" s="39"/>
      <c r="B170" s="40"/>
      <c r="C170" s="229" t="s">
        <v>2066</v>
      </c>
      <c r="D170" s="229" t="s">
        <v>247</v>
      </c>
      <c r="E170" s="230" t="s">
        <v>3883</v>
      </c>
      <c r="F170" s="231" t="s">
        <v>3884</v>
      </c>
      <c r="G170" s="232" t="s">
        <v>687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251</v>
      </c>
      <c r="AT170" s="241" t="s">
        <v>247</v>
      </c>
      <c r="AU170" s="241" t="s">
        <v>90</v>
      </c>
      <c r="AY170" s="18" t="s">
        <v>244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251</v>
      </c>
      <c r="BM170" s="241" t="s">
        <v>827</v>
      </c>
    </row>
    <row r="171" s="2" customFormat="1" ht="16.5" customHeight="1">
      <c r="A171" s="39"/>
      <c r="B171" s="40"/>
      <c r="C171" s="229" t="s">
        <v>2070</v>
      </c>
      <c r="D171" s="229" t="s">
        <v>247</v>
      </c>
      <c r="E171" s="230" t="s">
        <v>3885</v>
      </c>
      <c r="F171" s="231" t="s">
        <v>3854</v>
      </c>
      <c r="G171" s="232" t="s">
        <v>1354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251</v>
      </c>
      <c r="AT171" s="241" t="s">
        <v>247</v>
      </c>
      <c r="AU171" s="241" t="s">
        <v>90</v>
      </c>
      <c r="AY171" s="18" t="s">
        <v>244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251</v>
      </c>
      <c r="BM171" s="241" t="s">
        <v>842</v>
      </c>
    </row>
    <row r="172" s="2" customFormat="1" ht="16.5" customHeight="1">
      <c r="A172" s="39"/>
      <c r="B172" s="40"/>
      <c r="C172" s="229" t="s">
        <v>514</v>
      </c>
      <c r="D172" s="229" t="s">
        <v>247</v>
      </c>
      <c r="E172" s="230" t="s">
        <v>3886</v>
      </c>
      <c r="F172" s="231" t="s">
        <v>3856</v>
      </c>
      <c r="G172" s="232" t="s">
        <v>1354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251</v>
      </c>
      <c r="AT172" s="241" t="s">
        <v>247</v>
      </c>
      <c r="AU172" s="241" t="s">
        <v>90</v>
      </c>
      <c r="AY172" s="18" t="s">
        <v>244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251</v>
      </c>
      <c r="BM172" s="241" t="s">
        <v>856</v>
      </c>
    </row>
    <row r="173" s="12" customFormat="1" ht="25.92" customHeight="1">
      <c r="A173" s="12"/>
      <c r="B173" s="213"/>
      <c r="C173" s="214"/>
      <c r="D173" s="215" t="s">
        <v>82</v>
      </c>
      <c r="E173" s="216" t="s">
        <v>251</v>
      </c>
      <c r="F173" s="216" t="s">
        <v>3887</v>
      </c>
      <c r="G173" s="214"/>
      <c r="H173" s="214"/>
      <c r="I173" s="217"/>
      <c r="J173" s="218">
        <f>BK173</f>
        <v>0</v>
      </c>
      <c r="K173" s="214"/>
      <c r="L173" s="219"/>
      <c r="M173" s="220"/>
      <c r="N173" s="221"/>
      <c r="O173" s="221"/>
      <c r="P173" s="222">
        <f>SUM(P174:P197)</f>
        <v>0</v>
      </c>
      <c r="Q173" s="221"/>
      <c r="R173" s="222">
        <f>SUM(R174:R197)</f>
        <v>0</v>
      </c>
      <c r="S173" s="221"/>
      <c r="T173" s="223">
        <f>SUM(T174:T197)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4" t="s">
        <v>90</v>
      </c>
      <c r="AT173" s="225" t="s">
        <v>82</v>
      </c>
      <c r="AU173" s="225" t="s">
        <v>83</v>
      </c>
      <c r="AY173" s="224" t="s">
        <v>244</v>
      </c>
      <c r="BK173" s="226">
        <f>SUM(BK174:BK197)</f>
        <v>0</v>
      </c>
    </row>
    <row r="174" s="2" customFormat="1" ht="55.5" customHeight="1">
      <c r="A174" s="39"/>
      <c r="B174" s="40"/>
      <c r="C174" s="229" t="s">
        <v>545</v>
      </c>
      <c r="D174" s="229" t="s">
        <v>247</v>
      </c>
      <c r="E174" s="230" t="s">
        <v>3888</v>
      </c>
      <c r="F174" s="231" t="s">
        <v>3889</v>
      </c>
      <c r="G174" s="232" t="s">
        <v>687</v>
      </c>
      <c r="H174" s="233">
        <v>4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251</v>
      </c>
      <c r="AT174" s="241" t="s">
        <v>247</v>
      </c>
      <c r="AU174" s="241" t="s">
        <v>90</v>
      </c>
      <c r="AY174" s="18" t="s">
        <v>244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251</v>
      </c>
      <c r="BM174" s="241" t="s">
        <v>867</v>
      </c>
    </row>
    <row r="175" s="2" customFormat="1" ht="49.05" customHeight="1">
      <c r="A175" s="39"/>
      <c r="B175" s="40"/>
      <c r="C175" s="229" t="s">
        <v>549</v>
      </c>
      <c r="D175" s="229" t="s">
        <v>247</v>
      </c>
      <c r="E175" s="230" t="s">
        <v>3890</v>
      </c>
      <c r="F175" s="231" t="s">
        <v>3891</v>
      </c>
      <c r="G175" s="232" t="s">
        <v>687</v>
      </c>
      <c r="H175" s="233">
        <v>12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251</v>
      </c>
      <c r="AT175" s="241" t="s">
        <v>247</v>
      </c>
      <c r="AU175" s="241" t="s">
        <v>90</v>
      </c>
      <c r="AY175" s="18" t="s">
        <v>244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251</v>
      </c>
      <c r="BM175" s="241" t="s">
        <v>876</v>
      </c>
    </row>
    <row r="176" s="2" customFormat="1" ht="49.05" customHeight="1">
      <c r="A176" s="39"/>
      <c r="B176" s="40"/>
      <c r="C176" s="229" t="s">
        <v>554</v>
      </c>
      <c r="D176" s="229" t="s">
        <v>247</v>
      </c>
      <c r="E176" s="230" t="s">
        <v>3892</v>
      </c>
      <c r="F176" s="231" t="s">
        <v>3893</v>
      </c>
      <c r="G176" s="232" t="s">
        <v>687</v>
      </c>
      <c r="H176" s="233">
        <v>30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251</v>
      </c>
      <c r="AT176" s="241" t="s">
        <v>247</v>
      </c>
      <c r="AU176" s="241" t="s">
        <v>90</v>
      </c>
      <c r="AY176" s="18" t="s">
        <v>244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251</v>
      </c>
      <c r="BM176" s="241" t="s">
        <v>886</v>
      </c>
    </row>
    <row r="177" s="2" customFormat="1" ht="49.05" customHeight="1">
      <c r="A177" s="39"/>
      <c r="B177" s="40"/>
      <c r="C177" s="229" t="s">
        <v>567</v>
      </c>
      <c r="D177" s="229" t="s">
        <v>247</v>
      </c>
      <c r="E177" s="230" t="s">
        <v>3894</v>
      </c>
      <c r="F177" s="231" t="s">
        <v>3895</v>
      </c>
      <c r="G177" s="232" t="s">
        <v>687</v>
      </c>
      <c r="H177" s="233">
        <v>6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251</v>
      </c>
      <c r="AT177" s="241" t="s">
        <v>247</v>
      </c>
      <c r="AU177" s="241" t="s">
        <v>90</v>
      </c>
      <c r="AY177" s="18" t="s">
        <v>244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251</v>
      </c>
      <c r="BM177" s="241" t="s">
        <v>894</v>
      </c>
    </row>
    <row r="178" s="2" customFormat="1" ht="49.05" customHeight="1">
      <c r="A178" s="39"/>
      <c r="B178" s="40"/>
      <c r="C178" s="229" t="s">
        <v>578</v>
      </c>
      <c r="D178" s="229" t="s">
        <v>247</v>
      </c>
      <c r="E178" s="230" t="s">
        <v>3896</v>
      </c>
      <c r="F178" s="231" t="s">
        <v>3897</v>
      </c>
      <c r="G178" s="232" t="s">
        <v>687</v>
      </c>
      <c r="H178" s="233">
        <v>0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251</v>
      </c>
      <c r="AT178" s="241" t="s">
        <v>247</v>
      </c>
      <c r="AU178" s="241" t="s">
        <v>90</v>
      </c>
      <c r="AY178" s="18" t="s">
        <v>244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251</v>
      </c>
      <c r="BM178" s="241" t="s">
        <v>930</v>
      </c>
    </row>
    <row r="179" s="2" customFormat="1" ht="55.5" customHeight="1">
      <c r="A179" s="39"/>
      <c r="B179" s="40"/>
      <c r="C179" s="229" t="s">
        <v>585</v>
      </c>
      <c r="D179" s="229" t="s">
        <v>247</v>
      </c>
      <c r="E179" s="230" t="s">
        <v>3898</v>
      </c>
      <c r="F179" s="231" t="s">
        <v>3899</v>
      </c>
      <c r="G179" s="232" t="s">
        <v>687</v>
      </c>
      <c r="H179" s="233">
        <v>835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251</v>
      </c>
      <c r="AT179" s="241" t="s">
        <v>247</v>
      </c>
      <c r="AU179" s="241" t="s">
        <v>90</v>
      </c>
      <c r="AY179" s="18" t="s">
        <v>244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251</v>
      </c>
      <c r="BM179" s="241" t="s">
        <v>966</v>
      </c>
    </row>
    <row r="180" s="2" customFormat="1" ht="55.5" customHeight="1">
      <c r="A180" s="39"/>
      <c r="B180" s="40"/>
      <c r="C180" s="229" t="s">
        <v>2104</v>
      </c>
      <c r="D180" s="229" t="s">
        <v>247</v>
      </c>
      <c r="E180" s="230" t="s">
        <v>3900</v>
      </c>
      <c r="F180" s="231" t="s">
        <v>3901</v>
      </c>
      <c r="G180" s="232" t="s">
        <v>687</v>
      </c>
      <c r="H180" s="233">
        <v>18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251</v>
      </c>
      <c r="AT180" s="241" t="s">
        <v>247</v>
      </c>
      <c r="AU180" s="241" t="s">
        <v>90</v>
      </c>
      <c r="AY180" s="18" t="s">
        <v>244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251</v>
      </c>
      <c r="BM180" s="241" t="s">
        <v>975</v>
      </c>
    </row>
    <row r="181" s="2" customFormat="1" ht="33" customHeight="1">
      <c r="A181" s="39"/>
      <c r="B181" s="40"/>
      <c r="C181" s="229" t="s">
        <v>595</v>
      </c>
      <c r="D181" s="229" t="s">
        <v>247</v>
      </c>
      <c r="E181" s="230" t="s">
        <v>3902</v>
      </c>
      <c r="F181" s="231" t="s">
        <v>3903</v>
      </c>
      <c r="G181" s="232" t="s">
        <v>687</v>
      </c>
      <c r="H181" s="233">
        <v>31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251</v>
      </c>
      <c r="AT181" s="241" t="s">
        <v>247</v>
      </c>
      <c r="AU181" s="241" t="s">
        <v>90</v>
      </c>
      <c r="AY181" s="18" t="s">
        <v>244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251</v>
      </c>
      <c r="BM181" s="241" t="s">
        <v>1019</v>
      </c>
    </row>
    <row r="182" s="2" customFormat="1" ht="37.8" customHeight="1">
      <c r="A182" s="39"/>
      <c r="B182" s="40"/>
      <c r="C182" s="229" t="s">
        <v>601</v>
      </c>
      <c r="D182" s="229" t="s">
        <v>247</v>
      </c>
      <c r="E182" s="230" t="s">
        <v>3904</v>
      </c>
      <c r="F182" s="231" t="s">
        <v>3905</v>
      </c>
      <c r="G182" s="232" t="s">
        <v>687</v>
      </c>
      <c r="H182" s="233">
        <v>102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251</v>
      </c>
      <c r="AT182" s="241" t="s">
        <v>247</v>
      </c>
      <c r="AU182" s="241" t="s">
        <v>90</v>
      </c>
      <c r="AY182" s="18" t="s">
        <v>244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251</v>
      </c>
      <c r="BM182" s="241" t="s">
        <v>1141</v>
      </c>
    </row>
    <row r="183" s="2" customFormat="1" ht="24.15" customHeight="1">
      <c r="A183" s="39"/>
      <c r="B183" s="40"/>
      <c r="C183" s="229" t="s">
        <v>607</v>
      </c>
      <c r="D183" s="229" t="s">
        <v>247</v>
      </c>
      <c r="E183" s="230" t="s">
        <v>3906</v>
      </c>
      <c r="F183" s="231" t="s">
        <v>3907</v>
      </c>
      <c r="G183" s="232" t="s">
        <v>687</v>
      </c>
      <c r="H183" s="233">
        <v>65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251</v>
      </c>
      <c r="AT183" s="241" t="s">
        <v>247</v>
      </c>
      <c r="AU183" s="241" t="s">
        <v>90</v>
      </c>
      <c r="AY183" s="18" t="s">
        <v>244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251</v>
      </c>
      <c r="BM183" s="241" t="s">
        <v>1150</v>
      </c>
    </row>
    <row r="184" s="2" customFormat="1" ht="24.15" customHeight="1">
      <c r="A184" s="39"/>
      <c r="B184" s="40"/>
      <c r="C184" s="229" t="s">
        <v>628</v>
      </c>
      <c r="D184" s="229" t="s">
        <v>247</v>
      </c>
      <c r="E184" s="230" t="s">
        <v>3908</v>
      </c>
      <c r="F184" s="231" t="s">
        <v>3909</v>
      </c>
      <c r="G184" s="232" t="s">
        <v>687</v>
      </c>
      <c r="H184" s="233">
        <v>6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251</v>
      </c>
      <c r="AT184" s="241" t="s">
        <v>247</v>
      </c>
      <c r="AU184" s="241" t="s">
        <v>90</v>
      </c>
      <c r="AY184" s="18" t="s">
        <v>244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251</v>
      </c>
      <c r="BM184" s="241" t="s">
        <v>1203</v>
      </c>
    </row>
    <row r="185" s="2" customFormat="1" ht="33" customHeight="1">
      <c r="A185" s="39"/>
      <c r="B185" s="40"/>
      <c r="C185" s="229" t="s">
        <v>634</v>
      </c>
      <c r="D185" s="229" t="s">
        <v>247</v>
      </c>
      <c r="E185" s="230" t="s">
        <v>3910</v>
      </c>
      <c r="F185" s="231" t="s">
        <v>3911</v>
      </c>
      <c r="G185" s="232" t="s">
        <v>687</v>
      </c>
      <c r="H185" s="233">
        <v>14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251</v>
      </c>
      <c r="AT185" s="241" t="s">
        <v>247</v>
      </c>
      <c r="AU185" s="241" t="s">
        <v>90</v>
      </c>
      <c r="AY185" s="18" t="s">
        <v>244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251</v>
      </c>
      <c r="BM185" s="241" t="s">
        <v>1213</v>
      </c>
    </row>
    <row r="186" s="2" customFormat="1" ht="24.15" customHeight="1">
      <c r="A186" s="39"/>
      <c r="B186" s="40"/>
      <c r="C186" s="229" t="s">
        <v>638</v>
      </c>
      <c r="D186" s="229" t="s">
        <v>247</v>
      </c>
      <c r="E186" s="230" t="s">
        <v>3912</v>
      </c>
      <c r="F186" s="231" t="s">
        <v>3913</v>
      </c>
      <c r="G186" s="232" t="s">
        <v>687</v>
      </c>
      <c r="H186" s="233">
        <v>187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251</v>
      </c>
      <c r="AT186" s="241" t="s">
        <v>247</v>
      </c>
      <c r="AU186" s="241" t="s">
        <v>90</v>
      </c>
      <c r="AY186" s="18" t="s">
        <v>244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251</v>
      </c>
      <c r="BM186" s="241" t="s">
        <v>1222</v>
      </c>
    </row>
    <row r="187" s="2" customFormat="1" ht="24.15" customHeight="1">
      <c r="A187" s="39"/>
      <c r="B187" s="40"/>
      <c r="C187" s="229" t="s">
        <v>642</v>
      </c>
      <c r="D187" s="229" t="s">
        <v>247</v>
      </c>
      <c r="E187" s="230" t="s">
        <v>3914</v>
      </c>
      <c r="F187" s="231" t="s">
        <v>3915</v>
      </c>
      <c r="G187" s="232" t="s">
        <v>687</v>
      </c>
      <c r="H187" s="233">
        <v>4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251</v>
      </c>
      <c r="AT187" s="241" t="s">
        <v>247</v>
      </c>
      <c r="AU187" s="241" t="s">
        <v>90</v>
      </c>
      <c r="AY187" s="18" t="s">
        <v>244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251</v>
      </c>
      <c r="BM187" s="241" t="s">
        <v>1230</v>
      </c>
    </row>
    <row r="188" s="2" customFormat="1" ht="24.15" customHeight="1">
      <c r="A188" s="39"/>
      <c r="B188" s="40"/>
      <c r="C188" s="229" t="s">
        <v>646</v>
      </c>
      <c r="D188" s="229" t="s">
        <v>247</v>
      </c>
      <c r="E188" s="230" t="s">
        <v>3916</v>
      </c>
      <c r="F188" s="231" t="s">
        <v>3917</v>
      </c>
      <c r="G188" s="232" t="s">
        <v>687</v>
      </c>
      <c r="H188" s="233">
        <v>9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251</v>
      </c>
      <c r="AT188" s="241" t="s">
        <v>247</v>
      </c>
      <c r="AU188" s="241" t="s">
        <v>90</v>
      </c>
      <c r="AY188" s="18" t="s">
        <v>244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251</v>
      </c>
      <c r="BM188" s="241" t="s">
        <v>1239</v>
      </c>
    </row>
    <row r="189" s="2" customFormat="1" ht="24.15" customHeight="1">
      <c r="A189" s="39"/>
      <c r="B189" s="40"/>
      <c r="C189" s="229" t="s">
        <v>650</v>
      </c>
      <c r="D189" s="229" t="s">
        <v>247</v>
      </c>
      <c r="E189" s="230" t="s">
        <v>3918</v>
      </c>
      <c r="F189" s="231" t="s">
        <v>3919</v>
      </c>
      <c r="G189" s="232" t="s">
        <v>687</v>
      </c>
      <c r="H189" s="233">
        <v>3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251</v>
      </c>
      <c r="AT189" s="241" t="s">
        <v>247</v>
      </c>
      <c r="AU189" s="241" t="s">
        <v>90</v>
      </c>
      <c r="AY189" s="18" t="s">
        <v>244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251</v>
      </c>
      <c r="BM189" s="241" t="s">
        <v>1250</v>
      </c>
    </row>
    <row r="190" s="2" customFormat="1" ht="24.15" customHeight="1">
      <c r="A190" s="39"/>
      <c r="B190" s="40"/>
      <c r="C190" s="229" t="s">
        <v>654</v>
      </c>
      <c r="D190" s="229" t="s">
        <v>247</v>
      </c>
      <c r="E190" s="230" t="s">
        <v>3920</v>
      </c>
      <c r="F190" s="231" t="s">
        <v>3921</v>
      </c>
      <c r="G190" s="232" t="s">
        <v>687</v>
      </c>
      <c r="H190" s="233">
        <v>7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251</v>
      </c>
      <c r="AT190" s="241" t="s">
        <v>247</v>
      </c>
      <c r="AU190" s="241" t="s">
        <v>90</v>
      </c>
      <c r="AY190" s="18" t="s">
        <v>244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251</v>
      </c>
      <c r="BM190" s="241" t="s">
        <v>1258</v>
      </c>
    </row>
    <row r="191" s="2" customFormat="1" ht="24.15" customHeight="1">
      <c r="A191" s="39"/>
      <c r="B191" s="40"/>
      <c r="C191" s="229" t="s">
        <v>668</v>
      </c>
      <c r="D191" s="229" t="s">
        <v>247</v>
      </c>
      <c r="E191" s="230" t="s">
        <v>3922</v>
      </c>
      <c r="F191" s="231" t="s">
        <v>3923</v>
      </c>
      <c r="G191" s="232" t="s">
        <v>687</v>
      </c>
      <c r="H191" s="233">
        <v>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251</v>
      </c>
      <c r="AT191" s="241" t="s">
        <v>247</v>
      </c>
      <c r="AU191" s="241" t="s">
        <v>90</v>
      </c>
      <c r="AY191" s="18" t="s">
        <v>244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251</v>
      </c>
      <c r="BM191" s="241" t="s">
        <v>1266</v>
      </c>
    </row>
    <row r="192" s="2" customFormat="1" ht="24.15" customHeight="1">
      <c r="A192" s="39"/>
      <c r="B192" s="40"/>
      <c r="C192" s="229" t="s">
        <v>793</v>
      </c>
      <c r="D192" s="229" t="s">
        <v>247</v>
      </c>
      <c r="E192" s="230" t="s">
        <v>3924</v>
      </c>
      <c r="F192" s="231" t="s">
        <v>3925</v>
      </c>
      <c r="G192" s="232" t="s">
        <v>1196</v>
      </c>
      <c r="H192" s="233">
        <v>0.80000000000000004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251</v>
      </c>
      <c r="AT192" s="241" t="s">
        <v>247</v>
      </c>
      <c r="AU192" s="241" t="s">
        <v>90</v>
      </c>
      <c r="AY192" s="18" t="s">
        <v>244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251</v>
      </c>
      <c r="BM192" s="241" t="s">
        <v>1274</v>
      </c>
    </row>
    <row r="193" s="2" customFormat="1" ht="24.15" customHeight="1">
      <c r="A193" s="39"/>
      <c r="B193" s="40"/>
      <c r="C193" s="229" t="s">
        <v>798</v>
      </c>
      <c r="D193" s="229" t="s">
        <v>247</v>
      </c>
      <c r="E193" s="230" t="s">
        <v>3926</v>
      </c>
      <c r="F193" s="231" t="s">
        <v>3927</v>
      </c>
      <c r="G193" s="232" t="s">
        <v>687</v>
      </c>
      <c r="H193" s="233">
        <v>126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251</v>
      </c>
      <c r="AT193" s="241" t="s">
        <v>247</v>
      </c>
      <c r="AU193" s="241" t="s">
        <v>90</v>
      </c>
      <c r="AY193" s="18" t="s">
        <v>244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251</v>
      </c>
      <c r="BM193" s="241" t="s">
        <v>1282</v>
      </c>
    </row>
    <row r="194" s="2" customFormat="1" ht="21.75" customHeight="1">
      <c r="A194" s="39"/>
      <c r="B194" s="40"/>
      <c r="C194" s="229" t="s">
        <v>802</v>
      </c>
      <c r="D194" s="229" t="s">
        <v>247</v>
      </c>
      <c r="E194" s="230" t="s">
        <v>3928</v>
      </c>
      <c r="F194" s="231" t="s">
        <v>3929</v>
      </c>
      <c r="G194" s="232" t="s">
        <v>687</v>
      </c>
      <c r="H194" s="233">
        <v>12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251</v>
      </c>
      <c r="AT194" s="241" t="s">
        <v>247</v>
      </c>
      <c r="AU194" s="241" t="s">
        <v>90</v>
      </c>
      <c r="AY194" s="18" t="s">
        <v>244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251</v>
      </c>
      <c r="BM194" s="241" t="s">
        <v>1291</v>
      </c>
    </row>
    <row r="195" s="2" customFormat="1" ht="66.75" customHeight="1">
      <c r="A195" s="39"/>
      <c r="B195" s="40"/>
      <c r="C195" s="229" t="s">
        <v>807</v>
      </c>
      <c r="D195" s="229" t="s">
        <v>247</v>
      </c>
      <c r="E195" s="230" t="s">
        <v>3930</v>
      </c>
      <c r="F195" s="231" t="s">
        <v>3931</v>
      </c>
      <c r="G195" s="232" t="s">
        <v>1196</v>
      </c>
      <c r="H195" s="233">
        <v>0.90000000000000002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251</v>
      </c>
      <c r="AT195" s="241" t="s">
        <v>247</v>
      </c>
      <c r="AU195" s="241" t="s">
        <v>90</v>
      </c>
      <c r="AY195" s="18" t="s">
        <v>244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251</v>
      </c>
      <c r="BM195" s="241" t="s">
        <v>1299</v>
      </c>
    </row>
    <row r="196" s="2" customFormat="1" ht="16.5" customHeight="1">
      <c r="A196" s="39"/>
      <c r="B196" s="40"/>
      <c r="C196" s="229" t="s">
        <v>814</v>
      </c>
      <c r="D196" s="229" t="s">
        <v>247</v>
      </c>
      <c r="E196" s="230" t="s">
        <v>3932</v>
      </c>
      <c r="F196" s="231" t="s">
        <v>3933</v>
      </c>
      <c r="G196" s="232" t="s">
        <v>1354</v>
      </c>
      <c r="H196" s="233">
        <v>1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251</v>
      </c>
      <c r="AT196" s="241" t="s">
        <v>247</v>
      </c>
      <c r="AU196" s="241" t="s">
        <v>90</v>
      </c>
      <c r="AY196" s="18" t="s">
        <v>244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251</v>
      </c>
      <c r="BM196" s="241" t="s">
        <v>1307</v>
      </c>
    </row>
    <row r="197" s="2" customFormat="1" ht="16.5" customHeight="1">
      <c r="A197" s="39"/>
      <c r="B197" s="40"/>
      <c r="C197" s="229" t="s">
        <v>819</v>
      </c>
      <c r="D197" s="229" t="s">
        <v>247</v>
      </c>
      <c r="E197" s="230" t="s">
        <v>3934</v>
      </c>
      <c r="F197" s="231" t="s">
        <v>3856</v>
      </c>
      <c r="G197" s="232" t="s">
        <v>1354</v>
      </c>
      <c r="H197" s="233">
        <v>1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251</v>
      </c>
      <c r="AT197" s="241" t="s">
        <v>247</v>
      </c>
      <c r="AU197" s="241" t="s">
        <v>90</v>
      </c>
      <c r="AY197" s="18" t="s">
        <v>244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251</v>
      </c>
      <c r="BM197" s="241" t="s">
        <v>1315</v>
      </c>
    </row>
    <row r="198" s="12" customFormat="1" ht="25.92" customHeight="1">
      <c r="A198" s="12"/>
      <c r="B198" s="213"/>
      <c r="C198" s="214"/>
      <c r="D198" s="215" t="s">
        <v>82</v>
      </c>
      <c r="E198" s="216" t="s">
        <v>260</v>
      </c>
      <c r="F198" s="216" t="s">
        <v>3935</v>
      </c>
      <c r="G198" s="214"/>
      <c r="H198" s="214"/>
      <c r="I198" s="217"/>
      <c r="J198" s="218">
        <f>BK198</f>
        <v>0</v>
      </c>
      <c r="K198" s="214"/>
      <c r="L198" s="219"/>
      <c r="M198" s="220"/>
      <c r="N198" s="221"/>
      <c r="O198" s="221"/>
      <c r="P198" s="222">
        <f>SUM(P199:P222)</f>
        <v>0</v>
      </c>
      <c r="Q198" s="221"/>
      <c r="R198" s="222">
        <f>SUM(R199:R222)</f>
        <v>0</v>
      </c>
      <c r="S198" s="221"/>
      <c r="T198" s="223">
        <f>SUM(T199:T222)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90</v>
      </c>
      <c r="AT198" s="225" t="s">
        <v>82</v>
      </c>
      <c r="AU198" s="225" t="s">
        <v>83</v>
      </c>
      <c r="AY198" s="224" t="s">
        <v>244</v>
      </c>
      <c r="BK198" s="226">
        <f>SUM(BK199:BK222)</f>
        <v>0</v>
      </c>
    </row>
    <row r="199" s="2" customFormat="1" ht="33" customHeight="1">
      <c r="A199" s="39"/>
      <c r="B199" s="40"/>
      <c r="C199" s="229" t="s">
        <v>832</v>
      </c>
      <c r="D199" s="229" t="s">
        <v>247</v>
      </c>
      <c r="E199" s="230" t="s">
        <v>3936</v>
      </c>
      <c r="F199" s="231" t="s">
        <v>3937</v>
      </c>
      <c r="G199" s="232" t="s">
        <v>184</v>
      </c>
      <c r="H199" s="233">
        <v>1100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251</v>
      </c>
      <c r="AT199" s="241" t="s">
        <v>247</v>
      </c>
      <c r="AU199" s="241" t="s">
        <v>90</v>
      </c>
      <c r="AY199" s="18" t="s">
        <v>244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251</v>
      </c>
      <c r="BM199" s="241" t="s">
        <v>1323</v>
      </c>
    </row>
    <row r="200" s="2" customFormat="1" ht="33" customHeight="1">
      <c r="A200" s="39"/>
      <c r="B200" s="40"/>
      <c r="C200" s="229" t="s">
        <v>842</v>
      </c>
      <c r="D200" s="229" t="s">
        <v>247</v>
      </c>
      <c r="E200" s="230" t="s">
        <v>3938</v>
      </c>
      <c r="F200" s="231" t="s">
        <v>3939</v>
      </c>
      <c r="G200" s="232" t="s">
        <v>184</v>
      </c>
      <c r="H200" s="233">
        <v>220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251</v>
      </c>
      <c r="AT200" s="241" t="s">
        <v>247</v>
      </c>
      <c r="AU200" s="241" t="s">
        <v>90</v>
      </c>
      <c r="AY200" s="18" t="s">
        <v>244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251</v>
      </c>
      <c r="BM200" s="241" t="s">
        <v>1331</v>
      </c>
    </row>
    <row r="201" s="2" customFormat="1" ht="24.15" customHeight="1">
      <c r="A201" s="39"/>
      <c r="B201" s="40"/>
      <c r="C201" s="229" t="s">
        <v>848</v>
      </c>
      <c r="D201" s="229" t="s">
        <v>247</v>
      </c>
      <c r="E201" s="230" t="s">
        <v>3940</v>
      </c>
      <c r="F201" s="231" t="s">
        <v>3941</v>
      </c>
      <c r="G201" s="232" t="s">
        <v>184</v>
      </c>
      <c r="H201" s="233">
        <v>50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251</v>
      </c>
      <c r="AT201" s="241" t="s">
        <v>247</v>
      </c>
      <c r="AU201" s="241" t="s">
        <v>90</v>
      </c>
      <c r="AY201" s="18" t="s">
        <v>244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251</v>
      </c>
      <c r="BM201" s="241" t="s">
        <v>1339</v>
      </c>
    </row>
    <row r="202" s="2" customFormat="1" ht="21.75" customHeight="1">
      <c r="A202" s="39"/>
      <c r="B202" s="40"/>
      <c r="C202" s="229" t="s">
        <v>856</v>
      </c>
      <c r="D202" s="229" t="s">
        <v>247</v>
      </c>
      <c r="E202" s="230" t="s">
        <v>3942</v>
      </c>
      <c r="F202" s="231" t="s">
        <v>3943</v>
      </c>
      <c r="G202" s="232" t="s">
        <v>687</v>
      </c>
      <c r="H202" s="233">
        <v>10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251</v>
      </c>
      <c r="AT202" s="241" t="s">
        <v>247</v>
      </c>
      <c r="AU202" s="241" t="s">
        <v>90</v>
      </c>
      <c r="AY202" s="18" t="s">
        <v>244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251</v>
      </c>
      <c r="BM202" s="241" t="s">
        <v>1347</v>
      </c>
    </row>
    <row r="203" s="2" customFormat="1" ht="24.15" customHeight="1">
      <c r="A203" s="39"/>
      <c r="B203" s="40"/>
      <c r="C203" s="229" t="s">
        <v>861</v>
      </c>
      <c r="D203" s="229" t="s">
        <v>247</v>
      </c>
      <c r="E203" s="230" t="s">
        <v>3944</v>
      </c>
      <c r="F203" s="231" t="s">
        <v>3945</v>
      </c>
      <c r="G203" s="232" t="s">
        <v>687</v>
      </c>
      <c r="H203" s="233">
        <v>20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251</v>
      </c>
      <c r="AT203" s="241" t="s">
        <v>247</v>
      </c>
      <c r="AU203" s="241" t="s">
        <v>90</v>
      </c>
      <c r="AY203" s="18" t="s">
        <v>244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251</v>
      </c>
      <c r="BM203" s="241" t="s">
        <v>1356</v>
      </c>
    </row>
    <row r="204" s="2" customFormat="1" ht="16.5" customHeight="1">
      <c r="A204" s="39"/>
      <c r="B204" s="40"/>
      <c r="C204" s="229" t="s">
        <v>867</v>
      </c>
      <c r="D204" s="229" t="s">
        <v>247</v>
      </c>
      <c r="E204" s="230" t="s">
        <v>3946</v>
      </c>
      <c r="F204" s="231" t="s">
        <v>3947</v>
      </c>
      <c r="G204" s="232" t="s">
        <v>687</v>
      </c>
      <c r="H204" s="233">
        <v>300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251</v>
      </c>
      <c r="AT204" s="241" t="s">
        <v>247</v>
      </c>
      <c r="AU204" s="241" t="s">
        <v>90</v>
      </c>
      <c r="AY204" s="18" t="s">
        <v>244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251</v>
      </c>
      <c r="BM204" s="241" t="s">
        <v>1381</v>
      </c>
    </row>
    <row r="205" s="2" customFormat="1" ht="24.15" customHeight="1">
      <c r="A205" s="39"/>
      <c r="B205" s="40"/>
      <c r="C205" s="229" t="s">
        <v>873</v>
      </c>
      <c r="D205" s="229" t="s">
        <v>247</v>
      </c>
      <c r="E205" s="230" t="s">
        <v>3948</v>
      </c>
      <c r="F205" s="231" t="s">
        <v>3949</v>
      </c>
      <c r="G205" s="232" t="s">
        <v>687</v>
      </c>
      <c r="H205" s="233">
        <v>160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251</v>
      </c>
      <c r="AT205" s="241" t="s">
        <v>247</v>
      </c>
      <c r="AU205" s="241" t="s">
        <v>90</v>
      </c>
      <c r="AY205" s="18" t="s">
        <v>244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251</v>
      </c>
      <c r="BM205" s="241" t="s">
        <v>1389</v>
      </c>
    </row>
    <row r="206" s="2" customFormat="1" ht="16.5" customHeight="1">
      <c r="A206" s="39"/>
      <c r="B206" s="40"/>
      <c r="C206" s="229" t="s">
        <v>876</v>
      </c>
      <c r="D206" s="229" t="s">
        <v>247</v>
      </c>
      <c r="E206" s="230" t="s">
        <v>3950</v>
      </c>
      <c r="F206" s="231" t="s">
        <v>3951</v>
      </c>
      <c r="G206" s="232" t="s">
        <v>687</v>
      </c>
      <c r="H206" s="233">
        <v>150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48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251</v>
      </c>
      <c r="AT206" s="241" t="s">
        <v>247</v>
      </c>
      <c r="AU206" s="241" t="s">
        <v>90</v>
      </c>
      <c r="AY206" s="18" t="s">
        <v>244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90</v>
      </c>
      <c r="BK206" s="242">
        <f>ROUND(I206*H206,2)</f>
        <v>0</v>
      </c>
      <c r="BL206" s="18" t="s">
        <v>251</v>
      </c>
      <c r="BM206" s="241" t="s">
        <v>1410</v>
      </c>
    </row>
    <row r="207" s="2" customFormat="1" ht="24.15" customHeight="1">
      <c r="A207" s="39"/>
      <c r="B207" s="40"/>
      <c r="C207" s="229" t="s">
        <v>881</v>
      </c>
      <c r="D207" s="229" t="s">
        <v>247</v>
      </c>
      <c r="E207" s="230" t="s">
        <v>3952</v>
      </c>
      <c r="F207" s="231" t="s">
        <v>3953</v>
      </c>
      <c r="G207" s="232" t="s">
        <v>687</v>
      </c>
      <c r="H207" s="233">
        <v>80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251</v>
      </c>
      <c r="AT207" s="241" t="s">
        <v>247</v>
      </c>
      <c r="AU207" s="241" t="s">
        <v>90</v>
      </c>
      <c r="AY207" s="18" t="s">
        <v>244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251</v>
      </c>
      <c r="BM207" s="241" t="s">
        <v>1431</v>
      </c>
    </row>
    <row r="208" s="2" customFormat="1" ht="16.5" customHeight="1">
      <c r="A208" s="39"/>
      <c r="B208" s="40"/>
      <c r="C208" s="229" t="s">
        <v>886</v>
      </c>
      <c r="D208" s="229" t="s">
        <v>247</v>
      </c>
      <c r="E208" s="230" t="s">
        <v>3954</v>
      </c>
      <c r="F208" s="231" t="s">
        <v>3955</v>
      </c>
      <c r="G208" s="232" t="s">
        <v>184</v>
      </c>
      <c r="H208" s="233">
        <v>3000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251</v>
      </c>
      <c r="AT208" s="241" t="s">
        <v>247</v>
      </c>
      <c r="AU208" s="241" t="s">
        <v>90</v>
      </c>
      <c r="AY208" s="18" t="s">
        <v>244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251</v>
      </c>
      <c r="BM208" s="241" t="s">
        <v>1440</v>
      </c>
    </row>
    <row r="209" s="2" customFormat="1" ht="24.15" customHeight="1">
      <c r="A209" s="39"/>
      <c r="B209" s="40"/>
      <c r="C209" s="229" t="s">
        <v>891</v>
      </c>
      <c r="D209" s="229" t="s">
        <v>247</v>
      </c>
      <c r="E209" s="230" t="s">
        <v>3956</v>
      </c>
      <c r="F209" s="231" t="s">
        <v>3957</v>
      </c>
      <c r="G209" s="232" t="s">
        <v>184</v>
      </c>
      <c r="H209" s="233">
        <v>900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251</v>
      </c>
      <c r="AT209" s="241" t="s">
        <v>247</v>
      </c>
      <c r="AU209" s="241" t="s">
        <v>90</v>
      </c>
      <c r="AY209" s="18" t="s">
        <v>244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251</v>
      </c>
      <c r="BM209" s="241" t="s">
        <v>1449</v>
      </c>
    </row>
    <row r="210" s="2" customFormat="1" ht="16.5" customHeight="1">
      <c r="A210" s="39"/>
      <c r="B210" s="40"/>
      <c r="C210" s="229" t="s">
        <v>894</v>
      </c>
      <c r="D210" s="229" t="s">
        <v>247</v>
      </c>
      <c r="E210" s="230" t="s">
        <v>3958</v>
      </c>
      <c r="F210" s="231" t="s">
        <v>3959</v>
      </c>
      <c r="G210" s="232" t="s">
        <v>687</v>
      </c>
      <c r="H210" s="233">
        <v>200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251</v>
      </c>
      <c r="AT210" s="241" t="s">
        <v>247</v>
      </c>
      <c r="AU210" s="241" t="s">
        <v>90</v>
      </c>
      <c r="AY210" s="18" t="s">
        <v>244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251</v>
      </c>
      <c r="BM210" s="241" t="s">
        <v>1459</v>
      </c>
    </row>
    <row r="211" s="2" customFormat="1" ht="16.5" customHeight="1">
      <c r="A211" s="39"/>
      <c r="B211" s="40"/>
      <c r="C211" s="229" t="s">
        <v>926</v>
      </c>
      <c r="D211" s="229" t="s">
        <v>247</v>
      </c>
      <c r="E211" s="230" t="s">
        <v>3960</v>
      </c>
      <c r="F211" s="231" t="s">
        <v>3961</v>
      </c>
      <c r="G211" s="232" t="s">
        <v>687</v>
      </c>
      <c r="H211" s="233">
        <v>200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251</v>
      </c>
      <c r="AT211" s="241" t="s">
        <v>247</v>
      </c>
      <c r="AU211" s="241" t="s">
        <v>90</v>
      </c>
      <c r="AY211" s="18" t="s">
        <v>244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251</v>
      </c>
      <c r="BM211" s="241" t="s">
        <v>1470</v>
      </c>
    </row>
    <row r="212" s="2" customFormat="1" ht="16.5" customHeight="1">
      <c r="A212" s="39"/>
      <c r="B212" s="40"/>
      <c r="C212" s="229" t="s">
        <v>930</v>
      </c>
      <c r="D212" s="229" t="s">
        <v>247</v>
      </c>
      <c r="E212" s="230" t="s">
        <v>3962</v>
      </c>
      <c r="F212" s="231" t="s">
        <v>3963</v>
      </c>
      <c r="G212" s="232" t="s">
        <v>687</v>
      </c>
      <c r="H212" s="233">
        <v>600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251</v>
      </c>
      <c r="AT212" s="241" t="s">
        <v>247</v>
      </c>
      <c r="AU212" s="241" t="s">
        <v>90</v>
      </c>
      <c r="AY212" s="18" t="s">
        <v>244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251</v>
      </c>
      <c r="BM212" s="241" t="s">
        <v>1480</v>
      </c>
    </row>
    <row r="213" s="2" customFormat="1" ht="16.5" customHeight="1">
      <c r="A213" s="39"/>
      <c r="B213" s="40"/>
      <c r="C213" s="229" t="s">
        <v>960</v>
      </c>
      <c r="D213" s="229" t="s">
        <v>247</v>
      </c>
      <c r="E213" s="230" t="s">
        <v>3964</v>
      </c>
      <c r="F213" s="231" t="s">
        <v>3965</v>
      </c>
      <c r="G213" s="232" t="s">
        <v>687</v>
      </c>
      <c r="H213" s="233">
        <v>3600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251</v>
      </c>
      <c r="AT213" s="241" t="s">
        <v>247</v>
      </c>
      <c r="AU213" s="241" t="s">
        <v>90</v>
      </c>
      <c r="AY213" s="18" t="s">
        <v>244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251</v>
      </c>
      <c r="BM213" s="241" t="s">
        <v>1493</v>
      </c>
    </row>
    <row r="214" s="2" customFormat="1" ht="16.5" customHeight="1">
      <c r="A214" s="39"/>
      <c r="B214" s="40"/>
      <c r="C214" s="229" t="s">
        <v>966</v>
      </c>
      <c r="D214" s="229" t="s">
        <v>247</v>
      </c>
      <c r="E214" s="230" t="s">
        <v>3966</v>
      </c>
      <c r="F214" s="231" t="s">
        <v>3967</v>
      </c>
      <c r="G214" s="232" t="s">
        <v>687</v>
      </c>
      <c r="H214" s="233">
        <v>500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251</v>
      </c>
      <c r="AT214" s="241" t="s">
        <v>247</v>
      </c>
      <c r="AU214" s="241" t="s">
        <v>90</v>
      </c>
      <c r="AY214" s="18" t="s">
        <v>244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251</v>
      </c>
      <c r="BM214" s="241" t="s">
        <v>1499</v>
      </c>
    </row>
    <row r="215" s="2" customFormat="1" ht="16.5" customHeight="1">
      <c r="A215" s="39"/>
      <c r="B215" s="40"/>
      <c r="C215" s="229" t="s">
        <v>970</v>
      </c>
      <c r="D215" s="229" t="s">
        <v>247</v>
      </c>
      <c r="E215" s="230" t="s">
        <v>3968</v>
      </c>
      <c r="F215" s="231" t="s">
        <v>3969</v>
      </c>
      <c r="G215" s="232" t="s">
        <v>687</v>
      </c>
      <c r="H215" s="233">
        <v>500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251</v>
      </c>
      <c r="AT215" s="241" t="s">
        <v>247</v>
      </c>
      <c r="AU215" s="241" t="s">
        <v>90</v>
      </c>
      <c r="AY215" s="18" t="s">
        <v>244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251</v>
      </c>
      <c r="BM215" s="241" t="s">
        <v>1511</v>
      </c>
    </row>
    <row r="216" s="2" customFormat="1" ht="21.75" customHeight="1">
      <c r="A216" s="39"/>
      <c r="B216" s="40"/>
      <c r="C216" s="229" t="s">
        <v>975</v>
      </c>
      <c r="D216" s="229" t="s">
        <v>247</v>
      </c>
      <c r="E216" s="230" t="s">
        <v>3970</v>
      </c>
      <c r="F216" s="231" t="s">
        <v>3971</v>
      </c>
      <c r="G216" s="232" t="s">
        <v>687</v>
      </c>
      <c r="H216" s="233">
        <v>250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251</v>
      </c>
      <c r="AT216" s="241" t="s">
        <v>247</v>
      </c>
      <c r="AU216" s="241" t="s">
        <v>90</v>
      </c>
      <c r="AY216" s="18" t="s">
        <v>244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251</v>
      </c>
      <c r="BM216" s="241" t="s">
        <v>1526</v>
      </c>
    </row>
    <row r="217" s="2" customFormat="1" ht="16.5" customHeight="1">
      <c r="A217" s="39"/>
      <c r="B217" s="40"/>
      <c r="C217" s="229" t="s">
        <v>977</v>
      </c>
      <c r="D217" s="229" t="s">
        <v>247</v>
      </c>
      <c r="E217" s="230" t="s">
        <v>3972</v>
      </c>
      <c r="F217" s="231" t="s">
        <v>3973</v>
      </c>
      <c r="G217" s="232" t="s">
        <v>687</v>
      </c>
      <c r="H217" s="233">
        <v>150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251</v>
      </c>
      <c r="AT217" s="241" t="s">
        <v>247</v>
      </c>
      <c r="AU217" s="241" t="s">
        <v>90</v>
      </c>
      <c r="AY217" s="18" t="s">
        <v>244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251</v>
      </c>
      <c r="BM217" s="241" t="s">
        <v>1536</v>
      </c>
    </row>
    <row r="218" s="2" customFormat="1" ht="16.5" customHeight="1">
      <c r="A218" s="39"/>
      <c r="B218" s="40"/>
      <c r="C218" s="229" t="s">
        <v>1019</v>
      </c>
      <c r="D218" s="229" t="s">
        <v>247</v>
      </c>
      <c r="E218" s="230" t="s">
        <v>3974</v>
      </c>
      <c r="F218" s="231" t="s">
        <v>3975</v>
      </c>
      <c r="G218" s="232" t="s">
        <v>687</v>
      </c>
      <c r="H218" s="233">
        <v>650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251</v>
      </c>
      <c r="AT218" s="241" t="s">
        <v>247</v>
      </c>
      <c r="AU218" s="241" t="s">
        <v>90</v>
      </c>
      <c r="AY218" s="18" t="s">
        <v>244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251</v>
      </c>
      <c r="BM218" s="241" t="s">
        <v>1545</v>
      </c>
    </row>
    <row r="219" s="2" customFormat="1" ht="24.15" customHeight="1">
      <c r="A219" s="39"/>
      <c r="B219" s="40"/>
      <c r="C219" s="229" t="s">
        <v>1115</v>
      </c>
      <c r="D219" s="229" t="s">
        <v>247</v>
      </c>
      <c r="E219" s="230" t="s">
        <v>3976</v>
      </c>
      <c r="F219" s="231" t="s">
        <v>3977</v>
      </c>
      <c r="G219" s="232" t="s">
        <v>687</v>
      </c>
      <c r="H219" s="233">
        <v>36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251</v>
      </c>
      <c r="AT219" s="241" t="s">
        <v>247</v>
      </c>
      <c r="AU219" s="241" t="s">
        <v>90</v>
      </c>
      <c r="AY219" s="18" t="s">
        <v>244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251</v>
      </c>
      <c r="BM219" s="241" t="s">
        <v>1601</v>
      </c>
    </row>
    <row r="220" s="2" customFormat="1" ht="16.5" customHeight="1">
      <c r="A220" s="39"/>
      <c r="B220" s="40"/>
      <c r="C220" s="229" t="s">
        <v>1141</v>
      </c>
      <c r="D220" s="229" t="s">
        <v>247</v>
      </c>
      <c r="E220" s="230" t="s">
        <v>3978</v>
      </c>
      <c r="F220" s="231" t="s">
        <v>3979</v>
      </c>
      <c r="G220" s="232" t="s">
        <v>687</v>
      </c>
      <c r="H220" s="233">
        <v>8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251</v>
      </c>
      <c r="AT220" s="241" t="s">
        <v>247</v>
      </c>
      <c r="AU220" s="241" t="s">
        <v>90</v>
      </c>
      <c r="AY220" s="18" t="s">
        <v>244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251</v>
      </c>
      <c r="BM220" s="241" t="s">
        <v>1612</v>
      </c>
    </row>
    <row r="221" s="2" customFormat="1" ht="16.5" customHeight="1">
      <c r="A221" s="39"/>
      <c r="B221" s="40"/>
      <c r="C221" s="229" t="s">
        <v>1146</v>
      </c>
      <c r="D221" s="229" t="s">
        <v>247</v>
      </c>
      <c r="E221" s="230" t="s">
        <v>3980</v>
      </c>
      <c r="F221" s="231" t="s">
        <v>3981</v>
      </c>
      <c r="G221" s="232" t="s">
        <v>1354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251</v>
      </c>
      <c r="AT221" s="241" t="s">
        <v>247</v>
      </c>
      <c r="AU221" s="241" t="s">
        <v>90</v>
      </c>
      <c r="AY221" s="18" t="s">
        <v>244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251</v>
      </c>
      <c r="BM221" s="241" t="s">
        <v>1643</v>
      </c>
    </row>
    <row r="222" s="2" customFormat="1" ht="16.5" customHeight="1">
      <c r="A222" s="39"/>
      <c r="B222" s="40"/>
      <c r="C222" s="229" t="s">
        <v>1150</v>
      </c>
      <c r="D222" s="229" t="s">
        <v>247</v>
      </c>
      <c r="E222" s="230" t="s">
        <v>3982</v>
      </c>
      <c r="F222" s="231" t="s">
        <v>3856</v>
      </c>
      <c r="G222" s="232" t="s">
        <v>1354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251</v>
      </c>
      <c r="AT222" s="241" t="s">
        <v>247</v>
      </c>
      <c r="AU222" s="241" t="s">
        <v>90</v>
      </c>
      <c r="AY222" s="18" t="s">
        <v>244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251</v>
      </c>
      <c r="BM222" s="241" t="s">
        <v>1664</v>
      </c>
    </row>
    <row r="223" s="12" customFormat="1" ht="25.92" customHeight="1">
      <c r="A223" s="12"/>
      <c r="B223" s="213"/>
      <c r="C223" s="214"/>
      <c r="D223" s="215" t="s">
        <v>82</v>
      </c>
      <c r="E223" s="216" t="s">
        <v>266</v>
      </c>
      <c r="F223" s="216" t="s">
        <v>3983</v>
      </c>
      <c r="G223" s="214"/>
      <c r="H223" s="214"/>
      <c r="I223" s="217"/>
      <c r="J223" s="218">
        <f>BK223</f>
        <v>0</v>
      </c>
      <c r="K223" s="214"/>
      <c r="L223" s="219"/>
      <c r="M223" s="220"/>
      <c r="N223" s="221"/>
      <c r="O223" s="221"/>
      <c r="P223" s="222">
        <f>SUM(P224:P232)</f>
        <v>0</v>
      </c>
      <c r="Q223" s="221"/>
      <c r="R223" s="222">
        <f>SUM(R224:R232)</f>
        <v>0</v>
      </c>
      <c r="S223" s="221"/>
      <c r="T223" s="223">
        <f>SUM(T224:T232)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90</v>
      </c>
      <c r="AT223" s="225" t="s">
        <v>82</v>
      </c>
      <c r="AU223" s="225" t="s">
        <v>83</v>
      </c>
      <c r="AY223" s="224" t="s">
        <v>244</v>
      </c>
      <c r="BK223" s="226">
        <f>SUM(BK224:BK232)</f>
        <v>0</v>
      </c>
    </row>
    <row r="224" s="2" customFormat="1" ht="24.15" customHeight="1">
      <c r="A224" s="39"/>
      <c r="B224" s="40"/>
      <c r="C224" s="229" t="s">
        <v>1209</v>
      </c>
      <c r="D224" s="229" t="s">
        <v>247</v>
      </c>
      <c r="E224" s="230" t="s">
        <v>3984</v>
      </c>
      <c r="F224" s="231" t="s">
        <v>3985</v>
      </c>
      <c r="G224" s="232" t="s">
        <v>687</v>
      </c>
      <c r="H224" s="233">
        <v>15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48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251</v>
      </c>
      <c r="AT224" s="241" t="s">
        <v>247</v>
      </c>
      <c r="AU224" s="241" t="s">
        <v>90</v>
      </c>
      <c r="AY224" s="18" t="s">
        <v>244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251</v>
      </c>
      <c r="BM224" s="241" t="s">
        <v>1690</v>
      </c>
    </row>
    <row r="225" s="2" customFormat="1" ht="24.15" customHeight="1">
      <c r="A225" s="39"/>
      <c r="B225" s="40"/>
      <c r="C225" s="229" t="s">
        <v>1213</v>
      </c>
      <c r="D225" s="229" t="s">
        <v>247</v>
      </c>
      <c r="E225" s="230" t="s">
        <v>3986</v>
      </c>
      <c r="F225" s="231" t="s">
        <v>3987</v>
      </c>
      <c r="G225" s="232" t="s">
        <v>687</v>
      </c>
      <c r="H225" s="233">
        <v>6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251</v>
      </c>
      <c r="AT225" s="241" t="s">
        <v>247</v>
      </c>
      <c r="AU225" s="241" t="s">
        <v>90</v>
      </c>
      <c r="AY225" s="18" t="s">
        <v>244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251</v>
      </c>
      <c r="BM225" s="241" t="s">
        <v>1700</v>
      </c>
    </row>
    <row r="226" s="2" customFormat="1" ht="24.15" customHeight="1">
      <c r="A226" s="39"/>
      <c r="B226" s="40"/>
      <c r="C226" s="229" t="s">
        <v>1218</v>
      </c>
      <c r="D226" s="229" t="s">
        <v>247</v>
      </c>
      <c r="E226" s="230" t="s">
        <v>3988</v>
      </c>
      <c r="F226" s="231" t="s">
        <v>3989</v>
      </c>
      <c r="G226" s="232" t="s">
        <v>687</v>
      </c>
      <c r="H226" s="233">
        <v>0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48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251</v>
      </c>
      <c r="AT226" s="241" t="s">
        <v>247</v>
      </c>
      <c r="AU226" s="241" t="s">
        <v>90</v>
      </c>
      <c r="AY226" s="18" t="s">
        <v>244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90</v>
      </c>
      <c r="BK226" s="242">
        <f>ROUND(I226*H226,2)</f>
        <v>0</v>
      </c>
      <c r="BL226" s="18" t="s">
        <v>251</v>
      </c>
      <c r="BM226" s="241" t="s">
        <v>1710</v>
      </c>
    </row>
    <row r="227" s="2" customFormat="1" ht="24.15" customHeight="1">
      <c r="A227" s="39"/>
      <c r="B227" s="40"/>
      <c r="C227" s="229" t="s">
        <v>1222</v>
      </c>
      <c r="D227" s="229" t="s">
        <v>247</v>
      </c>
      <c r="E227" s="230" t="s">
        <v>3990</v>
      </c>
      <c r="F227" s="231" t="s">
        <v>3991</v>
      </c>
      <c r="G227" s="232" t="s">
        <v>687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251</v>
      </c>
      <c r="AT227" s="241" t="s">
        <v>247</v>
      </c>
      <c r="AU227" s="241" t="s">
        <v>90</v>
      </c>
      <c r="AY227" s="18" t="s">
        <v>244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251</v>
      </c>
      <c r="BM227" s="241" t="s">
        <v>1720</v>
      </c>
    </row>
    <row r="228" s="2" customFormat="1" ht="24.15" customHeight="1">
      <c r="A228" s="39"/>
      <c r="B228" s="40"/>
      <c r="C228" s="229" t="s">
        <v>1226</v>
      </c>
      <c r="D228" s="229" t="s">
        <v>247</v>
      </c>
      <c r="E228" s="230" t="s">
        <v>3992</v>
      </c>
      <c r="F228" s="231" t="s">
        <v>3993</v>
      </c>
      <c r="G228" s="232" t="s">
        <v>687</v>
      </c>
      <c r="H228" s="233">
        <v>0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48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251</v>
      </c>
      <c r="AT228" s="241" t="s">
        <v>247</v>
      </c>
      <c r="AU228" s="241" t="s">
        <v>90</v>
      </c>
      <c r="AY228" s="18" t="s">
        <v>244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251</v>
      </c>
      <c r="BM228" s="241" t="s">
        <v>1728</v>
      </c>
    </row>
    <row r="229" s="2" customFormat="1" ht="24.15" customHeight="1">
      <c r="A229" s="39"/>
      <c r="B229" s="40"/>
      <c r="C229" s="229" t="s">
        <v>1230</v>
      </c>
      <c r="D229" s="229" t="s">
        <v>247</v>
      </c>
      <c r="E229" s="230" t="s">
        <v>3994</v>
      </c>
      <c r="F229" s="231" t="s">
        <v>3995</v>
      </c>
      <c r="G229" s="232" t="s">
        <v>687</v>
      </c>
      <c r="H229" s="233">
        <v>2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48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251</v>
      </c>
      <c r="AT229" s="241" t="s">
        <v>247</v>
      </c>
      <c r="AU229" s="241" t="s">
        <v>90</v>
      </c>
      <c r="AY229" s="18" t="s">
        <v>244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90</v>
      </c>
      <c r="BK229" s="242">
        <f>ROUND(I229*H229,2)</f>
        <v>0</v>
      </c>
      <c r="BL229" s="18" t="s">
        <v>251</v>
      </c>
      <c r="BM229" s="241" t="s">
        <v>1737</v>
      </c>
    </row>
    <row r="230" s="2" customFormat="1" ht="24.15" customHeight="1">
      <c r="A230" s="39"/>
      <c r="B230" s="40"/>
      <c r="C230" s="229" t="s">
        <v>1234</v>
      </c>
      <c r="D230" s="229" t="s">
        <v>247</v>
      </c>
      <c r="E230" s="230" t="s">
        <v>3996</v>
      </c>
      <c r="F230" s="231" t="s">
        <v>3997</v>
      </c>
      <c r="G230" s="232" t="s">
        <v>687</v>
      </c>
      <c r="H230" s="233">
        <v>16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251</v>
      </c>
      <c r="AT230" s="241" t="s">
        <v>247</v>
      </c>
      <c r="AU230" s="241" t="s">
        <v>90</v>
      </c>
      <c r="AY230" s="18" t="s">
        <v>244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251</v>
      </c>
      <c r="BM230" s="241" t="s">
        <v>1747</v>
      </c>
    </row>
    <row r="231" s="2" customFormat="1" ht="16.5" customHeight="1">
      <c r="A231" s="39"/>
      <c r="B231" s="40"/>
      <c r="C231" s="229" t="s">
        <v>1239</v>
      </c>
      <c r="D231" s="229" t="s">
        <v>247</v>
      </c>
      <c r="E231" s="230" t="s">
        <v>3998</v>
      </c>
      <c r="F231" s="231" t="s">
        <v>3999</v>
      </c>
      <c r="G231" s="232" t="s">
        <v>1354</v>
      </c>
      <c r="H231" s="233">
        <v>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48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251</v>
      </c>
      <c r="AT231" s="241" t="s">
        <v>247</v>
      </c>
      <c r="AU231" s="241" t="s">
        <v>90</v>
      </c>
      <c r="AY231" s="18" t="s">
        <v>244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90</v>
      </c>
      <c r="BK231" s="242">
        <f>ROUND(I231*H231,2)</f>
        <v>0</v>
      </c>
      <c r="BL231" s="18" t="s">
        <v>251</v>
      </c>
      <c r="BM231" s="241" t="s">
        <v>1758</v>
      </c>
    </row>
    <row r="232" s="2" customFormat="1" ht="16.5" customHeight="1">
      <c r="A232" s="39"/>
      <c r="B232" s="40"/>
      <c r="C232" s="229" t="s">
        <v>1245</v>
      </c>
      <c r="D232" s="229" t="s">
        <v>247</v>
      </c>
      <c r="E232" s="230" t="s">
        <v>4000</v>
      </c>
      <c r="F232" s="231" t="s">
        <v>3856</v>
      </c>
      <c r="G232" s="232" t="s">
        <v>1354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251</v>
      </c>
      <c r="AT232" s="241" t="s">
        <v>247</v>
      </c>
      <c r="AU232" s="241" t="s">
        <v>90</v>
      </c>
      <c r="AY232" s="18" t="s">
        <v>244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251</v>
      </c>
      <c r="BM232" s="241" t="s">
        <v>3081</v>
      </c>
    </row>
    <row r="233" s="12" customFormat="1" ht="25.92" customHeight="1">
      <c r="A233" s="12"/>
      <c r="B233" s="213"/>
      <c r="C233" s="214"/>
      <c r="D233" s="215" t="s">
        <v>82</v>
      </c>
      <c r="E233" s="216" t="s">
        <v>274</v>
      </c>
      <c r="F233" s="216" t="s">
        <v>4001</v>
      </c>
      <c r="G233" s="214"/>
      <c r="H233" s="214"/>
      <c r="I233" s="217"/>
      <c r="J233" s="218">
        <f>BK233</f>
        <v>0</v>
      </c>
      <c r="K233" s="214"/>
      <c r="L233" s="219"/>
      <c r="M233" s="220"/>
      <c r="N233" s="221"/>
      <c r="O233" s="221"/>
      <c r="P233" s="222">
        <f>SUM(P234:P246)</f>
        <v>0</v>
      </c>
      <c r="Q233" s="221"/>
      <c r="R233" s="222">
        <f>SUM(R234:R246)</f>
        <v>0</v>
      </c>
      <c r="S233" s="221"/>
      <c r="T233" s="223">
        <f>SUM(T234:T246)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24" t="s">
        <v>90</v>
      </c>
      <c r="AT233" s="225" t="s">
        <v>82</v>
      </c>
      <c r="AU233" s="225" t="s">
        <v>83</v>
      </c>
      <c r="AY233" s="224" t="s">
        <v>244</v>
      </c>
      <c r="BK233" s="226">
        <f>SUM(BK234:BK246)</f>
        <v>0</v>
      </c>
    </row>
    <row r="234" s="2" customFormat="1" ht="16.5" customHeight="1">
      <c r="A234" s="39"/>
      <c r="B234" s="40"/>
      <c r="C234" s="229" t="s">
        <v>1258</v>
      </c>
      <c r="D234" s="229" t="s">
        <v>247</v>
      </c>
      <c r="E234" s="230" t="s">
        <v>4002</v>
      </c>
      <c r="F234" s="231" t="s">
        <v>4003</v>
      </c>
      <c r="G234" s="232" t="s">
        <v>184</v>
      </c>
      <c r="H234" s="233">
        <v>250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251</v>
      </c>
      <c r="AT234" s="241" t="s">
        <v>247</v>
      </c>
      <c r="AU234" s="241" t="s">
        <v>90</v>
      </c>
      <c r="AY234" s="18" t="s">
        <v>244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251</v>
      </c>
      <c r="BM234" s="241" t="s">
        <v>1767</v>
      </c>
    </row>
    <row r="235" s="2" customFormat="1" ht="16.5" customHeight="1">
      <c r="A235" s="39"/>
      <c r="B235" s="40"/>
      <c r="C235" s="229" t="s">
        <v>1262</v>
      </c>
      <c r="D235" s="229" t="s">
        <v>247</v>
      </c>
      <c r="E235" s="230" t="s">
        <v>4004</v>
      </c>
      <c r="F235" s="231" t="s">
        <v>4005</v>
      </c>
      <c r="G235" s="232" t="s">
        <v>184</v>
      </c>
      <c r="H235" s="233">
        <v>1350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251</v>
      </c>
      <c r="AT235" s="241" t="s">
        <v>247</v>
      </c>
      <c r="AU235" s="241" t="s">
        <v>90</v>
      </c>
      <c r="AY235" s="18" t="s">
        <v>244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251</v>
      </c>
      <c r="BM235" s="241" t="s">
        <v>1776</v>
      </c>
    </row>
    <row r="236" s="2" customFormat="1" ht="16.5" customHeight="1">
      <c r="A236" s="39"/>
      <c r="B236" s="40"/>
      <c r="C236" s="229" t="s">
        <v>1266</v>
      </c>
      <c r="D236" s="229" t="s">
        <v>247</v>
      </c>
      <c r="E236" s="230" t="s">
        <v>4006</v>
      </c>
      <c r="F236" s="231" t="s">
        <v>4007</v>
      </c>
      <c r="G236" s="232" t="s">
        <v>184</v>
      </c>
      <c r="H236" s="233">
        <v>2200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251</v>
      </c>
      <c r="AT236" s="241" t="s">
        <v>247</v>
      </c>
      <c r="AU236" s="241" t="s">
        <v>90</v>
      </c>
      <c r="AY236" s="18" t="s">
        <v>244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251</v>
      </c>
      <c r="BM236" s="241" t="s">
        <v>1787</v>
      </c>
    </row>
    <row r="237" s="2" customFormat="1" ht="16.5" customHeight="1">
      <c r="A237" s="39"/>
      <c r="B237" s="40"/>
      <c r="C237" s="229" t="s">
        <v>1270</v>
      </c>
      <c r="D237" s="229" t="s">
        <v>247</v>
      </c>
      <c r="E237" s="230" t="s">
        <v>4008</v>
      </c>
      <c r="F237" s="231" t="s">
        <v>4009</v>
      </c>
      <c r="G237" s="232" t="s">
        <v>184</v>
      </c>
      <c r="H237" s="233">
        <v>280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48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251</v>
      </c>
      <c r="AT237" s="241" t="s">
        <v>247</v>
      </c>
      <c r="AU237" s="241" t="s">
        <v>90</v>
      </c>
      <c r="AY237" s="18" t="s">
        <v>244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251</v>
      </c>
      <c r="BM237" s="241" t="s">
        <v>1804</v>
      </c>
    </row>
    <row r="238" s="2" customFormat="1" ht="16.5" customHeight="1">
      <c r="A238" s="39"/>
      <c r="B238" s="40"/>
      <c r="C238" s="229" t="s">
        <v>1274</v>
      </c>
      <c r="D238" s="229" t="s">
        <v>247</v>
      </c>
      <c r="E238" s="230" t="s">
        <v>4010</v>
      </c>
      <c r="F238" s="231" t="s">
        <v>4011</v>
      </c>
      <c r="G238" s="232" t="s">
        <v>687</v>
      </c>
      <c r="H238" s="233">
        <v>160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48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251</v>
      </c>
      <c r="AT238" s="241" t="s">
        <v>247</v>
      </c>
      <c r="AU238" s="241" t="s">
        <v>90</v>
      </c>
      <c r="AY238" s="18" t="s">
        <v>244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90</v>
      </c>
      <c r="BK238" s="242">
        <f>ROUND(I238*H238,2)</f>
        <v>0</v>
      </c>
      <c r="BL238" s="18" t="s">
        <v>251</v>
      </c>
      <c r="BM238" s="241" t="s">
        <v>1884</v>
      </c>
    </row>
    <row r="239" s="2" customFormat="1" ht="16.5" customHeight="1">
      <c r="A239" s="39"/>
      <c r="B239" s="40"/>
      <c r="C239" s="229" t="s">
        <v>1278</v>
      </c>
      <c r="D239" s="229" t="s">
        <v>247</v>
      </c>
      <c r="E239" s="230" t="s">
        <v>4012</v>
      </c>
      <c r="F239" s="231" t="s">
        <v>4013</v>
      </c>
      <c r="G239" s="232" t="s">
        <v>687</v>
      </c>
      <c r="H239" s="233">
        <v>80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251</v>
      </c>
      <c r="AT239" s="241" t="s">
        <v>247</v>
      </c>
      <c r="AU239" s="241" t="s">
        <v>90</v>
      </c>
      <c r="AY239" s="18" t="s">
        <v>244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251</v>
      </c>
      <c r="BM239" s="241" t="s">
        <v>698</v>
      </c>
    </row>
    <row r="240" s="2" customFormat="1" ht="16.5" customHeight="1">
      <c r="A240" s="39"/>
      <c r="B240" s="40"/>
      <c r="C240" s="229" t="s">
        <v>1282</v>
      </c>
      <c r="D240" s="229" t="s">
        <v>247</v>
      </c>
      <c r="E240" s="230" t="s">
        <v>4014</v>
      </c>
      <c r="F240" s="231" t="s">
        <v>4015</v>
      </c>
      <c r="G240" s="232" t="s">
        <v>687</v>
      </c>
      <c r="H240" s="233">
        <v>150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251</v>
      </c>
      <c r="AT240" s="241" t="s">
        <v>247</v>
      </c>
      <c r="AU240" s="241" t="s">
        <v>90</v>
      </c>
      <c r="AY240" s="18" t="s">
        <v>244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251</v>
      </c>
      <c r="BM240" s="241" t="s">
        <v>711</v>
      </c>
    </row>
    <row r="241" s="2" customFormat="1" ht="16.5" customHeight="1">
      <c r="A241" s="39"/>
      <c r="B241" s="40"/>
      <c r="C241" s="229" t="s">
        <v>1287</v>
      </c>
      <c r="D241" s="229" t="s">
        <v>247</v>
      </c>
      <c r="E241" s="230" t="s">
        <v>4016</v>
      </c>
      <c r="F241" s="231" t="s">
        <v>4017</v>
      </c>
      <c r="G241" s="232" t="s">
        <v>687</v>
      </c>
      <c r="H241" s="233">
        <v>80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251</v>
      </c>
      <c r="AT241" s="241" t="s">
        <v>247</v>
      </c>
      <c r="AU241" s="241" t="s">
        <v>90</v>
      </c>
      <c r="AY241" s="18" t="s">
        <v>244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251</v>
      </c>
      <c r="BM241" s="241" t="s">
        <v>3094</v>
      </c>
    </row>
    <row r="242" s="2" customFormat="1" ht="16.5" customHeight="1">
      <c r="A242" s="39"/>
      <c r="B242" s="40"/>
      <c r="C242" s="229" t="s">
        <v>1291</v>
      </c>
      <c r="D242" s="229" t="s">
        <v>247</v>
      </c>
      <c r="E242" s="230" t="s">
        <v>4018</v>
      </c>
      <c r="F242" s="231" t="s">
        <v>4019</v>
      </c>
      <c r="G242" s="232" t="s">
        <v>687</v>
      </c>
      <c r="H242" s="233">
        <v>40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251</v>
      </c>
      <c r="AT242" s="241" t="s">
        <v>247</v>
      </c>
      <c r="AU242" s="241" t="s">
        <v>90</v>
      </c>
      <c r="AY242" s="18" t="s">
        <v>244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251</v>
      </c>
      <c r="BM242" s="241" t="s">
        <v>3097</v>
      </c>
    </row>
    <row r="243" s="2" customFormat="1" ht="16.5" customHeight="1">
      <c r="A243" s="39"/>
      <c r="B243" s="40"/>
      <c r="C243" s="229" t="s">
        <v>1295</v>
      </c>
      <c r="D243" s="229" t="s">
        <v>247</v>
      </c>
      <c r="E243" s="230" t="s">
        <v>4020</v>
      </c>
      <c r="F243" s="231" t="s">
        <v>4021</v>
      </c>
      <c r="G243" s="232" t="s">
        <v>687</v>
      </c>
      <c r="H243" s="233">
        <v>64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48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251</v>
      </c>
      <c r="AT243" s="241" t="s">
        <v>247</v>
      </c>
      <c r="AU243" s="241" t="s">
        <v>90</v>
      </c>
      <c r="AY243" s="18" t="s">
        <v>244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90</v>
      </c>
      <c r="BK243" s="242">
        <f>ROUND(I243*H243,2)</f>
        <v>0</v>
      </c>
      <c r="BL243" s="18" t="s">
        <v>251</v>
      </c>
      <c r="BM243" s="241" t="s">
        <v>3100</v>
      </c>
    </row>
    <row r="244" s="2" customFormat="1" ht="16.5" customHeight="1">
      <c r="A244" s="39"/>
      <c r="B244" s="40"/>
      <c r="C244" s="229" t="s">
        <v>1299</v>
      </c>
      <c r="D244" s="229" t="s">
        <v>247</v>
      </c>
      <c r="E244" s="230" t="s">
        <v>4022</v>
      </c>
      <c r="F244" s="231" t="s">
        <v>4023</v>
      </c>
      <c r="G244" s="232" t="s">
        <v>687</v>
      </c>
      <c r="H244" s="233">
        <v>40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48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251</v>
      </c>
      <c r="AT244" s="241" t="s">
        <v>247</v>
      </c>
      <c r="AU244" s="241" t="s">
        <v>90</v>
      </c>
      <c r="AY244" s="18" t="s">
        <v>244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251</v>
      </c>
      <c r="BM244" s="241" t="s">
        <v>3103</v>
      </c>
    </row>
    <row r="245" s="2" customFormat="1" ht="16.5" customHeight="1">
      <c r="A245" s="39"/>
      <c r="B245" s="40"/>
      <c r="C245" s="229" t="s">
        <v>1303</v>
      </c>
      <c r="D245" s="229" t="s">
        <v>247</v>
      </c>
      <c r="E245" s="230" t="s">
        <v>4024</v>
      </c>
      <c r="F245" s="231" t="s">
        <v>3854</v>
      </c>
      <c r="G245" s="232" t="s">
        <v>1354</v>
      </c>
      <c r="H245" s="233">
        <v>1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251</v>
      </c>
      <c r="AT245" s="241" t="s">
        <v>247</v>
      </c>
      <c r="AU245" s="241" t="s">
        <v>90</v>
      </c>
      <c r="AY245" s="18" t="s">
        <v>244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251</v>
      </c>
      <c r="BM245" s="241" t="s">
        <v>3106</v>
      </c>
    </row>
    <row r="246" s="2" customFormat="1" ht="16.5" customHeight="1">
      <c r="A246" s="39"/>
      <c r="B246" s="40"/>
      <c r="C246" s="229" t="s">
        <v>1307</v>
      </c>
      <c r="D246" s="229" t="s">
        <v>247</v>
      </c>
      <c r="E246" s="230" t="s">
        <v>4025</v>
      </c>
      <c r="F246" s="231" t="s">
        <v>3856</v>
      </c>
      <c r="G246" s="232" t="s">
        <v>1354</v>
      </c>
      <c r="H246" s="233">
        <v>1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251</v>
      </c>
      <c r="AT246" s="241" t="s">
        <v>247</v>
      </c>
      <c r="AU246" s="241" t="s">
        <v>90</v>
      </c>
      <c r="AY246" s="18" t="s">
        <v>244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251</v>
      </c>
      <c r="BM246" s="241" t="s">
        <v>3109</v>
      </c>
    </row>
    <row r="247" s="12" customFormat="1" ht="25.92" customHeight="1">
      <c r="A247" s="12"/>
      <c r="B247" s="213"/>
      <c r="C247" s="214"/>
      <c r="D247" s="215" t="s">
        <v>82</v>
      </c>
      <c r="E247" s="216" t="s">
        <v>280</v>
      </c>
      <c r="F247" s="216" t="s">
        <v>4026</v>
      </c>
      <c r="G247" s="214"/>
      <c r="H247" s="214"/>
      <c r="I247" s="217"/>
      <c r="J247" s="218">
        <f>BK247</f>
        <v>0</v>
      </c>
      <c r="K247" s="214"/>
      <c r="L247" s="219"/>
      <c r="M247" s="220"/>
      <c r="N247" s="221"/>
      <c r="O247" s="221"/>
      <c r="P247" s="222">
        <f>SUM(P248:P257)</f>
        <v>0</v>
      </c>
      <c r="Q247" s="221"/>
      <c r="R247" s="222">
        <f>SUM(R248:R257)</f>
        <v>0</v>
      </c>
      <c r="S247" s="221"/>
      <c r="T247" s="223">
        <f>SUM(T248:T257)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24" t="s">
        <v>90</v>
      </c>
      <c r="AT247" s="225" t="s">
        <v>82</v>
      </c>
      <c r="AU247" s="225" t="s">
        <v>83</v>
      </c>
      <c r="AY247" s="224" t="s">
        <v>244</v>
      </c>
      <c r="BK247" s="226">
        <f>SUM(BK248:BK257)</f>
        <v>0</v>
      </c>
    </row>
    <row r="248" s="2" customFormat="1" ht="24.15" customHeight="1">
      <c r="A248" s="39"/>
      <c r="B248" s="40"/>
      <c r="C248" s="229" t="s">
        <v>1319</v>
      </c>
      <c r="D248" s="229" t="s">
        <v>247</v>
      </c>
      <c r="E248" s="230" t="s">
        <v>4027</v>
      </c>
      <c r="F248" s="231" t="s">
        <v>4028</v>
      </c>
      <c r="G248" s="232" t="s">
        <v>174</v>
      </c>
      <c r="H248" s="233">
        <v>30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251</v>
      </c>
      <c r="AT248" s="241" t="s">
        <v>247</v>
      </c>
      <c r="AU248" s="241" t="s">
        <v>90</v>
      </c>
      <c r="AY248" s="18" t="s">
        <v>244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251</v>
      </c>
      <c r="BM248" s="241" t="s">
        <v>684</v>
      </c>
    </row>
    <row r="249" s="2" customFormat="1" ht="16.5" customHeight="1">
      <c r="A249" s="39"/>
      <c r="B249" s="40"/>
      <c r="C249" s="229" t="s">
        <v>1323</v>
      </c>
      <c r="D249" s="229" t="s">
        <v>247</v>
      </c>
      <c r="E249" s="230" t="s">
        <v>4029</v>
      </c>
      <c r="F249" s="231" t="s">
        <v>4030</v>
      </c>
      <c r="G249" s="232" t="s">
        <v>687</v>
      </c>
      <c r="H249" s="233">
        <v>10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48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251</v>
      </c>
      <c r="AT249" s="241" t="s">
        <v>247</v>
      </c>
      <c r="AU249" s="241" t="s">
        <v>90</v>
      </c>
      <c r="AY249" s="18" t="s">
        <v>244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90</v>
      </c>
      <c r="BK249" s="242">
        <f>ROUND(I249*H249,2)</f>
        <v>0</v>
      </c>
      <c r="BL249" s="18" t="s">
        <v>251</v>
      </c>
      <c r="BM249" s="241" t="s">
        <v>780</v>
      </c>
    </row>
    <row r="250" s="2" customFormat="1" ht="24.15" customHeight="1">
      <c r="A250" s="39"/>
      <c r="B250" s="40"/>
      <c r="C250" s="229" t="s">
        <v>1327</v>
      </c>
      <c r="D250" s="229" t="s">
        <v>247</v>
      </c>
      <c r="E250" s="230" t="s">
        <v>4031</v>
      </c>
      <c r="F250" s="231" t="s">
        <v>4032</v>
      </c>
      <c r="G250" s="232" t="s">
        <v>687</v>
      </c>
      <c r="H250" s="233">
        <v>85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251</v>
      </c>
      <c r="AT250" s="241" t="s">
        <v>247</v>
      </c>
      <c r="AU250" s="241" t="s">
        <v>90</v>
      </c>
      <c r="AY250" s="18" t="s">
        <v>244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251</v>
      </c>
      <c r="BM250" s="241" t="s">
        <v>3112</v>
      </c>
    </row>
    <row r="251" s="2" customFormat="1" ht="21.75" customHeight="1">
      <c r="A251" s="39"/>
      <c r="B251" s="40"/>
      <c r="C251" s="229" t="s">
        <v>1331</v>
      </c>
      <c r="D251" s="229" t="s">
        <v>247</v>
      </c>
      <c r="E251" s="230" t="s">
        <v>4033</v>
      </c>
      <c r="F251" s="231" t="s">
        <v>4034</v>
      </c>
      <c r="G251" s="232" t="s">
        <v>687</v>
      </c>
      <c r="H251" s="233">
        <v>102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48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251</v>
      </c>
      <c r="AT251" s="241" t="s">
        <v>247</v>
      </c>
      <c r="AU251" s="241" t="s">
        <v>90</v>
      </c>
      <c r="AY251" s="18" t="s">
        <v>244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90</v>
      </c>
      <c r="BK251" s="242">
        <f>ROUND(I251*H251,2)</f>
        <v>0</v>
      </c>
      <c r="BL251" s="18" t="s">
        <v>251</v>
      </c>
      <c r="BM251" s="241" t="s">
        <v>693</v>
      </c>
    </row>
    <row r="252" s="2" customFormat="1" ht="33" customHeight="1">
      <c r="A252" s="39"/>
      <c r="B252" s="40"/>
      <c r="C252" s="229" t="s">
        <v>1335</v>
      </c>
      <c r="D252" s="229" t="s">
        <v>247</v>
      </c>
      <c r="E252" s="230" t="s">
        <v>4035</v>
      </c>
      <c r="F252" s="231" t="s">
        <v>4036</v>
      </c>
      <c r="G252" s="232" t="s">
        <v>687</v>
      </c>
      <c r="H252" s="233">
        <v>1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48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251</v>
      </c>
      <c r="AT252" s="241" t="s">
        <v>247</v>
      </c>
      <c r="AU252" s="241" t="s">
        <v>90</v>
      </c>
      <c r="AY252" s="18" t="s">
        <v>244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90</v>
      </c>
      <c r="BK252" s="242">
        <f>ROUND(I252*H252,2)</f>
        <v>0</v>
      </c>
      <c r="BL252" s="18" t="s">
        <v>251</v>
      </c>
      <c r="BM252" s="241" t="s">
        <v>1193</v>
      </c>
    </row>
    <row r="253" s="2" customFormat="1" ht="44.25" customHeight="1">
      <c r="A253" s="39"/>
      <c r="B253" s="40"/>
      <c r="C253" s="229" t="s">
        <v>1339</v>
      </c>
      <c r="D253" s="229" t="s">
        <v>247</v>
      </c>
      <c r="E253" s="230" t="s">
        <v>4037</v>
      </c>
      <c r="F253" s="231" t="s">
        <v>4038</v>
      </c>
      <c r="G253" s="232" t="s">
        <v>687</v>
      </c>
      <c r="H253" s="233">
        <v>1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48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251</v>
      </c>
      <c r="AT253" s="241" t="s">
        <v>247</v>
      </c>
      <c r="AU253" s="241" t="s">
        <v>90</v>
      </c>
      <c r="AY253" s="18" t="s">
        <v>244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90</v>
      </c>
      <c r="BK253" s="242">
        <f>ROUND(I253*H253,2)</f>
        <v>0</v>
      </c>
      <c r="BL253" s="18" t="s">
        <v>251</v>
      </c>
      <c r="BM253" s="241" t="s">
        <v>3119</v>
      </c>
    </row>
    <row r="254" s="2" customFormat="1" ht="37.8" customHeight="1">
      <c r="A254" s="39"/>
      <c r="B254" s="40"/>
      <c r="C254" s="229" t="s">
        <v>1343</v>
      </c>
      <c r="D254" s="229" t="s">
        <v>247</v>
      </c>
      <c r="E254" s="230" t="s">
        <v>4039</v>
      </c>
      <c r="F254" s="231" t="s">
        <v>4040</v>
      </c>
      <c r="G254" s="232" t="s">
        <v>687</v>
      </c>
      <c r="H254" s="233">
        <v>12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48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251</v>
      </c>
      <c r="AT254" s="241" t="s">
        <v>247</v>
      </c>
      <c r="AU254" s="241" t="s">
        <v>90</v>
      </c>
      <c r="AY254" s="18" t="s">
        <v>244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90</v>
      </c>
      <c r="BK254" s="242">
        <f>ROUND(I254*H254,2)</f>
        <v>0</v>
      </c>
      <c r="BL254" s="18" t="s">
        <v>251</v>
      </c>
      <c r="BM254" s="241" t="s">
        <v>1104</v>
      </c>
    </row>
    <row r="255" s="2" customFormat="1" ht="24.15" customHeight="1">
      <c r="A255" s="39"/>
      <c r="B255" s="40"/>
      <c r="C255" s="229" t="s">
        <v>1347</v>
      </c>
      <c r="D255" s="229" t="s">
        <v>247</v>
      </c>
      <c r="E255" s="230" t="s">
        <v>4041</v>
      </c>
      <c r="F255" s="231" t="s">
        <v>4042</v>
      </c>
      <c r="G255" s="232" t="s">
        <v>687</v>
      </c>
      <c r="H255" s="233">
        <v>3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48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251</v>
      </c>
      <c r="AT255" s="241" t="s">
        <v>247</v>
      </c>
      <c r="AU255" s="241" t="s">
        <v>90</v>
      </c>
      <c r="AY255" s="18" t="s">
        <v>244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251</v>
      </c>
      <c r="BM255" s="241" t="s">
        <v>3124</v>
      </c>
    </row>
    <row r="256" s="2" customFormat="1" ht="16.5" customHeight="1">
      <c r="A256" s="39"/>
      <c r="B256" s="40"/>
      <c r="C256" s="229" t="s">
        <v>1351</v>
      </c>
      <c r="D256" s="229" t="s">
        <v>247</v>
      </c>
      <c r="E256" s="230" t="s">
        <v>4043</v>
      </c>
      <c r="F256" s="231" t="s">
        <v>3854</v>
      </c>
      <c r="G256" s="232" t="s">
        <v>1354</v>
      </c>
      <c r="H256" s="233">
        <v>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48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251</v>
      </c>
      <c r="AT256" s="241" t="s">
        <v>247</v>
      </c>
      <c r="AU256" s="241" t="s">
        <v>90</v>
      </c>
      <c r="AY256" s="18" t="s">
        <v>244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90</v>
      </c>
      <c r="BK256" s="242">
        <f>ROUND(I256*H256,2)</f>
        <v>0</v>
      </c>
      <c r="BL256" s="18" t="s">
        <v>251</v>
      </c>
      <c r="BM256" s="241" t="s">
        <v>3127</v>
      </c>
    </row>
    <row r="257" s="2" customFormat="1" ht="16.5" customHeight="1">
      <c r="A257" s="39"/>
      <c r="B257" s="40"/>
      <c r="C257" s="229" t="s">
        <v>1356</v>
      </c>
      <c r="D257" s="229" t="s">
        <v>247</v>
      </c>
      <c r="E257" s="230" t="s">
        <v>4044</v>
      </c>
      <c r="F257" s="231" t="s">
        <v>3856</v>
      </c>
      <c r="G257" s="232" t="s">
        <v>1354</v>
      </c>
      <c r="H257" s="233">
        <v>1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48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251</v>
      </c>
      <c r="AT257" s="241" t="s">
        <v>247</v>
      </c>
      <c r="AU257" s="241" t="s">
        <v>90</v>
      </c>
      <c r="AY257" s="18" t="s">
        <v>244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90</v>
      </c>
      <c r="BK257" s="242">
        <f>ROUND(I257*H257,2)</f>
        <v>0</v>
      </c>
      <c r="BL257" s="18" t="s">
        <v>251</v>
      </c>
      <c r="BM257" s="241" t="s">
        <v>1095</v>
      </c>
    </row>
    <row r="258" s="12" customFormat="1" ht="25.92" customHeight="1">
      <c r="A258" s="12"/>
      <c r="B258" s="213"/>
      <c r="C258" s="214"/>
      <c r="D258" s="215" t="s">
        <v>82</v>
      </c>
      <c r="E258" s="216" t="s">
        <v>288</v>
      </c>
      <c r="F258" s="216" t="s">
        <v>4045</v>
      </c>
      <c r="G258" s="214"/>
      <c r="H258" s="214"/>
      <c r="I258" s="217"/>
      <c r="J258" s="218">
        <f>BK258</f>
        <v>0</v>
      </c>
      <c r="K258" s="214"/>
      <c r="L258" s="219"/>
      <c r="M258" s="220"/>
      <c r="N258" s="221"/>
      <c r="O258" s="221"/>
      <c r="P258" s="222">
        <f>SUM(P259:P265)</f>
        <v>0</v>
      </c>
      <c r="Q258" s="221"/>
      <c r="R258" s="222">
        <f>SUM(R259:R265)</f>
        <v>0</v>
      </c>
      <c r="S258" s="221"/>
      <c r="T258" s="223">
        <f>SUM(T259:T265)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24" t="s">
        <v>90</v>
      </c>
      <c r="AT258" s="225" t="s">
        <v>82</v>
      </c>
      <c r="AU258" s="225" t="s">
        <v>83</v>
      </c>
      <c r="AY258" s="224" t="s">
        <v>244</v>
      </c>
      <c r="BK258" s="226">
        <f>SUM(BK259:BK265)</f>
        <v>0</v>
      </c>
    </row>
    <row r="259" s="2" customFormat="1" ht="24.15" customHeight="1">
      <c r="A259" s="39"/>
      <c r="B259" s="40"/>
      <c r="C259" s="229" t="s">
        <v>1455</v>
      </c>
      <c r="D259" s="229" t="s">
        <v>247</v>
      </c>
      <c r="E259" s="230" t="s">
        <v>4046</v>
      </c>
      <c r="F259" s="231" t="s">
        <v>4047</v>
      </c>
      <c r="G259" s="232" t="s">
        <v>1196</v>
      </c>
      <c r="H259" s="233">
        <v>1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48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251</v>
      </c>
      <c r="AT259" s="241" t="s">
        <v>247</v>
      </c>
      <c r="AU259" s="241" t="s">
        <v>90</v>
      </c>
      <c r="AY259" s="18" t="s">
        <v>244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90</v>
      </c>
      <c r="BK259" s="242">
        <f>ROUND(I259*H259,2)</f>
        <v>0</v>
      </c>
      <c r="BL259" s="18" t="s">
        <v>251</v>
      </c>
      <c r="BM259" s="241" t="s">
        <v>1131</v>
      </c>
    </row>
    <row r="260" s="2" customFormat="1" ht="24.15" customHeight="1">
      <c r="A260" s="39"/>
      <c r="B260" s="40"/>
      <c r="C260" s="229" t="s">
        <v>1459</v>
      </c>
      <c r="D260" s="229" t="s">
        <v>247</v>
      </c>
      <c r="E260" s="230" t="s">
        <v>4048</v>
      </c>
      <c r="F260" s="231" t="s">
        <v>4049</v>
      </c>
      <c r="G260" s="232" t="s">
        <v>1196</v>
      </c>
      <c r="H260" s="233">
        <v>1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48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251</v>
      </c>
      <c r="AT260" s="241" t="s">
        <v>247</v>
      </c>
      <c r="AU260" s="241" t="s">
        <v>90</v>
      </c>
      <c r="AY260" s="18" t="s">
        <v>244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90</v>
      </c>
      <c r="BK260" s="242">
        <f>ROUND(I260*H260,2)</f>
        <v>0</v>
      </c>
      <c r="BL260" s="18" t="s">
        <v>251</v>
      </c>
      <c r="BM260" s="241" t="s">
        <v>246</v>
      </c>
    </row>
    <row r="261" s="2" customFormat="1" ht="24.15" customHeight="1">
      <c r="A261" s="39"/>
      <c r="B261" s="40"/>
      <c r="C261" s="229" t="s">
        <v>1464</v>
      </c>
      <c r="D261" s="229" t="s">
        <v>247</v>
      </c>
      <c r="E261" s="230" t="s">
        <v>4050</v>
      </c>
      <c r="F261" s="231" t="s">
        <v>4051</v>
      </c>
      <c r="G261" s="232" t="s">
        <v>1196</v>
      </c>
      <c r="H261" s="233">
        <v>1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251</v>
      </c>
      <c r="AT261" s="241" t="s">
        <v>247</v>
      </c>
      <c r="AU261" s="241" t="s">
        <v>90</v>
      </c>
      <c r="AY261" s="18" t="s">
        <v>244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251</v>
      </c>
      <c r="BM261" s="241" t="s">
        <v>3132</v>
      </c>
    </row>
    <row r="262" s="2" customFormat="1" ht="16.5" customHeight="1">
      <c r="A262" s="39"/>
      <c r="B262" s="40"/>
      <c r="C262" s="229" t="s">
        <v>1503</v>
      </c>
      <c r="D262" s="229" t="s">
        <v>247</v>
      </c>
      <c r="E262" s="230" t="s">
        <v>4052</v>
      </c>
      <c r="F262" s="231" t="s">
        <v>4053</v>
      </c>
      <c r="G262" s="232" t="s">
        <v>687</v>
      </c>
      <c r="H262" s="233">
        <v>2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48</v>
      </c>
      <c r="O262" s="92"/>
      <c r="P262" s="239">
        <f>O262*H262</f>
        <v>0</v>
      </c>
      <c r="Q262" s="239">
        <v>0</v>
      </c>
      <c r="R262" s="239">
        <f>Q262*H262</f>
        <v>0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251</v>
      </c>
      <c r="AT262" s="241" t="s">
        <v>247</v>
      </c>
      <c r="AU262" s="241" t="s">
        <v>90</v>
      </c>
      <c r="AY262" s="18" t="s">
        <v>244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90</v>
      </c>
      <c r="BK262" s="242">
        <f>ROUND(I262*H262,2)</f>
        <v>0</v>
      </c>
      <c r="BL262" s="18" t="s">
        <v>251</v>
      </c>
      <c r="BM262" s="241" t="s">
        <v>982</v>
      </c>
    </row>
    <row r="263" s="2" customFormat="1" ht="16.5" customHeight="1">
      <c r="A263" s="39"/>
      <c r="B263" s="40"/>
      <c r="C263" s="229" t="s">
        <v>1511</v>
      </c>
      <c r="D263" s="229" t="s">
        <v>247</v>
      </c>
      <c r="E263" s="230" t="s">
        <v>4054</v>
      </c>
      <c r="F263" s="231" t="s">
        <v>4055</v>
      </c>
      <c r="G263" s="232" t="s">
        <v>687</v>
      </c>
      <c r="H263" s="233">
        <v>2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251</v>
      </c>
      <c r="AT263" s="241" t="s">
        <v>247</v>
      </c>
      <c r="AU263" s="241" t="s">
        <v>90</v>
      </c>
      <c r="AY263" s="18" t="s">
        <v>244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251</v>
      </c>
      <c r="BM263" s="241" t="s">
        <v>992</v>
      </c>
    </row>
    <row r="264" s="2" customFormat="1" ht="16.5" customHeight="1">
      <c r="A264" s="39"/>
      <c r="B264" s="40"/>
      <c r="C264" s="229" t="s">
        <v>1517</v>
      </c>
      <c r="D264" s="229" t="s">
        <v>247</v>
      </c>
      <c r="E264" s="230" t="s">
        <v>4056</v>
      </c>
      <c r="F264" s="231" t="s">
        <v>4057</v>
      </c>
      <c r="G264" s="232" t="s">
        <v>687</v>
      </c>
      <c r="H264" s="233">
        <v>2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48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251</v>
      </c>
      <c r="AT264" s="241" t="s">
        <v>247</v>
      </c>
      <c r="AU264" s="241" t="s">
        <v>90</v>
      </c>
      <c r="AY264" s="18" t="s">
        <v>244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90</v>
      </c>
      <c r="BK264" s="242">
        <f>ROUND(I264*H264,2)</f>
        <v>0</v>
      </c>
      <c r="BL264" s="18" t="s">
        <v>251</v>
      </c>
      <c r="BM264" s="241" t="s">
        <v>3139</v>
      </c>
    </row>
    <row r="265" s="2" customFormat="1" ht="24.15" customHeight="1">
      <c r="A265" s="39"/>
      <c r="B265" s="40"/>
      <c r="C265" s="229" t="s">
        <v>1526</v>
      </c>
      <c r="D265" s="229" t="s">
        <v>247</v>
      </c>
      <c r="E265" s="230" t="s">
        <v>4058</v>
      </c>
      <c r="F265" s="231" t="s">
        <v>4059</v>
      </c>
      <c r="G265" s="232" t="s">
        <v>687</v>
      </c>
      <c r="H265" s="233">
        <v>540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48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251</v>
      </c>
      <c r="AT265" s="241" t="s">
        <v>247</v>
      </c>
      <c r="AU265" s="241" t="s">
        <v>90</v>
      </c>
      <c r="AY265" s="18" t="s">
        <v>244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90</v>
      </c>
      <c r="BK265" s="242">
        <f>ROUND(I265*H265,2)</f>
        <v>0</v>
      </c>
      <c r="BL265" s="18" t="s">
        <v>251</v>
      </c>
      <c r="BM265" s="241" t="s">
        <v>920</v>
      </c>
    </row>
    <row r="266" s="12" customFormat="1" ht="25.92" customHeight="1">
      <c r="A266" s="12"/>
      <c r="B266" s="213"/>
      <c r="C266" s="214"/>
      <c r="D266" s="215" t="s">
        <v>82</v>
      </c>
      <c r="E266" s="216" t="s">
        <v>292</v>
      </c>
      <c r="F266" s="216" t="s">
        <v>4060</v>
      </c>
      <c r="G266" s="214"/>
      <c r="H266" s="214"/>
      <c r="I266" s="217"/>
      <c r="J266" s="218">
        <f>BK266</f>
        <v>0</v>
      </c>
      <c r="K266" s="214"/>
      <c r="L266" s="219"/>
      <c r="M266" s="220"/>
      <c r="N266" s="221"/>
      <c r="O266" s="221"/>
      <c r="P266" s="222">
        <f>SUM(P267:P280)</f>
        <v>0</v>
      </c>
      <c r="Q266" s="221"/>
      <c r="R266" s="222">
        <f>SUM(R267:R280)</f>
        <v>0</v>
      </c>
      <c r="S266" s="221"/>
      <c r="T266" s="223">
        <f>SUM(T267:T280)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24" t="s">
        <v>90</v>
      </c>
      <c r="AT266" s="225" t="s">
        <v>82</v>
      </c>
      <c r="AU266" s="225" t="s">
        <v>83</v>
      </c>
      <c r="AY266" s="224" t="s">
        <v>244</v>
      </c>
      <c r="BK266" s="226">
        <f>SUM(BK267:BK280)</f>
        <v>0</v>
      </c>
    </row>
    <row r="267" s="2" customFormat="1" ht="16.5" customHeight="1">
      <c r="A267" s="39"/>
      <c r="B267" s="40"/>
      <c r="C267" s="229" t="s">
        <v>1541</v>
      </c>
      <c r="D267" s="229" t="s">
        <v>247</v>
      </c>
      <c r="E267" s="230" t="s">
        <v>4061</v>
      </c>
      <c r="F267" s="231" t="s">
        <v>4062</v>
      </c>
      <c r="G267" s="232" t="s">
        <v>731</v>
      </c>
      <c r="H267" s="233">
        <v>200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48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251</v>
      </c>
      <c r="AT267" s="241" t="s">
        <v>247</v>
      </c>
      <c r="AU267" s="241" t="s">
        <v>90</v>
      </c>
      <c r="AY267" s="18" t="s">
        <v>244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90</v>
      </c>
      <c r="BK267" s="242">
        <f>ROUND(I267*H267,2)</f>
        <v>0</v>
      </c>
      <c r="BL267" s="18" t="s">
        <v>251</v>
      </c>
      <c r="BM267" s="241" t="s">
        <v>936</v>
      </c>
    </row>
    <row r="268" s="2" customFormat="1" ht="16.5" customHeight="1">
      <c r="A268" s="39"/>
      <c r="B268" s="40"/>
      <c r="C268" s="229" t="s">
        <v>1545</v>
      </c>
      <c r="D268" s="229" t="s">
        <v>247</v>
      </c>
      <c r="E268" s="230" t="s">
        <v>4063</v>
      </c>
      <c r="F268" s="231" t="s">
        <v>4064</v>
      </c>
      <c r="G268" s="232" t="s">
        <v>1196</v>
      </c>
      <c r="H268" s="233">
        <v>50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251</v>
      </c>
      <c r="AT268" s="241" t="s">
        <v>247</v>
      </c>
      <c r="AU268" s="241" t="s">
        <v>90</v>
      </c>
      <c r="AY268" s="18" t="s">
        <v>244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251</v>
      </c>
      <c r="BM268" s="241" t="s">
        <v>910</v>
      </c>
    </row>
    <row r="269" s="2" customFormat="1" ht="16.5" customHeight="1">
      <c r="A269" s="39"/>
      <c r="B269" s="40"/>
      <c r="C269" s="229" t="s">
        <v>1552</v>
      </c>
      <c r="D269" s="229" t="s">
        <v>247</v>
      </c>
      <c r="E269" s="230" t="s">
        <v>4065</v>
      </c>
      <c r="F269" s="231" t="s">
        <v>4066</v>
      </c>
      <c r="G269" s="232" t="s">
        <v>731</v>
      </c>
      <c r="H269" s="233">
        <v>200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48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251</v>
      </c>
      <c r="AT269" s="241" t="s">
        <v>247</v>
      </c>
      <c r="AU269" s="241" t="s">
        <v>90</v>
      </c>
      <c r="AY269" s="18" t="s">
        <v>244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90</v>
      </c>
      <c r="BK269" s="242">
        <f>ROUND(I269*H269,2)</f>
        <v>0</v>
      </c>
      <c r="BL269" s="18" t="s">
        <v>251</v>
      </c>
      <c r="BM269" s="241" t="s">
        <v>900</v>
      </c>
    </row>
    <row r="270" s="2" customFormat="1" ht="16.5" customHeight="1">
      <c r="A270" s="39"/>
      <c r="B270" s="40"/>
      <c r="C270" s="229" t="s">
        <v>1601</v>
      </c>
      <c r="D270" s="229" t="s">
        <v>247</v>
      </c>
      <c r="E270" s="230" t="s">
        <v>4067</v>
      </c>
      <c r="F270" s="231" t="s">
        <v>4068</v>
      </c>
      <c r="G270" s="232" t="s">
        <v>731</v>
      </c>
      <c r="H270" s="233">
        <v>90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48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251</v>
      </c>
      <c r="AT270" s="241" t="s">
        <v>247</v>
      </c>
      <c r="AU270" s="241" t="s">
        <v>90</v>
      </c>
      <c r="AY270" s="18" t="s">
        <v>244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90</v>
      </c>
      <c r="BK270" s="242">
        <f>ROUND(I270*H270,2)</f>
        <v>0</v>
      </c>
      <c r="BL270" s="18" t="s">
        <v>251</v>
      </c>
      <c r="BM270" s="241" t="s">
        <v>3150</v>
      </c>
    </row>
    <row r="271" s="2" customFormat="1" ht="16.5" customHeight="1">
      <c r="A271" s="39"/>
      <c r="B271" s="40"/>
      <c r="C271" s="229" t="s">
        <v>1607</v>
      </c>
      <c r="D271" s="229" t="s">
        <v>247</v>
      </c>
      <c r="E271" s="230" t="s">
        <v>4069</v>
      </c>
      <c r="F271" s="231" t="s">
        <v>4070</v>
      </c>
      <c r="G271" s="232" t="s">
        <v>731</v>
      </c>
      <c r="H271" s="233">
        <v>110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48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251</v>
      </c>
      <c r="AT271" s="241" t="s">
        <v>247</v>
      </c>
      <c r="AU271" s="241" t="s">
        <v>90</v>
      </c>
      <c r="AY271" s="18" t="s">
        <v>244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90</v>
      </c>
      <c r="BK271" s="242">
        <f>ROUND(I271*H271,2)</f>
        <v>0</v>
      </c>
      <c r="BL271" s="18" t="s">
        <v>251</v>
      </c>
      <c r="BM271" s="241" t="s">
        <v>1818</v>
      </c>
    </row>
    <row r="272" s="2" customFormat="1" ht="16.5" customHeight="1">
      <c r="A272" s="39"/>
      <c r="B272" s="40"/>
      <c r="C272" s="229" t="s">
        <v>1612</v>
      </c>
      <c r="D272" s="229" t="s">
        <v>247</v>
      </c>
      <c r="E272" s="230" t="s">
        <v>4071</v>
      </c>
      <c r="F272" s="231" t="s">
        <v>4072</v>
      </c>
      <c r="G272" s="232" t="s">
        <v>184</v>
      </c>
      <c r="H272" s="233">
        <v>20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48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251</v>
      </c>
      <c r="AT272" s="241" t="s">
        <v>247</v>
      </c>
      <c r="AU272" s="241" t="s">
        <v>90</v>
      </c>
      <c r="AY272" s="18" t="s">
        <v>244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90</v>
      </c>
      <c r="BK272" s="242">
        <f>ROUND(I272*H272,2)</f>
        <v>0</v>
      </c>
      <c r="BL272" s="18" t="s">
        <v>251</v>
      </c>
      <c r="BM272" s="241" t="s">
        <v>1835</v>
      </c>
    </row>
    <row r="273" s="2" customFormat="1" ht="16.5" customHeight="1">
      <c r="A273" s="39"/>
      <c r="B273" s="40"/>
      <c r="C273" s="229" t="s">
        <v>1634</v>
      </c>
      <c r="D273" s="229" t="s">
        <v>247</v>
      </c>
      <c r="E273" s="230" t="s">
        <v>4073</v>
      </c>
      <c r="F273" s="231" t="s">
        <v>4074</v>
      </c>
      <c r="G273" s="232" t="s">
        <v>731</v>
      </c>
      <c r="H273" s="233">
        <v>20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48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251</v>
      </c>
      <c r="AT273" s="241" t="s">
        <v>247</v>
      </c>
      <c r="AU273" s="241" t="s">
        <v>90</v>
      </c>
      <c r="AY273" s="18" t="s">
        <v>244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90</v>
      </c>
      <c r="BK273" s="242">
        <f>ROUND(I273*H273,2)</f>
        <v>0</v>
      </c>
      <c r="BL273" s="18" t="s">
        <v>251</v>
      </c>
      <c r="BM273" s="241" t="s">
        <v>1844</v>
      </c>
    </row>
    <row r="274" s="2" customFormat="1" ht="24.15" customHeight="1">
      <c r="A274" s="39"/>
      <c r="B274" s="40"/>
      <c r="C274" s="229" t="s">
        <v>1643</v>
      </c>
      <c r="D274" s="229" t="s">
        <v>247</v>
      </c>
      <c r="E274" s="230" t="s">
        <v>4075</v>
      </c>
      <c r="F274" s="231" t="s">
        <v>4076</v>
      </c>
      <c r="G274" s="232" t="s">
        <v>731</v>
      </c>
      <c r="H274" s="233">
        <v>50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48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251</v>
      </c>
      <c r="AT274" s="241" t="s">
        <v>247</v>
      </c>
      <c r="AU274" s="241" t="s">
        <v>90</v>
      </c>
      <c r="AY274" s="18" t="s">
        <v>244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90</v>
      </c>
      <c r="BK274" s="242">
        <f>ROUND(I274*H274,2)</f>
        <v>0</v>
      </c>
      <c r="BL274" s="18" t="s">
        <v>251</v>
      </c>
      <c r="BM274" s="241" t="s">
        <v>475</v>
      </c>
    </row>
    <row r="275" s="2" customFormat="1" ht="37.8" customHeight="1">
      <c r="A275" s="39"/>
      <c r="B275" s="40"/>
      <c r="C275" s="229" t="s">
        <v>1658</v>
      </c>
      <c r="D275" s="229" t="s">
        <v>247</v>
      </c>
      <c r="E275" s="230" t="s">
        <v>4077</v>
      </c>
      <c r="F275" s="231" t="s">
        <v>4078</v>
      </c>
      <c r="G275" s="232" t="s">
        <v>731</v>
      </c>
      <c r="H275" s="233">
        <v>100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48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251</v>
      </c>
      <c r="AT275" s="241" t="s">
        <v>247</v>
      </c>
      <c r="AU275" s="241" t="s">
        <v>90</v>
      </c>
      <c r="AY275" s="18" t="s">
        <v>244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90</v>
      </c>
      <c r="BK275" s="242">
        <f>ROUND(I275*H275,2)</f>
        <v>0</v>
      </c>
      <c r="BL275" s="18" t="s">
        <v>251</v>
      </c>
      <c r="BM275" s="241" t="s">
        <v>3161</v>
      </c>
    </row>
    <row r="276" s="2" customFormat="1" ht="24.15" customHeight="1">
      <c r="A276" s="39"/>
      <c r="B276" s="40"/>
      <c r="C276" s="229" t="s">
        <v>1664</v>
      </c>
      <c r="D276" s="229" t="s">
        <v>247</v>
      </c>
      <c r="E276" s="230" t="s">
        <v>4079</v>
      </c>
      <c r="F276" s="231" t="s">
        <v>4080</v>
      </c>
      <c r="G276" s="232" t="s">
        <v>731</v>
      </c>
      <c r="H276" s="233">
        <v>50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48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251</v>
      </c>
      <c r="AT276" s="241" t="s">
        <v>247</v>
      </c>
      <c r="AU276" s="241" t="s">
        <v>90</v>
      </c>
      <c r="AY276" s="18" t="s">
        <v>244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90</v>
      </c>
      <c r="BK276" s="242">
        <f>ROUND(I276*H276,2)</f>
        <v>0</v>
      </c>
      <c r="BL276" s="18" t="s">
        <v>251</v>
      </c>
      <c r="BM276" s="241" t="s">
        <v>3164</v>
      </c>
    </row>
    <row r="277" s="2" customFormat="1" ht="24.15" customHeight="1">
      <c r="A277" s="39"/>
      <c r="B277" s="40"/>
      <c r="C277" s="229" t="s">
        <v>1684</v>
      </c>
      <c r="D277" s="229" t="s">
        <v>247</v>
      </c>
      <c r="E277" s="230" t="s">
        <v>4081</v>
      </c>
      <c r="F277" s="231" t="s">
        <v>4082</v>
      </c>
      <c r="G277" s="232" t="s">
        <v>731</v>
      </c>
      <c r="H277" s="233">
        <v>50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48</v>
      </c>
      <c r="O277" s="92"/>
      <c r="P277" s="239">
        <f>O277*H277</f>
        <v>0</v>
      </c>
      <c r="Q277" s="239">
        <v>0</v>
      </c>
      <c r="R277" s="239">
        <f>Q277*H277</f>
        <v>0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251</v>
      </c>
      <c r="AT277" s="241" t="s">
        <v>247</v>
      </c>
      <c r="AU277" s="241" t="s">
        <v>90</v>
      </c>
      <c r="AY277" s="18" t="s">
        <v>244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90</v>
      </c>
      <c r="BK277" s="242">
        <f>ROUND(I277*H277,2)</f>
        <v>0</v>
      </c>
      <c r="BL277" s="18" t="s">
        <v>251</v>
      </c>
      <c r="BM277" s="241" t="s">
        <v>3167</v>
      </c>
    </row>
    <row r="278" s="2" customFormat="1" ht="37.8" customHeight="1">
      <c r="A278" s="39"/>
      <c r="B278" s="40"/>
      <c r="C278" s="229" t="s">
        <v>1694</v>
      </c>
      <c r="D278" s="229" t="s">
        <v>247</v>
      </c>
      <c r="E278" s="230" t="s">
        <v>4083</v>
      </c>
      <c r="F278" s="231" t="s">
        <v>4084</v>
      </c>
      <c r="G278" s="232" t="s">
        <v>731</v>
      </c>
      <c r="H278" s="233">
        <v>120</v>
      </c>
      <c r="I278" s="234"/>
      <c r="J278" s="235">
        <f>ROUND(I278*H278,2)</f>
        <v>0</v>
      </c>
      <c r="K278" s="236"/>
      <c r="L278" s="45"/>
      <c r="M278" s="237" t="s">
        <v>1</v>
      </c>
      <c r="N278" s="238" t="s">
        <v>48</v>
      </c>
      <c r="O278" s="92"/>
      <c r="P278" s="239">
        <f>O278*H278</f>
        <v>0</v>
      </c>
      <c r="Q278" s="239">
        <v>0</v>
      </c>
      <c r="R278" s="239">
        <f>Q278*H278</f>
        <v>0</v>
      </c>
      <c r="S278" s="239">
        <v>0</v>
      </c>
      <c r="T278" s="240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1" t="s">
        <v>251</v>
      </c>
      <c r="AT278" s="241" t="s">
        <v>247</v>
      </c>
      <c r="AU278" s="241" t="s">
        <v>90</v>
      </c>
      <c r="AY278" s="18" t="s">
        <v>244</v>
      </c>
      <c r="BE278" s="242">
        <f>IF(N278="základní",J278,0)</f>
        <v>0</v>
      </c>
      <c r="BF278" s="242">
        <f>IF(N278="snížená",J278,0)</f>
        <v>0</v>
      </c>
      <c r="BG278" s="242">
        <f>IF(N278="zákl. přenesená",J278,0)</f>
        <v>0</v>
      </c>
      <c r="BH278" s="242">
        <f>IF(N278="sníž. přenesená",J278,0)</f>
        <v>0</v>
      </c>
      <c r="BI278" s="242">
        <f>IF(N278="nulová",J278,0)</f>
        <v>0</v>
      </c>
      <c r="BJ278" s="18" t="s">
        <v>90</v>
      </c>
      <c r="BK278" s="242">
        <f>ROUND(I278*H278,2)</f>
        <v>0</v>
      </c>
      <c r="BL278" s="18" t="s">
        <v>251</v>
      </c>
      <c r="BM278" s="241" t="s">
        <v>1170</v>
      </c>
    </row>
    <row r="279" s="2" customFormat="1" ht="24.15" customHeight="1">
      <c r="A279" s="39"/>
      <c r="B279" s="40"/>
      <c r="C279" s="229" t="s">
        <v>1704</v>
      </c>
      <c r="D279" s="229" t="s">
        <v>247</v>
      </c>
      <c r="E279" s="230" t="s">
        <v>4085</v>
      </c>
      <c r="F279" s="231" t="s">
        <v>4086</v>
      </c>
      <c r="G279" s="232" t="s">
        <v>731</v>
      </c>
      <c r="H279" s="233">
        <v>50</v>
      </c>
      <c r="I279" s="234"/>
      <c r="J279" s="235">
        <f>ROUND(I279*H279,2)</f>
        <v>0</v>
      </c>
      <c r="K279" s="236"/>
      <c r="L279" s="45"/>
      <c r="M279" s="237" t="s">
        <v>1</v>
      </c>
      <c r="N279" s="238" t="s">
        <v>48</v>
      </c>
      <c r="O279" s="92"/>
      <c r="P279" s="239">
        <f>O279*H279</f>
        <v>0</v>
      </c>
      <c r="Q279" s="239">
        <v>0</v>
      </c>
      <c r="R279" s="239">
        <f>Q279*H279</f>
        <v>0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251</v>
      </c>
      <c r="AT279" s="241" t="s">
        <v>247</v>
      </c>
      <c r="AU279" s="241" t="s">
        <v>90</v>
      </c>
      <c r="AY279" s="18" t="s">
        <v>244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90</v>
      </c>
      <c r="BK279" s="242">
        <f>ROUND(I279*H279,2)</f>
        <v>0</v>
      </c>
      <c r="BL279" s="18" t="s">
        <v>251</v>
      </c>
      <c r="BM279" s="241" t="s">
        <v>1178</v>
      </c>
    </row>
    <row r="280" s="2" customFormat="1" ht="24.15" customHeight="1">
      <c r="A280" s="39"/>
      <c r="B280" s="40"/>
      <c r="C280" s="229" t="s">
        <v>1710</v>
      </c>
      <c r="D280" s="229" t="s">
        <v>247</v>
      </c>
      <c r="E280" s="230" t="s">
        <v>4087</v>
      </c>
      <c r="F280" s="231" t="s">
        <v>4088</v>
      </c>
      <c r="G280" s="232" t="s">
        <v>731</v>
      </c>
      <c r="H280" s="233">
        <v>100</v>
      </c>
      <c r="I280" s="234"/>
      <c r="J280" s="235">
        <f>ROUND(I280*H280,2)</f>
        <v>0</v>
      </c>
      <c r="K280" s="236"/>
      <c r="L280" s="45"/>
      <c r="M280" s="310" t="s">
        <v>1</v>
      </c>
      <c r="N280" s="311" t="s">
        <v>48</v>
      </c>
      <c r="O280" s="312"/>
      <c r="P280" s="313">
        <f>O280*H280</f>
        <v>0</v>
      </c>
      <c r="Q280" s="313">
        <v>0</v>
      </c>
      <c r="R280" s="313">
        <f>Q280*H280</f>
        <v>0</v>
      </c>
      <c r="S280" s="313">
        <v>0</v>
      </c>
      <c r="T280" s="31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1" t="s">
        <v>251</v>
      </c>
      <c r="AT280" s="241" t="s">
        <v>247</v>
      </c>
      <c r="AU280" s="241" t="s">
        <v>90</v>
      </c>
      <c r="AY280" s="18" t="s">
        <v>244</v>
      </c>
      <c r="BE280" s="242">
        <f>IF(N280="základní",J280,0)</f>
        <v>0</v>
      </c>
      <c r="BF280" s="242">
        <f>IF(N280="snížená",J280,0)</f>
        <v>0</v>
      </c>
      <c r="BG280" s="242">
        <f>IF(N280="zákl. přenesená",J280,0)</f>
        <v>0</v>
      </c>
      <c r="BH280" s="242">
        <f>IF(N280="sníž. přenesená",J280,0)</f>
        <v>0</v>
      </c>
      <c r="BI280" s="242">
        <f>IF(N280="nulová",J280,0)</f>
        <v>0</v>
      </c>
      <c r="BJ280" s="18" t="s">
        <v>90</v>
      </c>
      <c r="BK280" s="242">
        <f>ROUND(I280*H280,2)</f>
        <v>0</v>
      </c>
      <c r="BL280" s="18" t="s">
        <v>251</v>
      </c>
      <c r="BM280" s="241" t="s">
        <v>3179</v>
      </c>
    </row>
    <row r="281" s="2" customFormat="1" ht="6.96" customHeight="1">
      <c r="A281" s="39"/>
      <c r="B281" s="67"/>
      <c r="C281" s="68"/>
      <c r="D281" s="68"/>
      <c r="E281" s="68"/>
      <c r="F281" s="68"/>
      <c r="G281" s="68"/>
      <c r="H281" s="68"/>
      <c r="I281" s="68"/>
      <c r="J281" s="68"/>
      <c r="K281" s="68"/>
      <c r="L281" s="45"/>
      <c r="M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</sheetData>
  <sheetProtection sheet="1" autoFilter="0" formatColumns="0" formatRows="0" objects="1" scenarios="1" spinCount="100000" saltValue="Ix2Mz/qdsNXvC3HvVYFutcSUGSwwDL/GtiuYvPy37iFWCmibwVx5nGGsQbcQMURGC/4qfOZayVQF+6gy+7HWQg==" hashValue="cdpYuSihPdSjNHRFoMrsKWsLdKv6YWAQRpv6JGk7gCz0NLwmdLdaf3xhjqK1YWvsUEbHuJ/nukcj3rY7rMLKeQ==" algorithmName="SHA-512" password="CC35"/>
  <autoFilter ref="C129:K28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4089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ROUND((SUM(BE127:BE236)),  2)</f>
        <v>0</v>
      </c>
      <c r="G35" s="39"/>
      <c r="H35" s="39"/>
      <c r="I35" s="166">
        <v>0.20999999999999999</v>
      </c>
      <c r="J35" s="165">
        <f>ROUND(((SUM(BE127:BE236))*I35),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ROUND((SUM(BF127:BF236)),  2)</f>
        <v>0</v>
      </c>
      <c r="G36" s="39"/>
      <c r="H36" s="39"/>
      <c r="I36" s="166">
        <v>0.12</v>
      </c>
      <c r="J36" s="165">
        <f>ROUND(((SUM(BF127:BF236))*I36),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ROUND((SUM(BG127:BG236)),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ROUND((SUM(BH127:BH236)),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ROUND((SUM(BI127:BI236)),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4090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4091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4092</v>
      </c>
      <c r="E101" s="198"/>
      <c r="F101" s="198"/>
      <c r="G101" s="198"/>
      <c r="H101" s="198"/>
      <c r="I101" s="198"/>
      <c r="J101" s="199">
        <f>J160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4093</v>
      </c>
      <c r="E102" s="198"/>
      <c r="F102" s="198"/>
      <c r="G102" s="198"/>
      <c r="H102" s="198"/>
      <c r="I102" s="198"/>
      <c r="J102" s="199">
        <f>J170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4094</v>
      </c>
      <c r="E103" s="198"/>
      <c r="F103" s="198"/>
      <c r="G103" s="198"/>
      <c r="H103" s="198"/>
      <c r="I103" s="198"/>
      <c r="J103" s="199">
        <f>J202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4095</v>
      </c>
      <c r="E104" s="198"/>
      <c r="F104" s="198"/>
      <c r="G104" s="198"/>
      <c r="H104" s="198"/>
      <c r="I104" s="198"/>
      <c r="J104" s="199">
        <f>J225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4096</v>
      </c>
      <c r="E105" s="198"/>
      <c r="F105" s="198"/>
      <c r="G105" s="198"/>
      <c r="H105" s="198"/>
      <c r="I105" s="198"/>
      <c r="J105" s="199">
        <f>J231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229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186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189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192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D.1.4.5 - Slaboproud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Areál Nemocnice České Budějovice</v>
      </c>
      <c r="G121" s="41"/>
      <c r="H121" s="41"/>
      <c r="I121" s="33" t="s">
        <v>22</v>
      </c>
      <c r="J121" s="80" t="str">
        <f>IF(J14="","",J14)</f>
        <v>29. 4. 2025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32</v>
      </c>
      <c r="J123" s="37" t="str">
        <f>E23</f>
        <v>AGP nova spol.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IF(E20="","",E20)</f>
        <v>Vyplň údaj</v>
      </c>
      <c r="G124" s="41"/>
      <c r="H124" s="41"/>
      <c r="I124" s="33" t="s">
        <v>37</v>
      </c>
      <c r="J124" s="37" t="str">
        <f>E26</f>
        <v>QSB,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230</v>
      </c>
      <c r="D126" s="204" t="s">
        <v>68</v>
      </c>
      <c r="E126" s="204" t="s">
        <v>64</v>
      </c>
      <c r="F126" s="204" t="s">
        <v>65</v>
      </c>
      <c r="G126" s="204" t="s">
        <v>231</v>
      </c>
      <c r="H126" s="204" t="s">
        <v>232</v>
      </c>
      <c r="I126" s="204" t="s">
        <v>233</v>
      </c>
      <c r="J126" s="205" t="s">
        <v>201</v>
      </c>
      <c r="K126" s="206" t="s">
        <v>234</v>
      </c>
      <c r="L126" s="207"/>
      <c r="M126" s="101" t="s">
        <v>1</v>
      </c>
      <c r="N126" s="102" t="s">
        <v>47</v>
      </c>
      <c r="O126" s="102" t="s">
        <v>235</v>
      </c>
      <c r="P126" s="102" t="s">
        <v>236</v>
      </c>
      <c r="Q126" s="102" t="s">
        <v>237</v>
      </c>
      <c r="R126" s="102" t="s">
        <v>238</v>
      </c>
      <c r="S126" s="102" t="s">
        <v>239</v>
      </c>
      <c r="T126" s="103" t="s">
        <v>240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241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82</v>
      </c>
      <c r="AU127" s="18" t="s">
        <v>203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82</v>
      </c>
      <c r="E128" s="216" t="s">
        <v>2859</v>
      </c>
      <c r="F128" s="216" t="s">
        <v>4097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P129+P160+P170+P202+P225+P231</f>
        <v>0</v>
      </c>
      <c r="Q128" s="221"/>
      <c r="R128" s="222">
        <f>R129+R160+R170+R202+R225+R231</f>
        <v>0</v>
      </c>
      <c r="S128" s="221"/>
      <c r="T128" s="223">
        <f>T129+T160+T170+T202+T225+T231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90</v>
      </c>
      <c r="AT128" s="225" t="s">
        <v>82</v>
      </c>
      <c r="AU128" s="225" t="s">
        <v>83</v>
      </c>
      <c r="AY128" s="224" t="s">
        <v>244</v>
      </c>
      <c r="BK128" s="226">
        <f>BK129+BK160+BK170+BK202+BK225+BK231</f>
        <v>0</v>
      </c>
    </row>
    <row r="129" s="12" customFormat="1" ht="22.8" customHeight="1">
      <c r="A129" s="12"/>
      <c r="B129" s="213"/>
      <c r="C129" s="214"/>
      <c r="D129" s="215" t="s">
        <v>82</v>
      </c>
      <c r="E129" s="227" t="s">
        <v>3787</v>
      </c>
      <c r="F129" s="227" t="s">
        <v>4098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f>SUM(P130:P159)</f>
        <v>0</v>
      </c>
      <c r="Q129" s="221"/>
      <c r="R129" s="222">
        <f>SUM(R130:R159)</f>
        <v>0</v>
      </c>
      <c r="S129" s="221"/>
      <c r="T129" s="223">
        <f>SUM(T130:T159)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90</v>
      </c>
      <c r="AY129" s="224" t="s">
        <v>244</v>
      </c>
      <c r="BK129" s="226">
        <f>SUM(BK130:BK159)</f>
        <v>0</v>
      </c>
    </row>
    <row r="130" s="2" customFormat="1" ht="21.75" customHeight="1">
      <c r="A130" s="39"/>
      <c r="B130" s="40"/>
      <c r="C130" s="229" t="s">
        <v>90</v>
      </c>
      <c r="D130" s="229" t="s">
        <v>247</v>
      </c>
      <c r="E130" s="230" t="s">
        <v>4099</v>
      </c>
      <c r="F130" s="231" t="s">
        <v>4100</v>
      </c>
      <c r="G130" s="232" t="s">
        <v>687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330</v>
      </c>
      <c r="AT130" s="241" t="s">
        <v>247</v>
      </c>
      <c r="AU130" s="241" t="s">
        <v>92</v>
      </c>
      <c r="AY130" s="18" t="s">
        <v>244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330</v>
      </c>
      <c r="BM130" s="241" t="s">
        <v>92</v>
      </c>
    </row>
    <row r="131" s="2" customFormat="1" ht="16.5" customHeight="1">
      <c r="A131" s="39"/>
      <c r="B131" s="40"/>
      <c r="C131" s="229" t="s">
        <v>92</v>
      </c>
      <c r="D131" s="229" t="s">
        <v>247</v>
      </c>
      <c r="E131" s="230" t="s">
        <v>4101</v>
      </c>
      <c r="F131" s="231" t="s">
        <v>4102</v>
      </c>
      <c r="G131" s="232" t="s">
        <v>687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330</v>
      </c>
      <c r="AT131" s="241" t="s">
        <v>247</v>
      </c>
      <c r="AU131" s="241" t="s">
        <v>92</v>
      </c>
      <c r="AY131" s="18" t="s">
        <v>244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330</v>
      </c>
      <c r="BM131" s="241" t="s">
        <v>251</v>
      </c>
    </row>
    <row r="132" s="2" customFormat="1" ht="24.15" customHeight="1">
      <c r="A132" s="39"/>
      <c r="B132" s="40"/>
      <c r="C132" s="229" t="s">
        <v>358</v>
      </c>
      <c r="D132" s="229" t="s">
        <v>247</v>
      </c>
      <c r="E132" s="230" t="s">
        <v>4103</v>
      </c>
      <c r="F132" s="231" t="s">
        <v>4104</v>
      </c>
      <c r="G132" s="232" t="s">
        <v>687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247</v>
      </c>
      <c r="AU132" s="241" t="s">
        <v>92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266</v>
      </c>
    </row>
    <row r="133" s="2" customFormat="1" ht="16.5" customHeight="1">
      <c r="A133" s="39"/>
      <c r="B133" s="40"/>
      <c r="C133" s="229" t="s">
        <v>260</v>
      </c>
      <c r="D133" s="229" t="s">
        <v>247</v>
      </c>
      <c r="E133" s="230" t="s">
        <v>4105</v>
      </c>
      <c r="F133" s="231" t="s">
        <v>4106</v>
      </c>
      <c r="G133" s="232" t="s">
        <v>687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247</v>
      </c>
      <c r="AU133" s="241" t="s">
        <v>92</v>
      </c>
      <c r="AY133" s="18" t="s">
        <v>244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280</v>
      </c>
    </row>
    <row r="134" s="2" customFormat="1" ht="16.5" customHeight="1">
      <c r="A134" s="39"/>
      <c r="B134" s="40"/>
      <c r="C134" s="229" t="s">
        <v>266</v>
      </c>
      <c r="D134" s="229" t="s">
        <v>247</v>
      </c>
      <c r="E134" s="230" t="s">
        <v>4107</v>
      </c>
      <c r="F134" s="231" t="s">
        <v>4108</v>
      </c>
      <c r="G134" s="232" t="s">
        <v>687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247</v>
      </c>
      <c r="AU134" s="241" t="s">
        <v>92</v>
      </c>
      <c r="AY134" s="18" t="s">
        <v>244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292</v>
      </c>
    </row>
    <row r="135" s="2" customFormat="1" ht="24.15" customHeight="1">
      <c r="A135" s="39"/>
      <c r="B135" s="40"/>
      <c r="C135" s="229" t="s">
        <v>274</v>
      </c>
      <c r="D135" s="229" t="s">
        <v>247</v>
      </c>
      <c r="E135" s="230" t="s">
        <v>4109</v>
      </c>
      <c r="F135" s="231" t="s">
        <v>4110</v>
      </c>
      <c r="G135" s="232" t="s">
        <v>687</v>
      </c>
      <c r="H135" s="233">
        <v>7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247</v>
      </c>
      <c r="AU135" s="241" t="s">
        <v>92</v>
      </c>
      <c r="AY135" s="18" t="s">
        <v>244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8</v>
      </c>
    </row>
    <row r="136" s="2" customFormat="1" ht="16.5" customHeight="1">
      <c r="A136" s="39"/>
      <c r="B136" s="40"/>
      <c r="C136" s="229" t="s">
        <v>288</v>
      </c>
      <c r="D136" s="229" t="s">
        <v>247</v>
      </c>
      <c r="E136" s="230" t="s">
        <v>4111</v>
      </c>
      <c r="F136" s="231" t="s">
        <v>4112</v>
      </c>
      <c r="G136" s="232" t="s">
        <v>687</v>
      </c>
      <c r="H136" s="233">
        <v>6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247</v>
      </c>
      <c r="AU136" s="241" t="s">
        <v>92</v>
      </c>
      <c r="AY136" s="18" t="s">
        <v>244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320</v>
      </c>
    </row>
    <row r="137" s="2" customFormat="1" ht="16.5" customHeight="1">
      <c r="A137" s="39"/>
      <c r="B137" s="40"/>
      <c r="C137" s="229" t="s">
        <v>292</v>
      </c>
      <c r="D137" s="229" t="s">
        <v>247</v>
      </c>
      <c r="E137" s="230" t="s">
        <v>4113</v>
      </c>
      <c r="F137" s="231" t="s">
        <v>4114</v>
      </c>
      <c r="G137" s="232" t="s">
        <v>687</v>
      </c>
      <c r="H137" s="233">
        <v>15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247</v>
      </c>
      <c r="AU137" s="241" t="s">
        <v>92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330</v>
      </c>
    </row>
    <row r="138" s="2" customFormat="1" ht="24.15" customHeight="1">
      <c r="A138" s="39"/>
      <c r="B138" s="40"/>
      <c r="C138" s="229" t="s">
        <v>297</v>
      </c>
      <c r="D138" s="229" t="s">
        <v>247</v>
      </c>
      <c r="E138" s="230" t="s">
        <v>4115</v>
      </c>
      <c r="F138" s="231" t="s">
        <v>4116</v>
      </c>
      <c r="G138" s="232" t="s">
        <v>687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247</v>
      </c>
      <c r="AU138" s="241" t="s">
        <v>92</v>
      </c>
      <c r="AY138" s="18" t="s">
        <v>244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341</v>
      </c>
    </row>
    <row r="139" s="2" customFormat="1" ht="24.15" customHeight="1">
      <c r="A139" s="39"/>
      <c r="B139" s="40"/>
      <c r="C139" s="229" t="s">
        <v>8</v>
      </c>
      <c r="D139" s="229" t="s">
        <v>247</v>
      </c>
      <c r="E139" s="230" t="s">
        <v>4117</v>
      </c>
      <c r="F139" s="231" t="s">
        <v>4118</v>
      </c>
      <c r="G139" s="232" t="s">
        <v>687</v>
      </c>
      <c r="H139" s="233">
        <v>29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247</v>
      </c>
      <c r="AU139" s="241" t="s">
        <v>92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354</v>
      </c>
    </row>
    <row r="140" s="2" customFormat="1" ht="44.25" customHeight="1">
      <c r="A140" s="39"/>
      <c r="B140" s="40"/>
      <c r="C140" s="229" t="s">
        <v>320</v>
      </c>
      <c r="D140" s="229" t="s">
        <v>247</v>
      </c>
      <c r="E140" s="230" t="s">
        <v>4119</v>
      </c>
      <c r="F140" s="231" t="s">
        <v>4120</v>
      </c>
      <c r="G140" s="232" t="s">
        <v>687</v>
      </c>
      <c r="H140" s="233">
        <v>5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247</v>
      </c>
      <c r="AU140" s="241" t="s">
        <v>92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369</v>
      </c>
    </row>
    <row r="141" s="2" customFormat="1" ht="44.25" customHeight="1">
      <c r="A141" s="39"/>
      <c r="B141" s="40"/>
      <c r="C141" s="229" t="s">
        <v>325</v>
      </c>
      <c r="D141" s="229" t="s">
        <v>247</v>
      </c>
      <c r="E141" s="230" t="s">
        <v>4121</v>
      </c>
      <c r="F141" s="231" t="s">
        <v>4122</v>
      </c>
      <c r="G141" s="232" t="s">
        <v>687</v>
      </c>
      <c r="H141" s="233">
        <v>29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247</v>
      </c>
      <c r="AU141" s="241" t="s">
        <v>92</v>
      </c>
      <c r="AY141" s="18" t="s">
        <v>244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384</v>
      </c>
    </row>
    <row r="142" s="2" customFormat="1" ht="21.75" customHeight="1">
      <c r="A142" s="39"/>
      <c r="B142" s="40"/>
      <c r="C142" s="229" t="s">
        <v>330</v>
      </c>
      <c r="D142" s="229" t="s">
        <v>247</v>
      </c>
      <c r="E142" s="230" t="s">
        <v>4123</v>
      </c>
      <c r="F142" s="231" t="s">
        <v>4124</v>
      </c>
      <c r="G142" s="232" t="s">
        <v>687</v>
      </c>
      <c r="H142" s="233">
        <v>29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247</v>
      </c>
      <c r="AU142" s="241" t="s">
        <v>92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394</v>
      </c>
    </row>
    <row r="143" s="2" customFormat="1" ht="16.5" customHeight="1">
      <c r="A143" s="39"/>
      <c r="B143" s="40"/>
      <c r="C143" s="229" t="s">
        <v>335</v>
      </c>
      <c r="D143" s="229" t="s">
        <v>247</v>
      </c>
      <c r="E143" s="230" t="s">
        <v>4125</v>
      </c>
      <c r="F143" s="231" t="s">
        <v>4126</v>
      </c>
      <c r="G143" s="232" t="s">
        <v>687</v>
      </c>
      <c r="H143" s="233">
        <v>464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247</v>
      </c>
      <c r="AU143" s="241" t="s">
        <v>92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405</v>
      </c>
    </row>
    <row r="144" s="2" customFormat="1" ht="21.75" customHeight="1">
      <c r="A144" s="39"/>
      <c r="B144" s="40"/>
      <c r="C144" s="229" t="s">
        <v>341</v>
      </c>
      <c r="D144" s="229" t="s">
        <v>247</v>
      </c>
      <c r="E144" s="230" t="s">
        <v>4127</v>
      </c>
      <c r="F144" s="231" t="s">
        <v>4128</v>
      </c>
      <c r="G144" s="232" t="s">
        <v>687</v>
      </c>
      <c r="H144" s="233">
        <v>232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247</v>
      </c>
      <c r="AU144" s="241" t="s">
        <v>92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415</v>
      </c>
    </row>
    <row r="145" s="2" customFormat="1" ht="21.75" customHeight="1">
      <c r="A145" s="39"/>
      <c r="B145" s="40"/>
      <c r="C145" s="229" t="s">
        <v>349</v>
      </c>
      <c r="D145" s="229" t="s">
        <v>247</v>
      </c>
      <c r="E145" s="230" t="s">
        <v>4129</v>
      </c>
      <c r="F145" s="231" t="s">
        <v>4130</v>
      </c>
      <c r="G145" s="232" t="s">
        <v>687</v>
      </c>
      <c r="H145" s="233">
        <v>74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247</v>
      </c>
      <c r="AU145" s="241" t="s">
        <v>92</v>
      </c>
      <c r="AY145" s="18" t="s">
        <v>244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427</v>
      </c>
    </row>
    <row r="146" s="2" customFormat="1" ht="16.5" customHeight="1">
      <c r="A146" s="39"/>
      <c r="B146" s="40"/>
      <c r="C146" s="229" t="s">
        <v>354</v>
      </c>
      <c r="D146" s="229" t="s">
        <v>247</v>
      </c>
      <c r="E146" s="230" t="s">
        <v>4131</v>
      </c>
      <c r="F146" s="231" t="s">
        <v>4132</v>
      </c>
      <c r="G146" s="232" t="s">
        <v>2994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247</v>
      </c>
      <c r="AU146" s="241" t="s">
        <v>92</v>
      </c>
      <c r="AY146" s="18" t="s">
        <v>244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439</v>
      </c>
    </row>
    <row r="147" s="2" customFormat="1" ht="16.5" customHeight="1">
      <c r="A147" s="39"/>
      <c r="B147" s="40"/>
      <c r="C147" s="229" t="s">
        <v>7</v>
      </c>
      <c r="D147" s="229" t="s">
        <v>247</v>
      </c>
      <c r="E147" s="230" t="s">
        <v>4133</v>
      </c>
      <c r="F147" s="231" t="s">
        <v>4134</v>
      </c>
      <c r="G147" s="232" t="s">
        <v>687</v>
      </c>
      <c r="H147" s="233">
        <v>8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247</v>
      </c>
      <c r="AU147" s="241" t="s">
        <v>92</v>
      </c>
      <c r="AY147" s="18" t="s">
        <v>244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454</v>
      </c>
    </row>
    <row r="148" s="2" customFormat="1" ht="16.5" customHeight="1">
      <c r="A148" s="39"/>
      <c r="B148" s="40"/>
      <c r="C148" s="229" t="s">
        <v>369</v>
      </c>
      <c r="D148" s="229" t="s">
        <v>247</v>
      </c>
      <c r="E148" s="230" t="s">
        <v>4135</v>
      </c>
      <c r="F148" s="231" t="s">
        <v>4136</v>
      </c>
      <c r="G148" s="232" t="s">
        <v>687</v>
      </c>
      <c r="H148" s="233">
        <v>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247</v>
      </c>
      <c r="AU148" s="241" t="s">
        <v>92</v>
      </c>
      <c r="AY148" s="18" t="s">
        <v>244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465</v>
      </c>
    </row>
    <row r="149" s="2" customFormat="1" ht="16.5" customHeight="1">
      <c r="A149" s="39"/>
      <c r="B149" s="40"/>
      <c r="C149" s="229" t="s">
        <v>375</v>
      </c>
      <c r="D149" s="229" t="s">
        <v>247</v>
      </c>
      <c r="E149" s="230" t="s">
        <v>4137</v>
      </c>
      <c r="F149" s="231" t="s">
        <v>4138</v>
      </c>
      <c r="G149" s="232" t="s">
        <v>687</v>
      </c>
      <c r="H149" s="233">
        <v>76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247</v>
      </c>
      <c r="AU149" s="241" t="s">
        <v>92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481</v>
      </c>
    </row>
    <row r="150" s="2" customFormat="1" ht="16.5" customHeight="1">
      <c r="A150" s="39"/>
      <c r="B150" s="40"/>
      <c r="C150" s="229" t="s">
        <v>384</v>
      </c>
      <c r="D150" s="229" t="s">
        <v>247</v>
      </c>
      <c r="E150" s="230" t="s">
        <v>4139</v>
      </c>
      <c r="F150" s="231" t="s">
        <v>4140</v>
      </c>
      <c r="G150" s="232" t="s">
        <v>184</v>
      </c>
      <c r="H150" s="233">
        <v>160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247</v>
      </c>
      <c r="AU150" s="241" t="s">
        <v>92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2066</v>
      </c>
    </row>
    <row r="151" s="2" customFormat="1" ht="16.5" customHeight="1">
      <c r="A151" s="39"/>
      <c r="B151" s="40"/>
      <c r="C151" s="229" t="s">
        <v>389</v>
      </c>
      <c r="D151" s="229" t="s">
        <v>247</v>
      </c>
      <c r="E151" s="230" t="s">
        <v>4141</v>
      </c>
      <c r="F151" s="231" t="s">
        <v>4142</v>
      </c>
      <c r="G151" s="232" t="s">
        <v>184</v>
      </c>
      <c r="H151" s="233">
        <v>610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247</v>
      </c>
      <c r="AU151" s="241" t="s">
        <v>92</v>
      </c>
      <c r="AY151" s="18" t="s">
        <v>244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514</v>
      </c>
    </row>
    <row r="152" s="2" customFormat="1" ht="16.5" customHeight="1">
      <c r="A152" s="39"/>
      <c r="B152" s="40"/>
      <c r="C152" s="229" t="s">
        <v>394</v>
      </c>
      <c r="D152" s="229" t="s">
        <v>247</v>
      </c>
      <c r="E152" s="230" t="s">
        <v>4143</v>
      </c>
      <c r="F152" s="231" t="s">
        <v>4144</v>
      </c>
      <c r="G152" s="232" t="s">
        <v>184</v>
      </c>
      <c r="H152" s="233">
        <v>70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247</v>
      </c>
      <c r="AU152" s="241" t="s">
        <v>92</v>
      </c>
      <c r="AY152" s="18" t="s">
        <v>244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540</v>
      </c>
    </row>
    <row r="153" s="2" customFormat="1" ht="24.15" customHeight="1">
      <c r="A153" s="39"/>
      <c r="B153" s="40"/>
      <c r="C153" s="229" t="s">
        <v>399</v>
      </c>
      <c r="D153" s="229" t="s">
        <v>247</v>
      </c>
      <c r="E153" s="230" t="s">
        <v>4145</v>
      </c>
      <c r="F153" s="231" t="s">
        <v>4146</v>
      </c>
      <c r="G153" s="232" t="s">
        <v>184</v>
      </c>
      <c r="H153" s="233">
        <v>2809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247</v>
      </c>
      <c r="AU153" s="241" t="s">
        <v>92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549</v>
      </c>
    </row>
    <row r="154" s="2" customFormat="1" ht="16.5" customHeight="1">
      <c r="A154" s="39"/>
      <c r="B154" s="40"/>
      <c r="C154" s="229" t="s">
        <v>405</v>
      </c>
      <c r="D154" s="229" t="s">
        <v>247</v>
      </c>
      <c r="E154" s="230" t="s">
        <v>4147</v>
      </c>
      <c r="F154" s="231" t="s">
        <v>4148</v>
      </c>
      <c r="G154" s="232" t="s">
        <v>184</v>
      </c>
      <c r="H154" s="233">
        <v>150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247</v>
      </c>
      <c r="AU154" s="241" t="s">
        <v>92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567</v>
      </c>
    </row>
    <row r="155" s="2" customFormat="1" ht="24.15" customHeight="1">
      <c r="A155" s="39"/>
      <c r="B155" s="40"/>
      <c r="C155" s="229" t="s">
        <v>411</v>
      </c>
      <c r="D155" s="229" t="s">
        <v>247</v>
      </c>
      <c r="E155" s="230" t="s">
        <v>4149</v>
      </c>
      <c r="F155" s="231" t="s">
        <v>4150</v>
      </c>
      <c r="G155" s="232" t="s">
        <v>184</v>
      </c>
      <c r="H155" s="233">
        <v>650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247</v>
      </c>
      <c r="AU155" s="241" t="s">
        <v>92</v>
      </c>
      <c r="AY155" s="18" t="s">
        <v>244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585</v>
      </c>
    </row>
    <row r="156" s="2" customFormat="1" ht="16.5" customHeight="1">
      <c r="A156" s="39"/>
      <c r="B156" s="40"/>
      <c r="C156" s="229" t="s">
        <v>415</v>
      </c>
      <c r="D156" s="229" t="s">
        <v>247</v>
      </c>
      <c r="E156" s="230" t="s">
        <v>4151</v>
      </c>
      <c r="F156" s="231" t="s">
        <v>4152</v>
      </c>
      <c r="G156" s="232" t="s">
        <v>687</v>
      </c>
      <c r="H156" s="233">
        <v>2989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247</v>
      </c>
      <c r="AU156" s="241" t="s">
        <v>92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595</v>
      </c>
    </row>
    <row r="157" s="2" customFormat="1" ht="16.5" customHeight="1">
      <c r="A157" s="39"/>
      <c r="B157" s="40"/>
      <c r="C157" s="229" t="s">
        <v>419</v>
      </c>
      <c r="D157" s="229" t="s">
        <v>247</v>
      </c>
      <c r="E157" s="230" t="s">
        <v>4153</v>
      </c>
      <c r="F157" s="231" t="s">
        <v>4154</v>
      </c>
      <c r="G157" s="232" t="s">
        <v>2994</v>
      </c>
      <c r="H157" s="233">
        <v>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247</v>
      </c>
      <c r="AU157" s="241" t="s">
        <v>92</v>
      </c>
      <c r="AY157" s="18" t="s">
        <v>244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607</v>
      </c>
    </row>
    <row r="158" s="2" customFormat="1" ht="16.5" customHeight="1">
      <c r="A158" s="39"/>
      <c r="B158" s="40"/>
      <c r="C158" s="229" t="s">
        <v>427</v>
      </c>
      <c r="D158" s="229" t="s">
        <v>247</v>
      </c>
      <c r="E158" s="230" t="s">
        <v>4155</v>
      </c>
      <c r="F158" s="231" t="s">
        <v>4156</v>
      </c>
      <c r="G158" s="232" t="s">
        <v>2994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247</v>
      </c>
      <c r="AU158" s="241" t="s">
        <v>92</v>
      </c>
      <c r="AY158" s="18" t="s">
        <v>244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634</v>
      </c>
    </row>
    <row r="159" s="2" customFormat="1" ht="16.5" customHeight="1">
      <c r="A159" s="39"/>
      <c r="B159" s="40"/>
      <c r="C159" s="229" t="s">
        <v>432</v>
      </c>
      <c r="D159" s="229" t="s">
        <v>247</v>
      </c>
      <c r="E159" s="230" t="s">
        <v>4157</v>
      </c>
      <c r="F159" s="231" t="s">
        <v>847</v>
      </c>
      <c r="G159" s="232" t="s">
        <v>1940</v>
      </c>
      <c r="H159" s="309"/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247</v>
      </c>
      <c r="AU159" s="241" t="s">
        <v>92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642</v>
      </c>
    </row>
    <row r="160" s="12" customFormat="1" ht="22.8" customHeight="1">
      <c r="A160" s="12"/>
      <c r="B160" s="213"/>
      <c r="C160" s="214"/>
      <c r="D160" s="215" t="s">
        <v>82</v>
      </c>
      <c r="E160" s="227" t="s">
        <v>3356</v>
      </c>
      <c r="F160" s="227" t="s">
        <v>4158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SUM(P161:P169)</f>
        <v>0</v>
      </c>
      <c r="Q160" s="221"/>
      <c r="R160" s="222">
        <f>SUM(R161:R169)</f>
        <v>0</v>
      </c>
      <c r="S160" s="221"/>
      <c r="T160" s="223">
        <f>SUM(T161:T169)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90</v>
      </c>
      <c r="AT160" s="225" t="s">
        <v>82</v>
      </c>
      <c r="AU160" s="225" t="s">
        <v>90</v>
      </c>
      <c r="AY160" s="224" t="s">
        <v>244</v>
      </c>
      <c r="BK160" s="226">
        <f>SUM(BK161:BK169)</f>
        <v>0</v>
      </c>
    </row>
    <row r="161" s="2" customFormat="1" ht="21.75" customHeight="1">
      <c r="A161" s="39"/>
      <c r="B161" s="40"/>
      <c r="C161" s="229" t="s">
        <v>439</v>
      </c>
      <c r="D161" s="229" t="s">
        <v>247</v>
      </c>
      <c r="E161" s="230" t="s">
        <v>4159</v>
      </c>
      <c r="F161" s="231" t="s">
        <v>4160</v>
      </c>
      <c r="G161" s="232" t="s">
        <v>687</v>
      </c>
      <c r="H161" s="233">
        <v>126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247</v>
      </c>
      <c r="AU161" s="241" t="s">
        <v>92</v>
      </c>
      <c r="AY161" s="18" t="s">
        <v>244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650</v>
      </c>
    </row>
    <row r="162" s="2" customFormat="1" ht="21.75" customHeight="1">
      <c r="A162" s="39"/>
      <c r="B162" s="40"/>
      <c r="C162" s="229" t="s">
        <v>446</v>
      </c>
      <c r="D162" s="229" t="s">
        <v>247</v>
      </c>
      <c r="E162" s="230" t="s">
        <v>4161</v>
      </c>
      <c r="F162" s="231" t="s">
        <v>4162</v>
      </c>
      <c r="G162" s="232" t="s">
        <v>687</v>
      </c>
      <c r="H162" s="233">
        <v>6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247</v>
      </c>
      <c r="AU162" s="241" t="s">
        <v>92</v>
      </c>
      <c r="AY162" s="18" t="s">
        <v>244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668</v>
      </c>
    </row>
    <row r="163" s="2" customFormat="1" ht="16.5" customHeight="1">
      <c r="A163" s="39"/>
      <c r="B163" s="40"/>
      <c r="C163" s="229" t="s">
        <v>454</v>
      </c>
      <c r="D163" s="229" t="s">
        <v>247</v>
      </c>
      <c r="E163" s="230" t="s">
        <v>4163</v>
      </c>
      <c r="F163" s="231" t="s">
        <v>4164</v>
      </c>
      <c r="G163" s="232" t="s">
        <v>687</v>
      </c>
      <c r="H163" s="233">
        <v>3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330</v>
      </c>
      <c r="AT163" s="241" t="s">
        <v>247</v>
      </c>
      <c r="AU163" s="241" t="s">
        <v>92</v>
      </c>
      <c r="AY163" s="18" t="s">
        <v>244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330</v>
      </c>
      <c r="BM163" s="241" t="s">
        <v>772</v>
      </c>
    </row>
    <row r="164" s="2" customFormat="1" ht="21.75" customHeight="1">
      <c r="A164" s="39"/>
      <c r="B164" s="40"/>
      <c r="C164" s="229" t="s">
        <v>460</v>
      </c>
      <c r="D164" s="229" t="s">
        <v>247</v>
      </c>
      <c r="E164" s="230" t="s">
        <v>4165</v>
      </c>
      <c r="F164" s="231" t="s">
        <v>4166</v>
      </c>
      <c r="G164" s="232" t="s">
        <v>687</v>
      </c>
      <c r="H164" s="233">
        <v>4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247</v>
      </c>
      <c r="AU164" s="241" t="s">
        <v>92</v>
      </c>
      <c r="AY164" s="18" t="s">
        <v>244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798</v>
      </c>
    </row>
    <row r="165" s="2" customFormat="1" ht="16.5" customHeight="1">
      <c r="A165" s="39"/>
      <c r="B165" s="40"/>
      <c r="C165" s="229" t="s">
        <v>465</v>
      </c>
      <c r="D165" s="229" t="s">
        <v>247</v>
      </c>
      <c r="E165" s="230" t="s">
        <v>4167</v>
      </c>
      <c r="F165" s="231" t="s">
        <v>4168</v>
      </c>
      <c r="G165" s="232" t="s">
        <v>687</v>
      </c>
      <c r="H165" s="233">
        <v>8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247</v>
      </c>
      <c r="AU165" s="241" t="s">
        <v>92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807</v>
      </c>
    </row>
    <row r="166" s="2" customFormat="1" ht="24.15" customHeight="1">
      <c r="A166" s="39"/>
      <c r="B166" s="40"/>
      <c r="C166" s="229" t="s">
        <v>470</v>
      </c>
      <c r="D166" s="229" t="s">
        <v>247</v>
      </c>
      <c r="E166" s="230" t="s">
        <v>4169</v>
      </c>
      <c r="F166" s="231" t="s">
        <v>4170</v>
      </c>
      <c r="G166" s="232" t="s">
        <v>687</v>
      </c>
      <c r="H166" s="233">
        <v>29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247</v>
      </c>
      <c r="AU166" s="241" t="s">
        <v>92</v>
      </c>
      <c r="AY166" s="18" t="s">
        <v>244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819</v>
      </c>
    </row>
    <row r="167" s="2" customFormat="1" ht="21.75" customHeight="1">
      <c r="A167" s="39"/>
      <c r="B167" s="40"/>
      <c r="C167" s="229" t="s">
        <v>481</v>
      </c>
      <c r="D167" s="229" t="s">
        <v>247</v>
      </c>
      <c r="E167" s="230" t="s">
        <v>4171</v>
      </c>
      <c r="F167" s="231" t="s">
        <v>4172</v>
      </c>
      <c r="G167" s="232" t="s">
        <v>687</v>
      </c>
      <c r="H167" s="233">
        <v>58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330</v>
      </c>
      <c r="AT167" s="241" t="s">
        <v>247</v>
      </c>
      <c r="AU167" s="241" t="s">
        <v>92</v>
      </c>
      <c r="AY167" s="18" t="s">
        <v>244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330</v>
      </c>
      <c r="BM167" s="241" t="s">
        <v>827</v>
      </c>
    </row>
    <row r="168" s="2" customFormat="1" ht="16.5" customHeight="1">
      <c r="A168" s="39"/>
      <c r="B168" s="40"/>
      <c r="C168" s="229" t="s">
        <v>540</v>
      </c>
      <c r="D168" s="229" t="s">
        <v>247</v>
      </c>
      <c r="E168" s="230" t="s">
        <v>4173</v>
      </c>
      <c r="F168" s="231" t="s">
        <v>4156</v>
      </c>
      <c r="G168" s="232" t="s">
        <v>2994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247</v>
      </c>
      <c r="AU168" s="241" t="s">
        <v>92</v>
      </c>
      <c r="AY168" s="18" t="s">
        <v>244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842</v>
      </c>
    </row>
    <row r="169" s="2" customFormat="1" ht="16.5" customHeight="1">
      <c r="A169" s="39"/>
      <c r="B169" s="40"/>
      <c r="C169" s="229" t="s">
        <v>545</v>
      </c>
      <c r="D169" s="229" t="s">
        <v>247</v>
      </c>
      <c r="E169" s="230" t="s">
        <v>4174</v>
      </c>
      <c r="F169" s="231" t="s">
        <v>847</v>
      </c>
      <c r="G169" s="232" t="s">
        <v>1940</v>
      </c>
      <c r="H169" s="309"/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330</v>
      </c>
      <c r="AT169" s="241" t="s">
        <v>247</v>
      </c>
      <c r="AU169" s="241" t="s">
        <v>92</v>
      </c>
      <c r="AY169" s="18" t="s">
        <v>244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856</v>
      </c>
    </row>
    <row r="170" s="12" customFormat="1" ht="22.8" customHeight="1">
      <c r="A170" s="12"/>
      <c r="B170" s="213"/>
      <c r="C170" s="214"/>
      <c r="D170" s="215" t="s">
        <v>82</v>
      </c>
      <c r="E170" s="227" t="s">
        <v>3362</v>
      </c>
      <c r="F170" s="227" t="s">
        <v>4175</v>
      </c>
      <c r="G170" s="214"/>
      <c r="H170" s="214"/>
      <c r="I170" s="217"/>
      <c r="J170" s="228">
        <f>BK170</f>
        <v>0</v>
      </c>
      <c r="K170" s="214"/>
      <c r="L170" s="219"/>
      <c r="M170" s="220"/>
      <c r="N170" s="221"/>
      <c r="O170" s="221"/>
      <c r="P170" s="222">
        <f>SUM(P171:P201)</f>
        <v>0</v>
      </c>
      <c r="Q170" s="221"/>
      <c r="R170" s="222">
        <f>SUM(R171:R201)</f>
        <v>0</v>
      </c>
      <c r="S170" s="221"/>
      <c r="T170" s="223">
        <f>SUM(T171:T201)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24" t="s">
        <v>90</v>
      </c>
      <c r="AT170" s="225" t="s">
        <v>82</v>
      </c>
      <c r="AU170" s="225" t="s">
        <v>90</v>
      </c>
      <c r="AY170" s="224" t="s">
        <v>244</v>
      </c>
      <c r="BK170" s="226">
        <f>SUM(BK171:BK201)</f>
        <v>0</v>
      </c>
    </row>
    <row r="171" s="2" customFormat="1" ht="24.15" customHeight="1">
      <c r="A171" s="39"/>
      <c r="B171" s="40"/>
      <c r="C171" s="229" t="s">
        <v>549</v>
      </c>
      <c r="D171" s="229" t="s">
        <v>247</v>
      </c>
      <c r="E171" s="230" t="s">
        <v>4176</v>
      </c>
      <c r="F171" s="231" t="s">
        <v>4177</v>
      </c>
      <c r="G171" s="232" t="s">
        <v>687</v>
      </c>
      <c r="H171" s="233">
        <v>3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330</v>
      </c>
      <c r="AT171" s="241" t="s">
        <v>247</v>
      </c>
      <c r="AU171" s="241" t="s">
        <v>92</v>
      </c>
      <c r="AY171" s="18" t="s">
        <v>244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330</v>
      </c>
      <c r="BM171" s="241" t="s">
        <v>867</v>
      </c>
    </row>
    <row r="172" s="2" customFormat="1" ht="37.8" customHeight="1">
      <c r="A172" s="39"/>
      <c r="B172" s="40"/>
      <c r="C172" s="229" t="s">
        <v>554</v>
      </c>
      <c r="D172" s="229" t="s">
        <v>247</v>
      </c>
      <c r="E172" s="230" t="s">
        <v>4178</v>
      </c>
      <c r="F172" s="231" t="s">
        <v>4179</v>
      </c>
      <c r="G172" s="232" t="s">
        <v>687</v>
      </c>
      <c r="H172" s="233">
        <v>3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330</v>
      </c>
      <c r="AT172" s="241" t="s">
        <v>247</v>
      </c>
      <c r="AU172" s="241" t="s">
        <v>92</v>
      </c>
      <c r="AY172" s="18" t="s">
        <v>244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330</v>
      </c>
      <c r="BM172" s="241" t="s">
        <v>876</v>
      </c>
    </row>
    <row r="173" s="2" customFormat="1" ht="24.15" customHeight="1">
      <c r="A173" s="39"/>
      <c r="B173" s="40"/>
      <c r="C173" s="229" t="s">
        <v>567</v>
      </c>
      <c r="D173" s="229" t="s">
        <v>247</v>
      </c>
      <c r="E173" s="230" t="s">
        <v>4180</v>
      </c>
      <c r="F173" s="231" t="s">
        <v>4181</v>
      </c>
      <c r="G173" s="232" t="s">
        <v>687</v>
      </c>
      <c r="H173" s="233">
        <v>3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247</v>
      </c>
      <c r="AU173" s="241" t="s">
        <v>92</v>
      </c>
      <c r="AY173" s="18" t="s">
        <v>244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886</v>
      </c>
    </row>
    <row r="174" s="2" customFormat="1" ht="16.5" customHeight="1">
      <c r="A174" s="39"/>
      <c r="B174" s="40"/>
      <c r="C174" s="229" t="s">
        <v>578</v>
      </c>
      <c r="D174" s="229" t="s">
        <v>247</v>
      </c>
      <c r="E174" s="230" t="s">
        <v>4182</v>
      </c>
      <c r="F174" s="231" t="s">
        <v>4183</v>
      </c>
      <c r="G174" s="232" t="s">
        <v>687</v>
      </c>
      <c r="H174" s="233">
        <v>3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247</v>
      </c>
      <c r="AU174" s="241" t="s">
        <v>92</v>
      </c>
      <c r="AY174" s="18" t="s">
        <v>244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894</v>
      </c>
    </row>
    <row r="175" s="2" customFormat="1" ht="55.5" customHeight="1">
      <c r="A175" s="39"/>
      <c r="B175" s="40"/>
      <c r="C175" s="229" t="s">
        <v>585</v>
      </c>
      <c r="D175" s="229" t="s">
        <v>247</v>
      </c>
      <c r="E175" s="230" t="s">
        <v>4184</v>
      </c>
      <c r="F175" s="231" t="s">
        <v>4185</v>
      </c>
      <c r="G175" s="232" t="s">
        <v>687</v>
      </c>
      <c r="H175" s="233">
        <v>31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330</v>
      </c>
      <c r="AT175" s="241" t="s">
        <v>247</v>
      </c>
      <c r="AU175" s="241" t="s">
        <v>92</v>
      </c>
      <c r="AY175" s="18" t="s">
        <v>244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330</v>
      </c>
      <c r="BM175" s="241" t="s">
        <v>930</v>
      </c>
    </row>
    <row r="176" s="2" customFormat="1" ht="21.75" customHeight="1">
      <c r="A176" s="39"/>
      <c r="B176" s="40"/>
      <c r="C176" s="229" t="s">
        <v>2104</v>
      </c>
      <c r="D176" s="229" t="s">
        <v>247</v>
      </c>
      <c r="E176" s="230" t="s">
        <v>4186</v>
      </c>
      <c r="F176" s="231" t="s">
        <v>4187</v>
      </c>
      <c r="G176" s="232" t="s">
        <v>687</v>
      </c>
      <c r="H176" s="233">
        <v>11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330</v>
      </c>
      <c r="AT176" s="241" t="s">
        <v>247</v>
      </c>
      <c r="AU176" s="241" t="s">
        <v>92</v>
      </c>
      <c r="AY176" s="18" t="s">
        <v>244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330</v>
      </c>
      <c r="BM176" s="241" t="s">
        <v>966</v>
      </c>
    </row>
    <row r="177" s="2" customFormat="1" ht="24.15" customHeight="1">
      <c r="A177" s="39"/>
      <c r="B177" s="40"/>
      <c r="C177" s="229" t="s">
        <v>595</v>
      </c>
      <c r="D177" s="229" t="s">
        <v>247</v>
      </c>
      <c r="E177" s="230" t="s">
        <v>4188</v>
      </c>
      <c r="F177" s="231" t="s">
        <v>4189</v>
      </c>
      <c r="G177" s="232" t="s">
        <v>687</v>
      </c>
      <c r="H177" s="233">
        <v>20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330</v>
      </c>
      <c r="AT177" s="241" t="s">
        <v>247</v>
      </c>
      <c r="AU177" s="241" t="s">
        <v>92</v>
      </c>
      <c r="AY177" s="18" t="s">
        <v>244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975</v>
      </c>
    </row>
    <row r="178" s="2" customFormat="1" ht="24.15" customHeight="1">
      <c r="A178" s="39"/>
      <c r="B178" s="40"/>
      <c r="C178" s="229" t="s">
        <v>601</v>
      </c>
      <c r="D178" s="229" t="s">
        <v>247</v>
      </c>
      <c r="E178" s="230" t="s">
        <v>4190</v>
      </c>
      <c r="F178" s="231" t="s">
        <v>4191</v>
      </c>
      <c r="G178" s="232" t="s">
        <v>687</v>
      </c>
      <c r="H178" s="233">
        <v>5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247</v>
      </c>
      <c r="AU178" s="241" t="s">
        <v>92</v>
      </c>
      <c r="AY178" s="18" t="s">
        <v>244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1019</v>
      </c>
    </row>
    <row r="179" s="2" customFormat="1" ht="24.15" customHeight="1">
      <c r="A179" s="39"/>
      <c r="B179" s="40"/>
      <c r="C179" s="229" t="s">
        <v>607</v>
      </c>
      <c r="D179" s="229" t="s">
        <v>247</v>
      </c>
      <c r="E179" s="230" t="s">
        <v>4192</v>
      </c>
      <c r="F179" s="231" t="s">
        <v>4193</v>
      </c>
      <c r="G179" s="232" t="s">
        <v>687</v>
      </c>
      <c r="H179" s="233">
        <v>26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330</v>
      </c>
      <c r="AT179" s="241" t="s">
        <v>247</v>
      </c>
      <c r="AU179" s="241" t="s">
        <v>92</v>
      </c>
      <c r="AY179" s="18" t="s">
        <v>244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330</v>
      </c>
      <c r="BM179" s="241" t="s">
        <v>1141</v>
      </c>
    </row>
    <row r="180" s="2" customFormat="1" ht="16.5" customHeight="1">
      <c r="A180" s="39"/>
      <c r="B180" s="40"/>
      <c r="C180" s="229" t="s">
        <v>628</v>
      </c>
      <c r="D180" s="229" t="s">
        <v>247</v>
      </c>
      <c r="E180" s="230" t="s">
        <v>4194</v>
      </c>
      <c r="F180" s="231" t="s">
        <v>4195</v>
      </c>
      <c r="G180" s="232" t="s">
        <v>687</v>
      </c>
      <c r="H180" s="233">
        <v>31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330</v>
      </c>
      <c r="AT180" s="241" t="s">
        <v>247</v>
      </c>
      <c r="AU180" s="241" t="s">
        <v>92</v>
      </c>
      <c r="AY180" s="18" t="s">
        <v>244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330</v>
      </c>
      <c r="BM180" s="241" t="s">
        <v>1150</v>
      </c>
    </row>
    <row r="181" s="2" customFormat="1" ht="16.5" customHeight="1">
      <c r="A181" s="39"/>
      <c r="B181" s="40"/>
      <c r="C181" s="229" t="s">
        <v>634</v>
      </c>
      <c r="D181" s="229" t="s">
        <v>247</v>
      </c>
      <c r="E181" s="230" t="s">
        <v>4196</v>
      </c>
      <c r="F181" s="231" t="s">
        <v>4197</v>
      </c>
      <c r="G181" s="232" t="s">
        <v>687</v>
      </c>
      <c r="H181" s="233">
        <v>31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330</v>
      </c>
      <c r="AT181" s="241" t="s">
        <v>247</v>
      </c>
      <c r="AU181" s="241" t="s">
        <v>92</v>
      </c>
      <c r="AY181" s="18" t="s">
        <v>244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330</v>
      </c>
      <c r="BM181" s="241" t="s">
        <v>1203</v>
      </c>
    </row>
    <row r="182" s="2" customFormat="1" ht="16.5" customHeight="1">
      <c r="A182" s="39"/>
      <c r="B182" s="40"/>
      <c r="C182" s="229" t="s">
        <v>638</v>
      </c>
      <c r="D182" s="229" t="s">
        <v>247</v>
      </c>
      <c r="E182" s="230" t="s">
        <v>4198</v>
      </c>
      <c r="F182" s="231" t="s">
        <v>4199</v>
      </c>
      <c r="G182" s="232" t="s">
        <v>687</v>
      </c>
      <c r="H182" s="233">
        <v>10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330</v>
      </c>
      <c r="AT182" s="241" t="s">
        <v>247</v>
      </c>
      <c r="AU182" s="241" t="s">
        <v>92</v>
      </c>
      <c r="AY182" s="18" t="s">
        <v>244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330</v>
      </c>
      <c r="BM182" s="241" t="s">
        <v>1213</v>
      </c>
    </row>
    <row r="183" s="2" customFormat="1" ht="16.5" customHeight="1">
      <c r="A183" s="39"/>
      <c r="B183" s="40"/>
      <c r="C183" s="229" t="s">
        <v>642</v>
      </c>
      <c r="D183" s="229" t="s">
        <v>247</v>
      </c>
      <c r="E183" s="230" t="s">
        <v>4200</v>
      </c>
      <c r="F183" s="231" t="s">
        <v>4201</v>
      </c>
      <c r="G183" s="232" t="s">
        <v>687</v>
      </c>
      <c r="H183" s="233">
        <v>4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330</v>
      </c>
      <c r="AT183" s="241" t="s">
        <v>247</v>
      </c>
      <c r="AU183" s="241" t="s">
        <v>92</v>
      </c>
      <c r="AY183" s="18" t="s">
        <v>244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330</v>
      </c>
      <c r="BM183" s="241" t="s">
        <v>1222</v>
      </c>
    </row>
    <row r="184" s="2" customFormat="1" ht="24.15" customHeight="1">
      <c r="A184" s="39"/>
      <c r="B184" s="40"/>
      <c r="C184" s="229" t="s">
        <v>646</v>
      </c>
      <c r="D184" s="229" t="s">
        <v>247</v>
      </c>
      <c r="E184" s="230" t="s">
        <v>4202</v>
      </c>
      <c r="F184" s="231" t="s">
        <v>4203</v>
      </c>
      <c r="G184" s="232" t="s">
        <v>687</v>
      </c>
      <c r="H184" s="233">
        <v>5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330</v>
      </c>
      <c r="AT184" s="241" t="s">
        <v>247</v>
      </c>
      <c r="AU184" s="241" t="s">
        <v>92</v>
      </c>
      <c r="AY184" s="18" t="s">
        <v>244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330</v>
      </c>
      <c r="BM184" s="241" t="s">
        <v>1230</v>
      </c>
    </row>
    <row r="185" s="2" customFormat="1" ht="16.5" customHeight="1">
      <c r="A185" s="39"/>
      <c r="B185" s="40"/>
      <c r="C185" s="229" t="s">
        <v>650</v>
      </c>
      <c r="D185" s="229" t="s">
        <v>247</v>
      </c>
      <c r="E185" s="230" t="s">
        <v>4204</v>
      </c>
      <c r="F185" s="231" t="s">
        <v>4205</v>
      </c>
      <c r="G185" s="232" t="s">
        <v>687</v>
      </c>
      <c r="H185" s="233">
        <v>9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330</v>
      </c>
      <c r="AT185" s="241" t="s">
        <v>247</v>
      </c>
      <c r="AU185" s="241" t="s">
        <v>92</v>
      </c>
      <c r="AY185" s="18" t="s">
        <v>244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330</v>
      </c>
      <c r="BM185" s="241" t="s">
        <v>1239</v>
      </c>
    </row>
    <row r="186" s="2" customFormat="1" ht="16.5" customHeight="1">
      <c r="A186" s="39"/>
      <c r="B186" s="40"/>
      <c r="C186" s="229" t="s">
        <v>654</v>
      </c>
      <c r="D186" s="229" t="s">
        <v>247</v>
      </c>
      <c r="E186" s="230" t="s">
        <v>4206</v>
      </c>
      <c r="F186" s="231" t="s">
        <v>4207</v>
      </c>
      <c r="G186" s="232" t="s">
        <v>687</v>
      </c>
      <c r="H186" s="233">
        <v>10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330</v>
      </c>
      <c r="AT186" s="241" t="s">
        <v>247</v>
      </c>
      <c r="AU186" s="241" t="s">
        <v>92</v>
      </c>
      <c r="AY186" s="18" t="s">
        <v>244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330</v>
      </c>
      <c r="BM186" s="241" t="s">
        <v>1250</v>
      </c>
    </row>
    <row r="187" s="2" customFormat="1" ht="16.5" customHeight="1">
      <c r="A187" s="39"/>
      <c r="B187" s="40"/>
      <c r="C187" s="229" t="s">
        <v>668</v>
      </c>
      <c r="D187" s="229" t="s">
        <v>247</v>
      </c>
      <c r="E187" s="230" t="s">
        <v>4208</v>
      </c>
      <c r="F187" s="231" t="s">
        <v>4209</v>
      </c>
      <c r="G187" s="232" t="s">
        <v>687</v>
      </c>
      <c r="H187" s="233">
        <v>35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330</v>
      </c>
      <c r="AT187" s="241" t="s">
        <v>247</v>
      </c>
      <c r="AU187" s="241" t="s">
        <v>92</v>
      </c>
      <c r="AY187" s="18" t="s">
        <v>244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330</v>
      </c>
      <c r="BM187" s="241" t="s">
        <v>1258</v>
      </c>
    </row>
    <row r="188" s="2" customFormat="1" ht="21.75" customHeight="1">
      <c r="A188" s="39"/>
      <c r="B188" s="40"/>
      <c r="C188" s="229" t="s">
        <v>673</v>
      </c>
      <c r="D188" s="229" t="s">
        <v>247</v>
      </c>
      <c r="E188" s="230" t="s">
        <v>4210</v>
      </c>
      <c r="F188" s="231" t="s">
        <v>4211</v>
      </c>
      <c r="G188" s="232" t="s">
        <v>687</v>
      </c>
      <c r="H188" s="233">
        <v>3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330</v>
      </c>
      <c r="AT188" s="241" t="s">
        <v>247</v>
      </c>
      <c r="AU188" s="241" t="s">
        <v>92</v>
      </c>
      <c r="AY188" s="18" t="s">
        <v>244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330</v>
      </c>
      <c r="BM188" s="241" t="s">
        <v>1266</v>
      </c>
    </row>
    <row r="189" s="2" customFormat="1" ht="16.5" customHeight="1">
      <c r="A189" s="39"/>
      <c r="B189" s="40"/>
      <c r="C189" s="229" t="s">
        <v>772</v>
      </c>
      <c r="D189" s="229" t="s">
        <v>247</v>
      </c>
      <c r="E189" s="230" t="s">
        <v>4212</v>
      </c>
      <c r="F189" s="231" t="s">
        <v>4213</v>
      </c>
      <c r="G189" s="232" t="s">
        <v>687</v>
      </c>
      <c r="H189" s="233">
        <v>15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330</v>
      </c>
      <c r="AT189" s="241" t="s">
        <v>247</v>
      </c>
      <c r="AU189" s="241" t="s">
        <v>92</v>
      </c>
      <c r="AY189" s="18" t="s">
        <v>244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330</v>
      </c>
      <c r="BM189" s="241" t="s">
        <v>1274</v>
      </c>
    </row>
    <row r="190" s="2" customFormat="1" ht="16.5" customHeight="1">
      <c r="A190" s="39"/>
      <c r="B190" s="40"/>
      <c r="C190" s="229" t="s">
        <v>793</v>
      </c>
      <c r="D190" s="229" t="s">
        <v>247</v>
      </c>
      <c r="E190" s="230" t="s">
        <v>4214</v>
      </c>
      <c r="F190" s="231" t="s">
        <v>4215</v>
      </c>
      <c r="G190" s="232" t="s">
        <v>687</v>
      </c>
      <c r="H190" s="233">
        <v>5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330</v>
      </c>
      <c r="AT190" s="241" t="s">
        <v>247</v>
      </c>
      <c r="AU190" s="241" t="s">
        <v>92</v>
      </c>
      <c r="AY190" s="18" t="s">
        <v>244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330</v>
      </c>
      <c r="BM190" s="241" t="s">
        <v>1282</v>
      </c>
    </row>
    <row r="191" s="2" customFormat="1" ht="16.5" customHeight="1">
      <c r="A191" s="39"/>
      <c r="B191" s="40"/>
      <c r="C191" s="229" t="s">
        <v>798</v>
      </c>
      <c r="D191" s="229" t="s">
        <v>247</v>
      </c>
      <c r="E191" s="230" t="s">
        <v>4216</v>
      </c>
      <c r="F191" s="231" t="s">
        <v>4217</v>
      </c>
      <c r="G191" s="232" t="s">
        <v>687</v>
      </c>
      <c r="H191" s="233">
        <v>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330</v>
      </c>
      <c r="AT191" s="241" t="s">
        <v>247</v>
      </c>
      <c r="AU191" s="241" t="s">
        <v>92</v>
      </c>
      <c r="AY191" s="18" t="s">
        <v>244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330</v>
      </c>
      <c r="BM191" s="241" t="s">
        <v>1291</v>
      </c>
    </row>
    <row r="192" s="2" customFormat="1" ht="24.15" customHeight="1">
      <c r="A192" s="39"/>
      <c r="B192" s="40"/>
      <c r="C192" s="229" t="s">
        <v>802</v>
      </c>
      <c r="D192" s="229" t="s">
        <v>247</v>
      </c>
      <c r="E192" s="230" t="s">
        <v>4218</v>
      </c>
      <c r="F192" s="231" t="s">
        <v>4219</v>
      </c>
      <c r="G192" s="232" t="s">
        <v>184</v>
      </c>
      <c r="H192" s="233">
        <v>1445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330</v>
      </c>
      <c r="AT192" s="241" t="s">
        <v>247</v>
      </c>
      <c r="AU192" s="241" t="s">
        <v>92</v>
      </c>
      <c r="AY192" s="18" t="s">
        <v>244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330</v>
      </c>
      <c r="BM192" s="241" t="s">
        <v>1299</v>
      </c>
    </row>
    <row r="193" s="2" customFormat="1" ht="24.15" customHeight="1">
      <c r="A193" s="39"/>
      <c r="B193" s="40"/>
      <c r="C193" s="229" t="s">
        <v>807</v>
      </c>
      <c r="D193" s="229" t="s">
        <v>247</v>
      </c>
      <c r="E193" s="230" t="s">
        <v>4220</v>
      </c>
      <c r="F193" s="231" t="s">
        <v>4221</v>
      </c>
      <c r="G193" s="232" t="s">
        <v>184</v>
      </c>
      <c r="H193" s="233">
        <v>450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330</v>
      </c>
      <c r="AT193" s="241" t="s">
        <v>247</v>
      </c>
      <c r="AU193" s="241" t="s">
        <v>92</v>
      </c>
      <c r="AY193" s="18" t="s">
        <v>244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330</v>
      </c>
      <c r="BM193" s="241" t="s">
        <v>1307</v>
      </c>
    </row>
    <row r="194" s="2" customFormat="1" ht="24.15" customHeight="1">
      <c r="A194" s="39"/>
      <c r="B194" s="40"/>
      <c r="C194" s="229" t="s">
        <v>814</v>
      </c>
      <c r="D194" s="229" t="s">
        <v>247</v>
      </c>
      <c r="E194" s="230" t="s">
        <v>4222</v>
      </c>
      <c r="F194" s="231" t="s">
        <v>4223</v>
      </c>
      <c r="G194" s="232" t="s">
        <v>184</v>
      </c>
      <c r="H194" s="233">
        <v>110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330</v>
      </c>
      <c r="AT194" s="241" t="s">
        <v>247</v>
      </c>
      <c r="AU194" s="241" t="s">
        <v>92</v>
      </c>
      <c r="AY194" s="18" t="s">
        <v>244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330</v>
      </c>
      <c r="BM194" s="241" t="s">
        <v>1315</v>
      </c>
    </row>
    <row r="195" s="2" customFormat="1" ht="16.5" customHeight="1">
      <c r="A195" s="39"/>
      <c r="B195" s="40"/>
      <c r="C195" s="229" t="s">
        <v>819</v>
      </c>
      <c r="D195" s="229" t="s">
        <v>247</v>
      </c>
      <c r="E195" s="230" t="s">
        <v>4224</v>
      </c>
      <c r="F195" s="231" t="s">
        <v>4225</v>
      </c>
      <c r="G195" s="232" t="s">
        <v>687</v>
      </c>
      <c r="H195" s="233">
        <v>77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330</v>
      </c>
      <c r="AT195" s="241" t="s">
        <v>247</v>
      </c>
      <c r="AU195" s="241" t="s">
        <v>92</v>
      </c>
      <c r="AY195" s="18" t="s">
        <v>244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330</v>
      </c>
      <c r="BM195" s="241" t="s">
        <v>1323</v>
      </c>
    </row>
    <row r="196" s="2" customFormat="1" ht="21.75" customHeight="1">
      <c r="A196" s="39"/>
      <c r="B196" s="40"/>
      <c r="C196" s="229" t="s">
        <v>823</v>
      </c>
      <c r="D196" s="229" t="s">
        <v>247</v>
      </c>
      <c r="E196" s="230" t="s">
        <v>4226</v>
      </c>
      <c r="F196" s="231" t="s">
        <v>4227</v>
      </c>
      <c r="G196" s="232" t="s">
        <v>3508</v>
      </c>
      <c r="H196" s="233">
        <v>3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330</v>
      </c>
      <c r="AT196" s="241" t="s">
        <v>247</v>
      </c>
      <c r="AU196" s="241" t="s">
        <v>92</v>
      </c>
      <c r="AY196" s="18" t="s">
        <v>244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330</v>
      </c>
      <c r="BM196" s="241" t="s">
        <v>1331</v>
      </c>
    </row>
    <row r="197" s="2" customFormat="1" ht="24.15" customHeight="1">
      <c r="A197" s="39"/>
      <c r="B197" s="40"/>
      <c r="C197" s="229" t="s">
        <v>827</v>
      </c>
      <c r="D197" s="229" t="s">
        <v>247</v>
      </c>
      <c r="E197" s="230" t="s">
        <v>4228</v>
      </c>
      <c r="F197" s="231" t="s">
        <v>4229</v>
      </c>
      <c r="G197" s="232" t="s">
        <v>184</v>
      </c>
      <c r="H197" s="233">
        <v>985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330</v>
      </c>
      <c r="AT197" s="241" t="s">
        <v>247</v>
      </c>
      <c r="AU197" s="241" t="s">
        <v>92</v>
      </c>
      <c r="AY197" s="18" t="s">
        <v>244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330</v>
      </c>
      <c r="BM197" s="241" t="s">
        <v>1339</v>
      </c>
    </row>
    <row r="198" s="2" customFormat="1" ht="16.5" customHeight="1">
      <c r="A198" s="39"/>
      <c r="B198" s="40"/>
      <c r="C198" s="229" t="s">
        <v>832</v>
      </c>
      <c r="D198" s="229" t="s">
        <v>247</v>
      </c>
      <c r="E198" s="230" t="s">
        <v>4230</v>
      </c>
      <c r="F198" s="231" t="s">
        <v>4231</v>
      </c>
      <c r="G198" s="232" t="s">
        <v>184</v>
      </c>
      <c r="H198" s="233">
        <v>1897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330</v>
      </c>
      <c r="AT198" s="241" t="s">
        <v>247</v>
      </c>
      <c r="AU198" s="241" t="s">
        <v>92</v>
      </c>
      <c r="AY198" s="18" t="s">
        <v>244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330</v>
      </c>
      <c r="BM198" s="241" t="s">
        <v>1347</v>
      </c>
    </row>
    <row r="199" s="2" customFormat="1" ht="16.5" customHeight="1">
      <c r="A199" s="39"/>
      <c r="B199" s="40"/>
      <c r="C199" s="229" t="s">
        <v>842</v>
      </c>
      <c r="D199" s="229" t="s">
        <v>247</v>
      </c>
      <c r="E199" s="230" t="s">
        <v>4232</v>
      </c>
      <c r="F199" s="231" t="s">
        <v>4154</v>
      </c>
      <c r="G199" s="232" t="s">
        <v>2994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330</v>
      </c>
      <c r="AT199" s="241" t="s">
        <v>247</v>
      </c>
      <c r="AU199" s="241" t="s">
        <v>92</v>
      </c>
      <c r="AY199" s="18" t="s">
        <v>244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330</v>
      </c>
      <c r="BM199" s="241" t="s">
        <v>1356</v>
      </c>
    </row>
    <row r="200" s="2" customFormat="1" ht="16.5" customHeight="1">
      <c r="A200" s="39"/>
      <c r="B200" s="40"/>
      <c r="C200" s="229" t="s">
        <v>848</v>
      </c>
      <c r="D200" s="229" t="s">
        <v>247</v>
      </c>
      <c r="E200" s="230" t="s">
        <v>4233</v>
      </c>
      <c r="F200" s="231" t="s">
        <v>4156</v>
      </c>
      <c r="G200" s="232" t="s">
        <v>2994</v>
      </c>
      <c r="H200" s="233">
        <v>1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330</v>
      </c>
      <c r="AT200" s="241" t="s">
        <v>247</v>
      </c>
      <c r="AU200" s="241" t="s">
        <v>92</v>
      </c>
      <c r="AY200" s="18" t="s">
        <v>244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330</v>
      </c>
      <c r="BM200" s="241" t="s">
        <v>1381</v>
      </c>
    </row>
    <row r="201" s="2" customFormat="1" ht="16.5" customHeight="1">
      <c r="A201" s="39"/>
      <c r="B201" s="40"/>
      <c r="C201" s="229" t="s">
        <v>856</v>
      </c>
      <c r="D201" s="229" t="s">
        <v>247</v>
      </c>
      <c r="E201" s="230" t="s">
        <v>4234</v>
      </c>
      <c r="F201" s="231" t="s">
        <v>847</v>
      </c>
      <c r="G201" s="232" t="s">
        <v>1940</v>
      </c>
      <c r="H201" s="309"/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330</v>
      </c>
      <c r="AT201" s="241" t="s">
        <v>247</v>
      </c>
      <c r="AU201" s="241" t="s">
        <v>92</v>
      </c>
      <c r="AY201" s="18" t="s">
        <v>244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330</v>
      </c>
      <c r="BM201" s="241" t="s">
        <v>1389</v>
      </c>
    </row>
    <row r="202" s="12" customFormat="1" ht="22.8" customHeight="1">
      <c r="A202" s="12"/>
      <c r="B202" s="213"/>
      <c r="C202" s="214"/>
      <c r="D202" s="215" t="s">
        <v>82</v>
      </c>
      <c r="E202" s="227" t="s">
        <v>3570</v>
      </c>
      <c r="F202" s="227" t="s">
        <v>4235</v>
      </c>
      <c r="G202" s="214"/>
      <c r="H202" s="214"/>
      <c r="I202" s="217"/>
      <c r="J202" s="228">
        <f>BK202</f>
        <v>0</v>
      </c>
      <c r="K202" s="214"/>
      <c r="L202" s="219"/>
      <c r="M202" s="220"/>
      <c r="N202" s="221"/>
      <c r="O202" s="221"/>
      <c r="P202" s="222">
        <f>SUM(P203:P224)</f>
        <v>0</v>
      </c>
      <c r="Q202" s="221"/>
      <c r="R202" s="222">
        <f>SUM(R203:R224)</f>
        <v>0</v>
      </c>
      <c r="S202" s="221"/>
      <c r="T202" s="223">
        <f>SUM(T203:T224)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90</v>
      </c>
      <c r="AT202" s="225" t="s">
        <v>82</v>
      </c>
      <c r="AU202" s="225" t="s">
        <v>90</v>
      </c>
      <c r="AY202" s="224" t="s">
        <v>244</v>
      </c>
      <c r="BK202" s="226">
        <f>SUM(BK203:BK224)</f>
        <v>0</v>
      </c>
    </row>
    <row r="203" s="2" customFormat="1" ht="24.15" customHeight="1">
      <c r="A203" s="39"/>
      <c r="B203" s="40"/>
      <c r="C203" s="229" t="s">
        <v>861</v>
      </c>
      <c r="D203" s="229" t="s">
        <v>247</v>
      </c>
      <c r="E203" s="230" t="s">
        <v>4236</v>
      </c>
      <c r="F203" s="231" t="s">
        <v>4237</v>
      </c>
      <c r="G203" s="232" t="s">
        <v>687</v>
      </c>
      <c r="H203" s="233">
        <v>12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330</v>
      </c>
      <c r="AT203" s="241" t="s">
        <v>247</v>
      </c>
      <c r="AU203" s="241" t="s">
        <v>92</v>
      </c>
      <c r="AY203" s="18" t="s">
        <v>244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330</v>
      </c>
      <c r="BM203" s="241" t="s">
        <v>1410</v>
      </c>
    </row>
    <row r="204" s="2" customFormat="1" ht="66.75" customHeight="1">
      <c r="A204" s="39"/>
      <c r="B204" s="40"/>
      <c r="C204" s="229" t="s">
        <v>867</v>
      </c>
      <c r="D204" s="229" t="s">
        <v>247</v>
      </c>
      <c r="E204" s="230" t="s">
        <v>4238</v>
      </c>
      <c r="F204" s="231" t="s">
        <v>4239</v>
      </c>
      <c r="G204" s="232" t="s">
        <v>687</v>
      </c>
      <c r="H204" s="233">
        <v>2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330</v>
      </c>
      <c r="AT204" s="241" t="s">
        <v>247</v>
      </c>
      <c r="AU204" s="241" t="s">
        <v>92</v>
      </c>
      <c r="AY204" s="18" t="s">
        <v>244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330</v>
      </c>
      <c r="BM204" s="241" t="s">
        <v>1431</v>
      </c>
    </row>
    <row r="205" s="2" customFormat="1" ht="44.25" customHeight="1">
      <c r="A205" s="39"/>
      <c r="B205" s="40"/>
      <c r="C205" s="229" t="s">
        <v>873</v>
      </c>
      <c r="D205" s="229" t="s">
        <v>247</v>
      </c>
      <c r="E205" s="230" t="s">
        <v>4240</v>
      </c>
      <c r="F205" s="231" t="s">
        <v>4241</v>
      </c>
      <c r="G205" s="232" t="s">
        <v>687</v>
      </c>
      <c r="H205" s="233">
        <v>2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330</v>
      </c>
      <c r="AT205" s="241" t="s">
        <v>247</v>
      </c>
      <c r="AU205" s="241" t="s">
        <v>92</v>
      </c>
      <c r="AY205" s="18" t="s">
        <v>244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330</v>
      </c>
      <c r="BM205" s="241" t="s">
        <v>1440</v>
      </c>
    </row>
    <row r="206" s="2" customFormat="1" ht="37.8" customHeight="1">
      <c r="A206" s="39"/>
      <c r="B206" s="40"/>
      <c r="C206" s="229" t="s">
        <v>876</v>
      </c>
      <c r="D206" s="229" t="s">
        <v>247</v>
      </c>
      <c r="E206" s="230" t="s">
        <v>4242</v>
      </c>
      <c r="F206" s="231" t="s">
        <v>4243</v>
      </c>
      <c r="G206" s="232" t="s">
        <v>687</v>
      </c>
      <c r="H206" s="233">
        <v>2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48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330</v>
      </c>
      <c r="AT206" s="241" t="s">
        <v>247</v>
      </c>
      <c r="AU206" s="241" t="s">
        <v>92</v>
      </c>
      <c r="AY206" s="18" t="s">
        <v>244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90</v>
      </c>
      <c r="BK206" s="242">
        <f>ROUND(I206*H206,2)</f>
        <v>0</v>
      </c>
      <c r="BL206" s="18" t="s">
        <v>330</v>
      </c>
      <c r="BM206" s="241" t="s">
        <v>1449</v>
      </c>
    </row>
    <row r="207" s="2" customFormat="1" ht="76.35" customHeight="1">
      <c r="A207" s="39"/>
      <c r="B207" s="40"/>
      <c r="C207" s="229" t="s">
        <v>881</v>
      </c>
      <c r="D207" s="229" t="s">
        <v>247</v>
      </c>
      <c r="E207" s="230" t="s">
        <v>4244</v>
      </c>
      <c r="F207" s="231" t="s">
        <v>4245</v>
      </c>
      <c r="G207" s="232" t="s">
        <v>687</v>
      </c>
      <c r="H207" s="233">
        <v>2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330</v>
      </c>
      <c r="AT207" s="241" t="s">
        <v>247</v>
      </c>
      <c r="AU207" s="241" t="s">
        <v>92</v>
      </c>
      <c r="AY207" s="18" t="s">
        <v>244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330</v>
      </c>
      <c r="BM207" s="241" t="s">
        <v>1459</v>
      </c>
    </row>
    <row r="208" s="2" customFormat="1" ht="33" customHeight="1">
      <c r="A208" s="39"/>
      <c r="B208" s="40"/>
      <c r="C208" s="229" t="s">
        <v>886</v>
      </c>
      <c r="D208" s="229" t="s">
        <v>247</v>
      </c>
      <c r="E208" s="230" t="s">
        <v>4246</v>
      </c>
      <c r="F208" s="231" t="s">
        <v>4247</v>
      </c>
      <c r="G208" s="232" t="s">
        <v>687</v>
      </c>
      <c r="H208" s="233">
        <v>2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330</v>
      </c>
      <c r="AT208" s="241" t="s">
        <v>247</v>
      </c>
      <c r="AU208" s="241" t="s">
        <v>92</v>
      </c>
      <c r="AY208" s="18" t="s">
        <v>244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330</v>
      </c>
      <c r="BM208" s="241" t="s">
        <v>1470</v>
      </c>
    </row>
    <row r="209" s="2" customFormat="1" ht="33" customHeight="1">
      <c r="A209" s="39"/>
      <c r="B209" s="40"/>
      <c r="C209" s="229" t="s">
        <v>891</v>
      </c>
      <c r="D209" s="229" t="s">
        <v>247</v>
      </c>
      <c r="E209" s="230" t="s">
        <v>4248</v>
      </c>
      <c r="F209" s="231" t="s">
        <v>4249</v>
      </c>
      <c r="G209" s="232" t="s">
        <v>687</v>
      </c>
      <c r="H209" s="233">
        <v>2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330</v>
      </c>
      <c r="AT209" s="241" t="s">
        <v>247</v>
      </c>
      <c r="AU209" s="241" t="s">
        <v>92</v>
      </c>
      <c r="AY209" s="18" t="s">
        <v>244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330</v>
      </c>
      <c r="BM209" s="241" t="s">
        <v>1480</v>
      </c>
    </row>
    <row r="210" s="2" customFormat="1" ht="76.35" customHeight="1">
      <c r="A210" s="39"/>
      <c r="B210" s="40"/>
      <c r="C210" s="229" t="s">
        <v>894</v>
      </c>
      <c r="D210" s="229" t="s">
        <v>247</v>
      </c>
      <c r="E210" s="230" t="s">
        <v>4250</v>
      </c>
      <c r="F210" s="231" t="s">
        <v>4251</v>
      </c>
      <c r="G210" s="232" t="s">
        <v>687</v>
      </c>
      <c r="H210" s="233">
        <v>2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330</v>
      </c>
      <c r="AT210" s="241" t="s">
        <v>247</v>
      </c>
      <c r="AU210" s="241" t="s">
        <v>92</v>
      </c>
      <c r="AY210" s="18" t="s">
        <v>244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330</v>
      </c>
      <c r="BM210" s="241" t="s">
        <v>1493</v>
      </c>
    </row>
    <row r="211" s="2" customFormat="1" ht="33" customHeight="1">
      <c r="A211" s="39"/>
      <c r="B211" s="40"/>
      <c r="C211" s="229" t="s">
        <v>926</v>
      </c>
      <c r="D211" s="229" t="s">
        <v>247</v>
      </c>
      <c r="E211" s="230" t="s">
        <v>4252</v>
      </c>
      <c r="F211" s="231" t="s">
        <v>4253</v>
      </c>
      <c r="G211" s="232" t="s">
        <v>687</v>
      </c>
      <c r="H211" s="233">
        <v>2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330</v>
      </c>
      <c r="AT211" s="241" t="s">
        <v>247</v>
      </c>
      <c r="AU211" s="241" t="s">
        <v>92</v>
      </c>
      <c r="AY211" s="18" t="s">
        <v>244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330</v>
      </c>
      <c r="BM211" s="241" t="s">
        <v>1499</v>
      </c>
    </row>
    <row r="212" s="2" customFormat="1" ht="24.15" customHeight="1">
      <c r="A212" s="39"/>
      <c r="B212" s="40"/>
      <c r="C212" s="229" t="s">
        <v>930</v>
      </c>
      <c r="D212" s="229" t="s">
        <v>247</v>
      </c>
      <c r="E212" s="230" t="s">
        <v>4254</v>
      </c>
      <c r="F212" s="231" t="s">
        <v>4255</v>
      </c>
      <c r="G212" s="232" t="s">
        <v>687</v>
      </c>
      <c r="H212" s="233">
        <v>4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330</v>
      </c>
      <c r="AT212" s="241" t="s">
        <v>247</v>
      </c>
      <c r="AU212" s="241" t="s">
        <v>92</v>
      </c>
      <c r="AY212" s="18" t="s">
        <v>244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330</v>
      </c>
      <c r="BM212" s="241" t="s">
        <v>1511</v>
      </c>
    </row>
    <row r="213" s="2" customFormat="1" ht="66.75" customHeight="1">
      <c r="A213" s="39"/>
      <c r="B213" s="40"/>
      <c r="C213" s="229" t="s">
        <v>960</v>
      </c>
      <c r="D213" s="229" t="s">
        <v>247</v>
      </c>
      <c r="E213" s="230" t="s">
        <v>4256</v>
      </c>
      <c r="F213" s="231" t="s">
        <v>4257</v>
      </c>
      <c r="G213" s="232" t="s">
        <v>687</v>
      </c>
      <c r="H213" s="233">
        <v>4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330</v>
      </c>
      <c r="AT213" s="241" t="s">
        <v>247</v>
      </c>
      <c r="AU213" s="241" t="s">
        <v>92</v>
      </c>
      <c r="AY213" s="18" t="s">
        <v>244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330</v>
      </c>
      <c r="BM213" s="241" t="s">
        <v>1526</v>
      </c>
    </row>
    <row r="214" s="2" customFormat="1" ht="33" customHeight="1">
      <c r="A214" s="39"/>
      <c r="B214" s="40"/>
      <c r="C214" s="229" t="s">
        <v>966</v>
      </c>
      <c r="D214" s="229" t="s">
        <v>247</v>
      </c>
      <c r="E214" s="230" t="s">
        <v>4258</v>
      </c>
      <c r="F214" s="231" t="s">
        <v>4259</v>
      </c>
      <c r="G214" s="232" t="s">
        <v>687</v>
      </c>
      <c r="H214" s="233">
        <v>4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330</v>
      </c>
      <c r="AT214" s="241" t="s">
        <v>247</v>
      </c>
      <c r="AU214" s="241" t="s">
        <v>92</v>
      </c>
      <c r="AY214" s="18" t="s">
        <v>244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330</v>
      </c>
      <c r="BM214" s="241" t="s">
        <v>1536</v>
      </c>
    </row>
    <row r="215" s="2" customFormat="1" ht="33" customHeight="1">
      <c r="A215" s="39"/>
      <c r="B215" s="40"/>
      <c r="C215" s="229" t="s">
        <v>970</v>
      </c>
      <c r="D215" s="229" t="s">
        <v>247</v>
      </c>
      <c r="E215" s="230" t="s">
        <v>4246</v>
      </c>
      <c r="F215" s="231" t="s">
        <v>4247</v>
      </c>
      <c r="G215" s="232" t="s">
        <v>687</v>
      </c>
      <c r="H215" s="233">
        <v>2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330</v>
      </c>
      <c r="AT215" s="241" t="s">
        <v>247</v>
      </c>
      <c r="AU215" s="241" t="s">
        <v>92</v>
      </c>
      <c r="AY215" s="18" t="s">
        <v>244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330</v>
      </c>
      <c r="BM215" s="241" t="s">
        <v>1545</v>
      </c>
    </row>
    <row r="216" s="2" customFormat="1" ht="33" customHeight="1">
      <c r="A216" s="39"/>
      <c r="B216" s="40"/>
      <c r="C216" s="229" t="s">
        <v>975</v>
      </c>
      <c r="D216" s="229" t="s">
        <v>247</v>
      </c>
      <c r="E216" s="230" t="s">
        <v>4248</v>
      </c>
      <c r="F216" s="231" t="s">
        <v>4249</v>
      </c>
      <c r="G216" s="232" t="s">
        <v>687</v>
      </c>
      <c r="H216" s="233">
        <v>2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330</v>
      </c>
      <c r="AT216" s="241" t="s">
        <v>247</v>
      </c>
      <c r="AU216" s="241" t="s">
        <v>92</v>
      </c>
      <c r="AY216" s="18" t="s">
        <v>244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330</v>
      </c>
      <c r="BM216" s="241" t="s">
        <v>1601</v>
      </c>
    </row>
    <row r="217" s="2" customFormat="1" ht="44.25" customHeight="1">
      <c r="A217" s="39"/>
      <c r="B217" s="40"/>
      <c r="C217" s="229" t="s">
        <v>977</v>
      </c>
      <c r="D217" s="229" t="s">
        <v>247</v>
      </c>
      <c r="E217" s="230" t="s">
        <v>4260</v>
      </c>
      <c r="F217" s="231" t="s">
        <v>4261</v>
      </c>
      <c r="G217" s="232" t="s">
        <v>687</v>
      </c>
      <c r="H217" s="233">
        <v>12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330</v>
      </c>
      <c r="AT217" s="241" t="s">
        <v>247</v>
      </c>
      <c r="AU217" s="241" t="s">
        <v>92</v>
      </c>
      <c r="AY217" s="18" t="s">
        <v>244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330</v>
      </c>
      <c r="BM217" s="241" t="s">
        <v>1612</v>
      </c>
    </row>
    <row r="218" s="2" customFormat="1" ht="44.25" customHeight="1">
      <c r="A218" s="39"/>
      <c r="B218" s="40"/>
      <c r="C218" s="229" t="s">
        <v>1019</v>
      </c>
      <c r="D218" s="229" t="s">
        <v>247</v>
      </c>
      <c r="E218" s="230" t="s">
        <v>4262</v>
      </c>
      <c r="F218" s="231" t="s">
        <v>4263</v>
      </c>
      <c r="G218" s="232" t="s">
        <v>687</v>
      </c>
      <c r="H218" s="233">
        <v>4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330</v>
      </c>
      <c r="AT218" s="241" t="s">
        <v>247</v>
      </c>
      <c r="AU218" s="241" t="s">
        <v>92</v>
      </c>
      <c r="AY218" s="18" t="s">
        <v>244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330</v>
      </c>
      <c r="BM218" s="241" t="s">
        <v>1643</v>
      </c>
    </row>
    <row r="219" s="2" customFormat="1" ht="33" customHeight="1">
      <c r="A219" s="39"/>
      <c r="B219" s="40"/>
      <c r="C219" s="229" t="s">
        <v>1115</v>
      </c>
      <c r="D219" s="229" t="s">
        <v>247</v>
      </c>
      <c r="E219" s="230" t="s">
        <v>4246</v>
      </c>
      <c r="F219" s="231" t="s">
        <v>4247</v>
      </c>
      <c r="G219" s="232" t="s">
        <v>687</v>
      </c>
      <c r="H219" s="233">
        <v>16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330</v>
      </c>
      <c r="AT219" s="241" t="s">
        <v>247</v>
      </c>
      <c r="AU219" s="241" t="s">
        <v>92</v>
      </c>
      <c r="AY219" s="18" t="s">
        <v>244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330</v>
      </c>
      <c r="BM219" s="241" t="s">
        <v>1664</v>
      </c>
    </row>
    <row r="220" s="2" customFormat="1" ht="33" customHeight="1">
      <c r="A220" s="39"/>
      <c r="B220" s="40"/>
      <c r="C220" s="229" t="s">
        <v>1141</v>
      </c>
      <c r="D220" s="229" t="s">
        <v>247</v>
      </c>
      <c r="E220" s="230" t="s">
        <v>4248</v>
      </c>
      <c r="F220" s="231" t="s">
        <v>4249</v>
      </c>
      <c r="G220" s="232" t="s">
        <v>687</v>
      </c>
      <c r="H220" s="233">
        <v>16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330</v>
      </c>
      <c r="AT220" s="241" t="s">
        <v>247</v>
      </c>
      <c r="AU220" s="241" t="s">
        <v>92</v>
      </c>
      <c r="AY220" s="18" t="s">
        <v>244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330</v>
      </c>
      <c r="BM220" s="241" t="s">
        <v>1690</v>
      </c>
    </row>
    <row r="221" s="2" customFormat="1" ht="24.15" customHeight="1">
      <c r="A221" s="39"/>
      <c r="B221" s="40"/>
      <c r="C221" s="229" t="s">
        <v>1146</v>
      </c>
      <c r="D221" s="229" t="s">
        <v>247</v>
      </c>
      <c r="E221" s="230" t="s">
        <v>4264</v>
      </c>
      <c r="F221" s="231" t="s">
        <v>4265</v>
      </c>
      <c r="G221" s="232" t="s">
        <v>2994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330</v>
      </c>
      <c r="AT221" s="241" t="s">
        <v>247</v>
      </c>
      <c r="AU221" s="241" t="s">
        <v>92</v>
      </c>
      <c r="AY221" s="18" t="s">
        <v>244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330</v>
      </c>
      <c r="BM221" s="241" t="s">
        <v>1700</v>
      </c>
    </row>
    <row r="222" s="2" customFormat="1" ht="21.75" customHeight="1">
      <c r="A222" s="39"/>
      <c r="B222" s="40"/>
      <c r="C222" s="229" t="s">
        <v>1150</v>
      </c>
      <c r="D222" s="229" t="s">
        <v>247</v>
      </c>
      <c r="E222" s="230" t="s">
        <v>4266</v>
      </c>
      <c r="F222" s="231" t="s">
        <v>4267</v>
      </c>
      <c r="G222" s="232" t="s">
        <v>2994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330</v>
      </c>
      <c r="AT222" s="241" t="s">
        <v>247</v>
      </c>
      <c r="AU222" s="241" t="s">
        <v>92</v>
      </c>
      <c r="AY222" s="18" t="s">
        <v>244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330</v>
      </c>
      <c r="BM222" s="241" t="s">
        <v>1710</v>
      </c>
    </row>
    <row r="223" s="2" customFormat="1" ht="16.5" customHeight="1">
      <c r="A223" s="39"/>
      <c r="B223" s="40"/>
      <c r="C223" s="229" t="s">
        <v>1187</v>
      </c>
      <c r="D223" s="229" t="s">
        <v>247</v>
      </c>
      <c r="E223" s="230" t="s">
        <v>4268</v>
      </c>
      <c r="F223" s="231" t="s">
        <v>4156</v>
      </c>
      <c r="G223" s="232" t="s">
        <v>2994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330</v>
      </c>
      <c r="AT223" s="241" t="s">
        <v>247</v>
      </c>
      <c r="AU223" s="241" t="s">
        <v>92</v>
      </c>
      <c r="AY223" s="18" t="s">
        <v>244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330</v>
      </c>
      <c r="BM223" s="241" t="s">
        <v>1720</v>
      </c>
    </row>
    <row r="224" s="2" customFormat="1" ht="16.5" customHeight="1">
      <c r="A224" s="39"/>
      <c r="B224" s="40"/>
      <c r="C224" s="229" t="s">
        <v>1203</v>
      </c>
      <c r="D224" s="229" t="s">
        <v>247</v>
      </c>
      <c r="E224" s="230" t="s">
        <v>4269</v>
      </c>
      <c r="F224" s="231" t="s">
        <v>847</v>
      </c>
      <c r="G224" s="232" t="s">
        <v>1940</v>
      </c>
      <c r="H224" s="309"/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48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330</v>
      </c>
      <c r="AT224" s="241" t="s">
        <v>247</v>
      </c>
      <c r="AU224" s="241" t="s">
        <v>92</v>
      </c>
      <c r="AY224" s="18" t="s">
        <v>244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330</v>
      </c>
      <c r="BM224" s="241" t="s">
        <v>1728</v>
      </c>
    </row>
    <row r="225" s="12" customFormat="1" ht="22.8" customHeight="1">
      <c r="A225" s="12"/>
      <c r="B225" s="213"/>
      <c r="C225" s="214"/>
      <c r="D225" s="215" t="s">
        <v>82</v>
      </c>
      <c r="E225" s="227" t="s">
        <v>3590</v>
      </c>
      <c r="F225" s="227" t="s">
        <v>4270</v>
      </c>
      <c r="G225" s="214"/>
      <c r="H225" s="214"/>
      <c r="I225" s="217"/>
      <c r="J225" s="228">
        <f>BK225</f>
        <v>0</v>
      </c>
      <c r="K225" s="214"/>
      <c r="L225" s="219"/>
      <c r="M225" s="220"/>
      <c r="N225" s="221"/>
      <c r="O225" s="221"/>
      <c r="P225" s="222">
        <f>SUM(P226:P230)</f>
        <v>0</v>
      </c>
      <c r="Q225" s="221"/>
      <c r="R225" s="222">
        <f>SUM(R226:R230)</f>
        <v>0</v>
      </c>
      <c r="S225" s="221"/>
      <c r="T225" s="223">
        <f>SUM(T226:T230)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24" t="s">
        <v>90</v>
      </c>
      <c r="AT225" s="225" t="s">
        <v>82</v>
      </c>
      <c r="AU225" s="225" t="s">
        <v>90</v>
      </c>
      <c r="AY225" s="224" t="s">
        <v>244</v>
      </c>
      <c r="BK225" s="226">
        <f>SUM(BK226:BK230)</f>
        <v>0</v>
      </c>
    </row>
    <row r="226" s="2" customFormat="1" ht="24.15" customHeight="1">
      <c r="A226" s="39"/>
      <c r="B226" s="40"/>
      <c r="C226" s="229" t="s">
        <v>1213</v>
      </c>
      <c r="D226" s="229" t="s">
        <v>247</v>
      </c>
      <c r="E226" s="230" t="s">
        <v>4271</v>
      </c>
      <c r="F226" s="231" t="s">
        <v>4272</v>
      </c>
      <c r="G226" s="232" t="s">
        <v>184</v>
      </c>
      <c r="H226" s="233">
        <v>1195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48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330</v>
      </c>
      <c r="AT226" s="241" t="s">
        <v>247</v>
      </c>
      <c r="AU226" s="241" t="s">
        <v>92</v>
      </c>
      <c r="AY226" s="18" t="s">
        <v>244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90</v>
      </c>
      <c r="BK226" s="242">
        <f>ROUND(I226*H226,2)</f>
        <v>0</v>
      </c>
      <c r="BL226" s="18" t="s">
        <v>330</v>
      </c>
      <c r="BM226" s="241" t="s">
        <v>1737</v>
      </c>
    </row>
    <row r="227" s="2" customFormat="1" ht="24.15" customHeight="1">
      <c r="A227" s="39"/>
      <c r="B227" s="40"/>
      <c r="C227" s="229" t="s">
        <v>1218</v>
      </c>
      <c r="D227" s="229" t="s">
        <v>247</v>
      </c>
      <c r="E227" s="230" t="s">
        <v>4273</v>
      </c>
      <c r="F227" s="231" t="s">
        <v>4274</v>
      </c>
      <c r="G227" s="232" t="s">
        <v>184</v>
      </c>
      <c r="H227" s="233">
        <v>28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330</v>
      </c>
      <c r="AT227" s="241" t="s">
        <v>247</v>
      </c>
      <c r="AU227" s="241" t="s">
        <v>92</v>
      </c>
      <c r="AY227" s="18" t="s">
        <v>244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330</v>
      </c>
      <c r="BM227" s="241" t="s">
        <v>1747</v>
      </c>
    </row>
    <row r="228" s="2" customFormat="1" ht="16.5" customHeight="1">
      <c r="A228" s="39"/>
      <c r="B228" s="40"/>
      <c r="C228" s="229" t="s">
        <v>1222</v>
      </c>
      <c r="D228" s="229" t="s">
        <v>247</v>
      </c>
      <c r="E228" s="230" t="s">
        <v>4275</v>
      </c>
      <c r="F228" s="231" t="s">
        <v>4276</v>
      </c>
      <c r="G228" s="232" t="s">
        <v>2994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48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330</v>
      </c>
      <c r="AT228" s="241" t="s">
        <v>247</v>
      </c>
      <c r="AU228" s="241" t="s">
        <v>92</v>
      </c>
      <c r="AY228" s="18" t="s">
        <v>244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330</v>
      </c>
      <c r="BM228" s="241" t="s">
        <v>1758</v>
      </c>
    </row>
    <row r="229" s="2" customFormat="1" ht="16.5" customHeight="1">
      <c r="A229" s="39"/>
      <c r="B229" s="40"/>
      <c r="C229" s="229" t="s">
        <v>1226</v>
      </c>
      <c r="D229" s="229" t="s">
        <v>247</v>
      </c>
      <c r="E229" s="230" t="s">
        <v>4277</v>
      </c>
      <c r="F229" s="231" t="s">
        <v>4154</v>
      </c>
      <c r="G229" s="232" t="s">
        <v>2994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48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330</v>
      </c>
      <c r="AT229" s="241" t="s">
        <v>247</v>
      </c>
      <c r="AU229" s="241" t="s">
        <v>92</v>
      </c>
      <c r="AY229" s="18" t="s">
        <v>244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90</v>
      </c>
      <c r="BK229" s="242">
        <f>ROUND(I229*H229,2)</f>
        <v>0</v>
      </c>
      <c r="BL229" s="18" t="s">
        <v>330</v>
      </c>
      <c r="BM229" s="241" t="s">
        <v>3081</v>
      </c>
    </row>
    <row r="230" s="2" customFormat="1" ht="16.5" customHeight="1">
      <c r="A230" s="39"/>
      <c r="B230" s="40"/>
      <c r="C230" s="229" t="s">
        <v>1230</v>
      </c>
      <c r="D230" s="229" t="s">
        <v>247</v>
      </c>
      <c r="E230" s="230" t="s">
        <v>4278</v>
      </c>
      <c r="F230" s="231" t="s">
        <v>847</v>
      </c>
      <c r="G230" s="232" t="s">
        <v>1940</v>
      </c>
      <c r="H230" s="309"/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330</v>
      </c>
      <c r="AT230" s="241" t="s">
        <v>247</v>
      </c>
      <c r="AU230" s="241" t="s">
        <v>92</v>
      </c>
      <c r="AY230" s="18" t="s">
        <v>244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330</v>
      </c>
      <c r="BM230" s="241" t="s">
        <v>1767</v>
      </c>
    </row>
    <row r="231" s="12" customFormat="1" ht="22.8" customHeight="1">
      <c r="A231" s="12"/>
      <c r="B231" s="213"/>
      <c r="C231" s="214"/>
      <c r="D231" s="215" t="s">
        <v>82</v>
      </c>
      <c r="E231" s="227" t="s">
        <v>3380</v>
      </c>
      <c r="F231" s="227" t="s">
        <v>4279</v>
      </c>
      <c r="G231" s="214"/>
      <c r="H231" s="214"/>
      <c r="I231" s="217"/>
      <c r="J231" s="228">
        <f>BK231</f>
        <v>0</v>
      </c>
      <c r="K231" s="214"/>
      <c r="L231" s="219"/>
      <c r="M231" s="220"/>
      <c r="N231" s="221"/>
      <c r="O231" s="221"/>
      <c r="P231" s="222">
        <f>SUM(P232:P236)</f>
        <v>0</v>
      </c>
      <c r="Q231" s="221"/>
      <c r="R231" s="222">
        <f>SUM(R232:R236)</f>
        <v>0</v>
      </c>
      <c r="S231" s="221"/>
      <c r="T231" s="223">
        <f>SUM(T232:T236)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24" t="s">
        <v>90</v>
      </c>
      <c r="AT231" s="225" t="s">
        <v>82</v>
      </c>
      <c r="AU231" s="225" t="s">
        <v>90</v>
      </c>
      <c r="AY231" s="224" t="s">
        <v>244</v>
      </c>
      <c r="BK231" s="226">
        <f>SUM(BK232:BK236)</f>
        <v>0</v>
      </c>
    </row>
    <row r="232" s="2" customFormat="1" ht="16.5" customHeight="1">
      <c r="A232" s="39"/>
      <c r="B232" s="40"/>
      <c r="C232" s="229" t="s">
        <v>1234</v>
      </c>
      <c r="D232" s="229" t="s">
        <v>247</v>
      </c>
      <c r="E232" s="230" t="s">
        <v>4280</v>
      </c>
      <c r="F232" s="231" t="s">
        <v>4281</v>
      </c>
      <c r="G232" s="232" t="s">
        <v>731</v>
      </c>
      <c r="H232" s="233">
        <v>60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330</v>
      </c>
      <c r="AT232" s="241" t="s">
        <v>247</v>
      </c>
      <c r="AU232" s="241" t="s">
        <v>92</v>
      </c>
      <c r="AY232" s="18" t="s">
        <v>244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330</v>
      </c>
      <c r="BM232" s="241" t="s">
        <v>1776</v>
      </c>
    </row>
    <row r="233" s="2" customFormat="1" ht="16.5" customHeight="1">
      <c r="A233" s="39"/>
      <c r="B233" s="40"/>
      <c r="C233" s="229" t="s">
        <v>1239</v>
      </c>
      <c r="D233" s="229" t="s">
        <v>247</v>
      </c>
      <c r="E233" s="230" t="s">
        <v>4282</v>
      </c>
      <c r="F233" s="231" t="s">
        <v>4283</v>
      </c>
      <c r="G233" s="232" t="s">
        <v>2994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330</v>
      </c>
      <c r="AT233" s="241" t="s">
        <v>247</v>
      </c>
      <c r="AU233" s="241" t="s">
        <v>92</v>
      </c>
      <c r="AY233" s="18" t="s">
        <v>244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330</v>
      </c>
      <c r="BM233" s="241" t="s">
        <v>1787</v>
      </c>
    </row>
    <row r="234" s="2" customFormat="1" ht="21.75" customHeight="1">
      <c r="A234" s="39"/>
      <c r="B234" s="40"/>
      <c r="C234" s="229" t="s">
        <v>1245</v>
      </c>
      <c r="D234" s="229" t="s">
        <v>247</v>
      </c>
      <c r="E234" s="230" t="s">
        <v>4284</v>
      </c>
      <c r="F234" s="231" t="s">
        <v>4285</v>
      </c>
      <c r="G234" s="232" t="s">
        <v>2994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330</v>
      </c>
      <c r="AT234" s="241" t="s">
        <v>247</v>
      </c>
      <c r="AU234" s="241" t="s">
        <v>92</v>
      </c>
      <c r="AY234" s="18" t="s">
        <v>244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330</v>
      </c>
      <c r="BM234" s="241" t="s">
        <v>1804</v>
      </c>
    </row>
    <row r="235" s="2" customFormat="1" ht="16.5" customHeight="1">
      <c r="A235" s="39"/>
      <c r="B235" s="40"/>
      <c r="C235" s="229" t="s">
        <v>1250</v>
      </c>
      <c r="D235" s="229" t="s">
        <v>247</v>
      </c>
      <c r="E235" s="230" t="s">
        <v>4286</v>
      </c>
      <c r="F235" s="231" t="s">
        <v>4287</v>
      </c>
      <c r="G235" s="232" t="s">
        <v>731</v>
      </c>
      <c r="H235" s="233">
        <v>180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330</v>
      </c>
      <c r="AT235" s="241" t="s">
        <v>247</v>
      </c>
      <c r="AU235" s="241" t="s">
        <v>92</v>
      </c>
      <c r="AY235" s="18" t="s">
        <v>244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330</v>
      </c>
      <c r="BM235" s="241" t="s">
        <v>1884</v>
      </c>
    </row>
    <row r="236" s="2" customFormat="1" ht="16.5" customHeight="1">
      <c r="A236" s="39"/>
      <c r="B236" s="40"/>
      <c r="C236" s="229" t="s">
        <v>1254</v>
      </c>
      <c r="D236" s="229" t="s">
        <v>247</v>
      </c>
      <c r="E236" s="230" t="s">
        <v>4288</v>
      </c>
      <c r="F236" s="231" t="s">
        <v>4289</v>
      </c>
      <c r="G236" s="232" t="s">
        <v>2994</v>
      </c>
      <c r="H236" s="233">
        <v>1</v>
      </c>
      <c r="I236" s="234"/>
      <c r="J236" s="235">
        <f>ROUND(I236*H236,2)</f>
        <v>0</v>
      </c>
      <c r="K236" s="236"/>
      <c r="L236" s="45"/>
      <c r="M236" s="310" t="s">
        <v>1</v>
      </c>
      <c r="N236" s="311" t="s">
        <v>48</v>
      </c>
      <c r="O236" s="312"/>
      <c r="P236" s="313">
        <f>O236*H236</f>
        <v>0</v>
      </c>
      <c r="Q236" s="313">
        <v>0</v>
      </c>
      <c r="R236" s="313">
        <f>Q236*H236</f>
        <v>0</v>
      </c>
      <c r="S236" s="313">
        <v>0</v>
      </c>
      <c r="T236" s="31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330</v>
      </c>
      <c r="AT236" s="241" t="s">
        <v>247</v>
      </c>
      <c r="AU236" s="241" t="s">
        <v>92</v>
      </c>
      <c r="AY236" s="18" t="s">
        <v>244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330</v>
      </c>
      <c r="BM236" s="241" t="s">
        <v>698</v>
      </c>
    </row>
    <row r="237" s="2" customFormat="1" ht="6.96" customHeight="1">
      <c r="A237" s="39"/>
      <c r="B237" s="67"/>
      <c r="C237" s="68"/>
      <c r="D237" s="68"/>
      <c r="E237" s="68"/>
      <c r="F237" s="68"/>
      <c r="G237" s="68"/>
      <c r="H237" s="68"/>
      <c r="I237" s="68"/>
      <c r="J237" s="68"/>
      <c r="K237" s="68"/>
      <c r="L237" s="45"/>
      <c r="M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</sheetData>
  <sheetProtection sheet="1" autoFilter="0" formatColumns="0" formatRows="0" objects="1" scenarios="1" spinCount="100000" saltValue="ddLOmF1ngZ7YFRkMmYeaS56izJhgcmPS6HbOWn5G6H3PVEql5bWKoxEVq1m/2rMZqXLjmgXBjxFjYIkLa1VzZA==" hashValue="iIRxh9XFCL5uc8FD3kTlsE7A6FtNXBxCeWnspANAKWEy0LbZn2hFXaaQny/k17I92onw5IadkSOAo/YeyNx/TA==" algorithmName="SHA-512" password="CC35"/>
  <autoFilter ref="C126:K23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4290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ROUND((SUM(BE123:BE178)),  2)</f>
        <v>0</v>
      </c>
      <c r="G35" s="39"/>
      <c r="H35" s="39"/>
      <c r="I35" s="166">
        <v>0.20999999999999999</v>
      </c>
      <c r="J35" s="165">
        <f>ROUND(((SUM(BE123:BE178))*I35),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ROUND((SUM(BF123:BF178)),  2)</f>
        <v>0</v>
      </c>
      <c r="G36" s="39"/>
      <c r="H36" s="39"/>
      <c r="I36" s="166">
        <v>0.12</v>
      </c>
      <c r="J36" s="165">
        <f>ROUND(((SUM(BF123:BF178))*I36),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ROUND((SUM(BG123:BG178)),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ROUND((SUM(BH123:BH178)),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ROUND((SUM(BI123:BI178)),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D.1.4.5.1 - Elektrická požární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4291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4292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4293</v>
      </c>
      <c r="E101" s="198"/>
      <c r="F101" s="198"/>
      <c r="G101" s="198"/>
      <c r="H101" s="198"/>
      <c r="I101" s="198"/>
      <c r="J101" s="199">
        <f>J163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229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186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189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192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D.1.4.5.1 - Elektrická požární signalizace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Areál Nemocnice České Budějovice</v>
      </c>
      <c r="G117" s="41"/>
      <c r="H117" s="41"/>
      <c r="I117" s="33" t="s">
        <v>22</v>
      </c>
      <c r="J117" s="80" t="str">
        <f>IF(J14="","",J14)</f>
        <v>29. 4. 2025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32</v>
      </c>
      <c r="J119" s="37" t="str">
        <f>E23</f>
        <v>AGP nova spol.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30</v>
      </c>
      <c r="D120" s="41"/>
      <c r="E120" s="41"/>
      <c r="F120" s="28" t="str">
        <f>IF(E20="","",E20)</f>
        <v>Vyplň údaj</v>
      </c>
      <c r="G120" s="41"/>
      <c r="H120" s="41"/>
      <c r="I120" s="33" t="s">
        <v>37</v>
      </c>
      <c r="J120" s="37" t="str">
        <f>E26</f>
        <v>QSB,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230</v>
      </c>
      <c r="D122" s="204" t="s">
        <v>68</v>
      </c>
      <c r="E122" s="204" t="s">
        <v>64</v>
      </c>
      <c r="F122" s="204" t="s">
        <v>65</v>
      </c>
      <c r="G122" s="204" t="s">
        <v>231</v>
      </c>
      <c r="H122" s="204" t="s">
        <v>232</v>
      </c>
      <c r="I122" s="204" t="s">
        <v>233</v>
      </c>
      <c r="J122" s="205" t="s">
        <v>201</v>
      </c>
      <c r="K122" s="206" t="s">
        <v>234</v>
      </c>
      <c r="L122" s="207"/>
      <c r="M122" s="101" t="s">
        <v>1</v>
      </c>
      <c r="N122" s="102" t="s">
        <v>47</v>
      </c>
      <c r="O122" s="102" t="s">
        <v>235</v>
      </c>
      <c r="P122" s="102" t="s">
        <v>236</v>
      </c>
      <c r="Q122" s="102" t="s">
        <v>237</v>
      </c>
      <c r="R122" s="102" t="s">
        <v>238</v>
      </c>
      <c r="S122" s="102" t="s">
        <v>239</v>
      </c>
      <c r="T122" s="103" t="s">
        <v>240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241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82</v>
      </c>
      <c r="AU123" s="18" t="s">
        <v>203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2859</v>
      </c>
      <c r="F124" s="216" t="s">
        <v>4294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P125+P163</f>
        <v>0</v>
      </c>
      <c r="Q124" s="221"/>
      <c r="R124" s="222">
        <f>R125+R163</f>
        <v>0</v>
      </c>
      <c r="S124" s="221"/>
      <c r="T124" s="223">
        <f>T125+T163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90</v>
      </c>
      <c r="AT124" s="225" t="s">
        <v>82</v>
      </c>
      <c r="AU124" s="225" t="s">
        <v>83</v>
      </c>
      <c r="AY124" s="224" t="s">
        <v>244</v>
      </c>
      <c r="BK124" s="226">
        <f>BK125+BK163</f>
        <v>0</v>
      </c>
    </row>
    <row r="125" s="12" customFormat="1" ht="22.8" customHeight="1">
      <c r="A125" s="12"/>
      <c r="B125" s="213"/>
      <c r="C125" s="214"/>
      <c r="D125" s="215" t="s">
        <v>82</v>
      </c>
      <c r="E125" s="227" t="s">
        <v>3787</v>
      </c>
      <c r="F125" s="227" t="s">
        <v>4295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SUM(P126:P162)</f>
        <v>0</v>
      </c>
      <c r="Q125" s="221"/>
      <c r="R125" s="222">
        <f>SUM(R126:R162)</f>
        <v>0</v>
      </c>
      <c r="S125" s="221"/>
      <c r="T125" s="223">
        <f>SUM(T126:T162)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90</v>
      </c>
      <c r="AT125" s="225" t="s">
        <v>82</v>
      </c>
      <c r="AU125" s="225" t="s">
        <v>90</v>
      </c>
      <c r="AY125" s="224" t="s">
        <v>244</v>
      </c>
      <c r="BK125" s="226">
        <f>SUM(BK126:BK162)</f>
        <v>0</v>
      </c>
    </row>
    <row r="126" s="2" customFormat="1" ht="16.5" customHeight="1">
      <c r="A126" s="39"/>
      <c r="B126" s="40"/>
      <c r="C126" s="229" t="s">
        <v>90</v>
      </c>
      <c r="D126" s="229" t="s">
        <v>247</v>
      </c>
      <c r="E126" s="230" t="s">
        <v>4296</v>
      </c>
      <c r="F126" s="231" t="s">
        <v>4297</v>
      </c>
      <c r="G126" s="232" t="s">
        <v>687</v>
      </c>
      <c r="H126" s="233">
        <v>2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330</v>
      </c>
      <c r="AT126" s="241" t="s">
        <v>247</v>
      </c>
      <c r="AU126" s="241" t="s">
        <v>92</v>
      </c>
      <c r="AY126" s="18" t="s">
        <v>244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330</v>
      </c>
      <c r="BM126" s="241" t="s">
        <v>92</v>
      </c>
    </row>
    <row r="127" s="2" customFormat="1" ht="55.5" customHeight="1">
      <c r="A127" s="39"/>
      <c r="B127" s="40"/>
      <c r="C127" s="229" t="s">
        <v>92</v>
      </c>
      <c r="D127" s="229" t="s">
        <v>247</v>
      </c>
      <c r="E127" s="230" t="s">
        <v>4298</v>
      </c>
      <c r="F127" s="231" t="s">
        <v>4299</v>
      </c>
      <c r="G127" s="232" t="s">
        <v>687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330</v>
      </c>
      <c r="AT127" s="241" t="s">
        <v>247</v>
      </c>
      <c r="AU127" s="241" t="s">
        <v>92</v>
      </c>
      <c r="AY127" s="18" t="s">
        <v>244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330</v>
      </c>
      <c r="BM127" s="241" t="s">
        <v>251</v>
      </c>
    </row>
    <row r="128" s="2" customFormat="1" ht="49.05" customHeight="1">
      <c r="A128" s="39"/>
      <c r="B128" s="40"/>
      <c r="C128" s="229" t="s">
        <v>358</v>
      </c>
      <c r="D128" s="229" t="s">
        <v>247</v>
      </c>
      <c r="E128" s="230" t="s">
        <v>4300</v>
      </c>
      <c r="F128" s="231" t="s">
        <v>4301</v>
      </c>
      <c r="G128" s="232" t="s">
        <v>687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330</v>
      </c>
      <c r="AT128" s="241" t="s">
        <v>247</v>
      </c>
      <c r="AU128" s="241" t="s">
        <v>92</v>
      </c>
      <c r="AY128" s="18" t="s">
        <v>244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330</v>
      </c>
      <c r="BM128" s="241" t="s">
        <v>266</v>
      </c>
    </row>
    <row r="129" s="2" customFormat="1" ht="44.25" customHeight="1">
      <c r="A129" s="39"/>
      <c r="B129" s="40"/>
      <c r="C129" s="229" t="s">
        <v>251</v>
      </c>
      <c r="D129" s="229" t="s">
        <v>247</v>
      </c>
      <c r="E129" s="230" t="s">
        <v>4302</v>
      </c>
      <c r="F129" s="231" t="s">
        <v>4303</v>
      </c>
      <c r="G129" s="232" t="s">
        <v>687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330</v>
      </c>
      <c r="AT129" s="241" t="s">
        <v>247</v>
      </c>
      <c r="AU129" s="241" t="s">
        <v>92</v>
      </c>
      <c r="AY129" s="18" t="s">
        <v>244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330</v>
      </c>
      <c r="BM129" s="241" t="s">
        <v>280</v>
      </c>
    </row>
    <row r="130" s="2" customFormat="1" ht="33" customHeight="1">
      <c r="A130" s="39"/>
      <c r="B130" s="40"/>
      <c r="C130" s="229" t="s">
        <v>260</v>
      </c>
      <c r="D130" s="229" t="s">
        <v>247</v>
      </c>
      <c r="E130" s="230" t="s">
        <v>4304</v>
      </c>
      <c r="F130" s="231" t="s">
        <v>4305</v>
      </c>
      <c r="G130" s="232" t="s">
        <v>687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330</v>
      </c>
      <c r="AT130" s="241" t="s">
        <v>247</v>
      </c>
      <c r="AU130" s="241" t="s">
        <v>92</v>
      </c>
      <c r="AY130" s="18" t="s">
        <v>244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330</v>
      </c>
      <c r="BM130" s="241" t="s">
        <v>292</v>
      </c>
    </row>
    <row r="131" s="2" customFormat="1" ht="21.75" customHeight="1">
      <c r="A131" s="39"/>
      <c r="B131" s="40"/>
      <c r="C131" s="229" t="s">
        <v>266</v>
      </c>
      <c r="D131" s="229" t="s">
        <v>247</v>
      </c>
      <c r="E131" s="230" t="s">
        <v>4306</v>
      </c>
      <c r="F131" s="231" t="s">
        <v>4307</v>
      </c>
      <c r="G131" s="232" t="s">
        <v>687</v>
      </c>
      <c r="H131" s="233">
        <v>2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330</v>
      </c>
      <c r="AT131" s="241" t="s">
        <v>247</v>
      </c>
      <c r="AU131" s="241" t="s">
        <v>92</v>
      </c>
      <c r="AY131" s="18" t="s">
        <v>244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330</v>
      </c>
      <c r="BM131" s="241" t="s">
        <v>8</v>
      </c>
    </row>
    <row r="132" s="2" customFormat="1" ht="33" customHeight="1">
      <c r="A132" s="39"/>
      <c r="B132" s="40"/>
      <c r="C132" s="229" t="s">
        <v>274</v>
      </c>
      <c r="D132" s="229" t="s">
        <v>247</v>
      </c>
      <c r="E132" s="230" t="s">
        <v>4308</v>
      </c>
      <c r="F132" s="231" t="s">
        <v>4309</v>
      </c>
      <c r="G132" s="232" t="s">
        <v>687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247</v>
      </c>
      <c r="AU132" s="241" t="s">
        <v>92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320</v>
      </c>
    </row>
    <row r="133" s="2" customFormat="1" ht="24.15" customHeight="1">
      <c r="A133" s="39"/>
      <c r="B133" s="40"/>
      <c r="C133" s="229" t="s">
        <v>280</v>
      </c>
      <c r="D133" s="229" t="s">
        <v>247</v>
      </c>
      <c r="E133" s="230" t="s">
        <v>4310</v>
      </c>
      <c r="F133" s="231" t="s">
        <v>4311</v>
      </c>
      <c r="G133" s="232" t="s">
        <v>687</v>
      </c>
      <c r="H133" s="233">
        <v>42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247</v>
      </c>
      <c r="AU133" s="241" t="s">
        <v>92</v>
      </c>
      <c r="AY133" s="18" t="s">
        <v>244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330</v>
      </c>
    </row>
    <row r="134" s="2" customFormat="1" ht="16.5" customHeight="1">
      <c r="A134" s="39"/>
      <c r="B134" s="40"/>
      <c r="C134" s="229" t="s">
        <v>288</v>
      </c>
      <c r="D134" s="229" t="s">
        <v>247</v>
      </c>
      <c r="E134" s="230" t="s">
        <v>4312</v>
      </c>
      <c r="F134" s="231" t="s">
        <v>4313</v>
      </c>
      <c r="G134" s="232" t="s">
        <v>687</v>
      </c>
      <c r="H134" s="233">
        <v>42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247</v>
      </c>
      <c r="AU134" s="241" t="s">
        <v>92</v>
      </c>
      <c r="AY134" s="18" t="s">
        <v>244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341</v>
      </c>
    </row>
    <row r="135" s="2" customFormat="1" ht="37.8" customHeight="1">
      <c r="A135" s="39"/>
      <c r="B135" s="40"/>
      <c r="C135" s="229" t="s">
        <v>292</v>
      </c>
      <c r="D135" s="229" t="s">
        <v>247</v>
      </c>
      <c r="E135" s="230" t="s">
        <v>4314</v>
      </c>
      <c r="F135" s="231" t="s">
        <v>4315</v>
      </c>
      <c r="G135" s="232" t="s">
        <v>687</v>
      </c>
      <c r="H135" s="233">
        <v>9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247</v>
      </c>
      <c r="AU135" s="241" t="s">
        <v>92</v>
      </c>
      <c r="AY135" s="18" t="s">
        <v>244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354</v>
      </c>
    </row>
    <row r="136" s="2" customFormat="1" ht="37.8" customHeight="1">
      <c r="A136" s="39"/>
      <c r="B136" s="40"/>
      <c r="C136" s="229" t="s">
        <v>297</v>
      </c>
      <c r="D136" s="229" t="s">
        <v>247</v>
      </c>
      <c r="E136" s="230" t="s">
        <v>4316</v>
      </c>
      <c r="F136" s="231" t="s">
        <v>4317</v>
      </c>
      <c r="G136" s="232" t="s">
        <v>687</v>
      </c>
      <c r="H136" s="233">
        <v>41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247</v>
      </c>
      <c r="AU136" s="241" t="s">
        <v>92</v>
      </c>
      <c r="AY136" s="18" t="s">
        <v>244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369</v>
      </c>
    </row>
    <row r="137" s="2" customFormat="1" ht="16.5" customHeight="1">
      <c r="A137" s="39"/>
      <c r="B137" s="40"/>
      <c r="C137" s="229" t="s">
        <v>8</v>
      </c>
      <c r="D137" s="229" t="s">
        <v>247</v>
      </c>
      <c r="E137" s="230" t="s">
        <v>4318</v>
      </c>
      <c r="F137" s="231" t="s">
        <v>4319</v>
      </c>
      <c r="G137" s="232" t="s">
        <v>687</v>
      </c>
      <c r="H137" s="233">
        <v>76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247</v>
      </c>
      <c r="AU137" s="241" t="s">
        <v>92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384</v>
      </c>
    </row>
    <row r="138" s="2" customFormat="1" ht="55.5" customHeight="1">
      <c r="A138" s="39"/>
      <c r="B138" s="40"/>
      <c r="C138" s="229" t="s">
        <v>311</v>
      </c>
      <c r="D138" s="229" t="s">
        <v>247</v>
      </c>
      <c r="E138" s="230" t="s">
        <v>4320</v>
      </c>
      <c r="F138" s="231" t="s">
        <v>4321</v>
      </c>
      <c r="G138" s="232" t="s">
        <v>687</v>
      </c>
      <c r="H138" s="233">
        <v>31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247</v>
      </c>
      <c r="AU138" s="241" t="s">
        <v>92</v>
      </c>
      <c r="AY138" s="18" t="s">
        <v>244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394</v>
      </c>
    </row>
    <row r="139" s="2" customFormat="1" ht="37.8" customHeight="1">
      <c r="A139" s="39"/>
      <c r="B139" s="40"/>
      <c r="C139" s="229" t="s">
        <v>320</v>
      </c>
      <c r="D139" s="229" t="s">
        <v>247</v>
      </c>
      <c r="E139" s="230" t="s">
        <v>4322</v>
      </c>
      <c r="F139" s="231" t="s">
        <v>4323</v>
      </c>
      <c r="G139" s="232" t="s">
        <v>687</v>
      </c>
      <c r="H139" s="233">
        <v>5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247</v>
      </c>
      <c r="AU139" s="241" t="s">
        <v>92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405</v>
      </c>
    </row>
    <row r="140" s="2" customFormat="1" ht="37.8" customHeight="1">
      <c r="A140" s="39"/>
      <c r="B140" s="40"/>
      <c r="C140" s="229" t="s">
        <v>325</v>
      </c>
      <c r="D140" s="229" t="s">
        <v>247</v>
      </c>
      <c r="E140" s="230" t="s">
        <v>4324</v>
      </c>
      <c r="F140" s="231" t="s">
        <v>4325</v>
      </c>
      <c r="G140" s="232" t="s">
        <v>687</v>
      </c>
      <c r="H140" s="233">
        <v>13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247</v>
      </c>
      <c r="AU140" s="241" t="s">
        <v>92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415</v>
      </c>
    </row>
    <row r="141" s="2" customFormat="1" ht="16.5" customHeight="1">
      <c r="A141" s="39"/>
      <c r="B141" s="40"/>
      <c r="C141" s="229" t="s">
        <v>330</v>
      </c>
      <c r="D141" s="229" t="s">
        <v>247</v>
      </c>
      <c r="E141" s="230" t="s">
        <v>4326</v>
      </c>
      <c r="F141" s="231" t="s">
        <v>4327</v>
      </c>
      <c r="G141" s="232" t="s">
        <v>687</v>
      </c>
      <c r="H141" s="233">
        <v>20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247</v>
      </c>
      <c r="AU141" s="241" t="s">
        <v>92</v>
      </c>
      <c r="AY141" s="18" t="s">
        <v>244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427</v>
      </c>
    </row>
    <row r="142" s="2" customFormat="1" ht="16.5" customHeight="1">
      <c r="A142" s="39"/>
      <c r="B142" s="40"/>
      <c r="C142" s="229" t="s">
        <v>335</v>
      </c>
      <c r="D142" s="229" t="s">
        <v>247</v>
      </c>
      <c r="E142" s="230" t="s">
        <v>4328</v>
      </c>
      <c r="F142" s="231" t="s">
        <v>4329</v>
      </c>
      <c r="G142" s="232" t="s">
        <v>687</v>
      </c>
      <c r="H142" s="233">
        <v>20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247</v>
      </c>
      <c r="AU142" s="241" t="s">
        <v>92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439</v>
      </c>
    </row>
    <row r="143" s="2" customFormat="1" ht="16.5" customHeight="1">
      <c r="A143" s="39"/>
      <c r="B143" s="40"/>
      <c r="C143" s="229" t="s">
        <v>341</v>
      </c>
      <c r="D143" s="229" t="s">
        <v>247</v>
      </c>
      <c r="E143" s="230" t="s">
        <v>4330</v>
      </c>
      <c r="F143" s="231" t="s">
        <v>4331</v>
      </c>
      <c r="G143" s="232" t="s">
        <v>687</v>
      </c>
      <c r="H143" s="233">
        <v>6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247</v>
      </c>
      <c r="AU143" s="241" t="s">
        <v>92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454</v>
      </c>
    </row>
    <row r="144" s="2" customFormat="1" ht="16.5" customHeight="1">
      <c r="A144" s="39"/>
      <c r="B144" s="40"/>
      <c r="C144" s="229" t="s">
        <v>349</v>
      </c>
      <c r="D144" s="229" t="s">
        <v>247</v>
      </c>
      <c r="E144" s="230" t="s">
        <v>4332</v>
      </c>
      <c r="F144" s="231" t="s">
        <v>4333</v>
      </c>
      <c r="G144" s="232" t="s">
        <v>687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247</v>
      </c>
      <c r="AU144" s="241" t="s">
        <v>92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465</v>
      </c>
    </row>
    <row r="145" s="2" customFormat="1" ht="16.5" customHeight="1">
      <c r="A145" s="39"/>
      <c r="B145" s="40"/>
      <c r="C145" s="229" t="s">
        <v>354</v>
      </c>
      <c r="D145" s="229" t="s">
        <v>247</v>
      </c>
      <c r="E145" s="230" t="s">
        <v>4334</v>
      </c>
      <c r="F145" s="231" t="s">
        <v>4335</v>
      </c>
      <c r="G145" s="232" t="s">
        <v>687</v>
      </c>
      <c r="H145" s="233">
        <v>49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247</v>
      </c>
      <c r="AU145" s="241" t="s">
        <v>92</v>
      </c>
      <c r="AY145" s="18" t="s">
        <v>244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481</v>
      </c>
    </row>
    <row r="146" s="2" customFormat="1" ht="16.5" customHeight="1">
      <c r="A146" s="39"/>
      <c r="B146" s="40"/>
      <c r="C146" s="229" t="s">
        <v>7</v>
      </c>
      <c r="D146" s="229" t="s">
        <v>247</v>
      </c>
      <c r="E146" s="230" t="s">
        <v>4336</v>
      </c>
      <c r="F146" s="231" t="s">
        <v>4337</v>
      </c>
      <c r="G146" s="232" t="s">
        <v>687</v>
      </c>
      <c r="H146" s="233">
        <v>298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247</v>
      </c>
      <c r="AU146" s="241" t="s">
        <v>92</v>
      </c>
      <c r="AY146" s="18" t="s">
        <v>244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2066</v>
      </c>
    </row>
    <row r="147" s="2" customFormat="1" ht="16.5" customHeight="1">
      <c r="A147" s="39"/>
      <c r="B147" s="40"/>
      <c r="C147" s="229" t="s">
        <v>369</v>
      </c>
      <c r="D147" s="229" t="s">
        <v>247</v>
      </c>
      <c r="E147" s="230" t="s">
        <v>4338</v>
      </c>
      <c r="F147" s="231" t="s">
        <v>4339</v>
      </c>
      <c r="G147" s="232" t="s">
        <v>687</v>
      </c>
      <c r="H147" s="233">
        <v>5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247</v>
      </c>
      <c r="AU147" s="241" t="s">
        <v>92</v>
      </c>
      <c r="AY147" s="18" t="s">
        <v>244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514</v>
      </c>
    </row>
    <row r="148" s="2" customFormat="1" ht="16.5" customHeight="1">
      <c r="A148" s="39"/>
      <c r="B148" s="40"/>
      <c r="C148" s="229" t="s">
        <v>375</v>
      </c>
      <c r="D148" s="229" t="s">
        <v>247</v>
      </c>
      <c r="E148" s="230" t="s">
        <v>4340</v>
      </c>
      <c r="F148" s="231" t="s">
        <v>4341</v>
      </c>
      <c r="G148" s="232" t="s">
        <v>687</v>
      </c>
      <c r="H148" s="233">
        <v>10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247</v>
      </c>
      <c r="AU148" s="241" t="s">
        <v>92</v>
      </c>
      <c r="AY148" s="18" t="s">
        <v>244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540</v>
      </c>
    </row>
    <row r="149" s="2" customFormat="1" ht="16.5" customHeight="1">
      <c r="A149" s="39"/>
      <c r="B149" s="40"/>
      <c r="C149" s="229" t="s">
        <v>384</v>
      </c>
      <c r="D149" s="229" t="s">
        <v>247</v>
      </c>
      <c r="E149" s="230" t="s">
        <v>4342</v>
      </c>
      <c r="F149" s="231" t="s">
        <v>4343</v>
      </c>
      <c r="G149" s="232" t="s">
        <v>184</v>
      </c>
      <c r="H149" s="233">
        <v>2370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247</v>
      </c>
      <c r="AU149" s="241" t="s">
        <v>92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549</v>
      </c>
    </row>
    <row r="150" s="2" customFormat="1" ht="24.15" customHeight="1">
      <c r="A150" s="39"/>
      <c r="B150" s="40"/>
      <c r="C150" s="229" t="s">
        <v>389</v>
      </c>
      <c r="D150" s="229" t="s">
        <v>247</v>
      </c>
      <c r="E150" s="230" t="s">
        <v>4344</v>
      </c>
      <c r="F150" s="231" t="s">
        <v>4345</v>
      </c>
      <c r="G150" s="232" t="s">
        <v>184</v>
      </c>
      <c r="H150" s="233">
        <v>1860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247</v>
      </c>
      <c r="AU150" s="241" t="s">
        <v>92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567</v>
      </c>
    </row>
    <row r="151" s="2" customFormat="1" ht="24.15" customHeight="1">
      <c r="A151" s="39"/>
      <c r="B151" s="40"/>
      <c r="C151" s="229" t="s">
        <v>394</v>
      </c>
      <c r="D151" s="229" t="s">
        <v>247</v>
      </c>
      <c r="E151" s="230" t="s">
        <v>4346</v>
      </c>
      <c r="F151" s="231" t="s">
        <v>4347</v>
      </c>
      <c r="G151" s="232" t="s">
        <v>184</v>
      </c>
      <c r="H151" s="233">
        <v>2579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247</v>
      </c>
      <c r="AU151" s="241" t="s">
        <v>92</v>
      </c>
      <c r="AY151" s="18" t="s">
        <v>244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585</v>
      </c>
    </row>
    <row r="152" s="2" customFormat="1" ht="16.5" customHeight="1">
      <c r="A152" s="39"/>
      <c r="B152" s="40"/>
      <c r="C152" s="229" t="s">
        <v>399</v>
      </c>
      <c r="D152" s="229" t="s">
        <v>247</v>
      </c>
      <c r="E152" s="230" t="s">
        <v>4348</v>
      </c>
      <c r="F152" s="231" t="s">
        <v>4349</v>
      </c>
      <c r="G152" s="232" t="s">
        <v>687</v>
      </c>
      <c r="H152" s="233">
        <v>27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247</v>
      </c>
      <c r="AU152" s="241" t="s">
        <v>92</v>
      </c>
      <c r="AY152" s="18" t="s">
        <v>244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595</v>
      </c>
    </row>
    <row r="153" s="2" customFormat="1" ht="16.5" customHeight="1">
      <c r="A153" s="39"/>
      <c r="B153" s="40"/>
      <c r="C153" s="229" t="s">
        <v>405</v>
      </c>
      <c r="D153" s="229" t="s">
        <v>247</v>
      </c>
      <c r="E153" s="230" t="s">
        <v>4350</v>
      </c>
      <c r="F153" s="231" t="s">
        <v>4351</v>
      </c>
      <c r="G153" s="232" t="s">
        <v>184</v>
      </c>
      <c r="H153" s="233">
        <v>4050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247</v>
      </c>
      <c r="AU153" s="241" t="s">
        <v>92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607</v>
      </c>
    </row>
    <row r="154" s="2" customFormat="1" ht="24.15" customHeight="1">
      <c r="A154" s="39"/>
      <c r="B154" s="40"/>
      <c r="C154" s="229" t="s">
        <v>411</v>
      </c>
      <c r="D154" s="229" t="s">
        <v>247</v>
      </c>
      <c r="E154" s="230" t="s">
        <v>4352</v>
      </c>
      <c r="F154" s="231" t="s">
        <v>4353</v>
      </c>
      <c r="G154" s="232" t="s">
        <v>184</v>
      </c>
      <c r="H154" s="233">
        <v>3900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247</v>
      </c>
      <c r="AU154" s="241" t="s">
        <v>92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634</v>
      </c>
    </row>
    <row r="155" s="2" customFormat="1" ht="16.5" customHeight="1">
      <c r="A155" s="39"/>
      <c r="B155" s="40"/>
      <c r="C155" s="229" t="s">
        <v>415</v>
      </c>
      <c r="D155" s="229" t="s">
        <v>247</v>
      </c>
      <c r="E155" s="230" t="s">
        <v>4354</v>
      </c>
      <c r="F155" s="231" t="s">
        <v>4355</v>
      </c>
      <c r="G155" s="232" t="s">
        <v>184</v>
      </c>
      <c r="H155" s="233">
        <v>192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247</v>
      </c>
      <c r="AU155" s="241" t="s">
        <v>92</v>
      </c>
      <c r="AY155" s="18" t="s">
        <v>244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642</v>
      </c>
    </row>
    <row r="156" s="2" customFormat="1" ht="21.75" customHeight="1">
      <c r="A156" s="39"/>
      <c r="B156" s="40"/>
      <c r="C156" s="229" t="s">
        <v>419</v>
      </c>
      <c r="D156" s="229" t="s">
        <v>247</v>
      </c>
      <c r="E156" s="230" t="s">
        <v>4356</v>
      </c>
      <c r="F156" s="231" t="s">
        <v>4357</v>
      </c>
      <c r="G156" s="232" t="s">
        <v>184</v>
      </c>
      <c r="H156" s="233">
        <v>2014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247</v>
      </c>
      <c r="AU156" s="241" t="s">
        <v>92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650</v>
      </c>
    </row>
    <row r="157" s="2" customFormat="1" ht="24.15" customHeight="1">
      <c r="A157" s="39"/>
      <c r="B157" s="40"/>
      <c r="C157" s="229" t="s">
        <v>427</v>
      </c>
      <c r="D157" s="229" t="s">
        <v>247</v>
      </c>
      <c r="E157" s="230" t="s">
        <v>4358</v>
      </c>
      <c r="F157" s="231" t="s">
        <v>4359</v>
      </c>
      <c r="G157" s="232" t="s">
        <v>687</v>
      </c>
      <c r="H157" s="233">
        <v>13317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247</v>
      </c>
      <c r="AU157" s="241" t="s">
        <v>92</v>
      </c>
      <c r="AY157" s="18" t="s">
        <v>244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668</v>
      </c>
    </row>
    <row r="158" s="2" customFormat="1" ht="16.5" customHeight="1">
      <c r="A158" s="39"/>
      <c r="B158" s="40"/>
      <c r="C158" s="229" t="s">
        <v>432</v>
      </c>
      <c r="D158" s="229" t="s">
        <v>247</v>
      </c>
      <c r="E158" s="230" t="s">
        <v>4360</v>
      </c>
      <c r="F158" s="231" t="s">
        <v>4361</v>
      </c>
      <c r="G158" s="232" t="s">
        <v>687</v>
      </c>
      <c r="H158" s="233">
        <v>2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247</v>
      </c>
      <c r="AU158" s="241" t="s">
        <v>92</v>
      </c>
      <c r="AY158" s="18" t="s">
        <v>244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772</v>
      </c>
    </row>
    <row r="159" s="2" customFormat="1" ht="16.5" customHeight="1">
      <c r="A159" s="39"/>
      <c r="B159" s="40"/>
      <c r="C159" s="229" t="s">
        <v>439</v>
      </c>
      <c r="D159" s="229" t="s">
        <v>247</v>
      </c>
      <c r="E159" s="230" t="s">
        <v>4362</v>
      </c>
      <c r="F159" s="231" t="s">
        <v>4363</v>
      </c>
      <c r="G159" s="232" t="s">
        <v>687</v>
      </c>
      <c r="H159" s="233">
        <v>172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247</v>
      </c>
      <c r="AU159" s="241" t="s">
        <v>92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798</v>
      </c>
    </row>
    <row r="160" s="2" customFormat="1" ht="16.5" customHeight="1">
      <c r="A160" s="39"/>
      <c r="B160" s="40"/>
      <c r="C160" s="229" t="s">
        <v>446</v>
      </c>
      <c r="D160" s="229" t="s">
        <v>247</v>
      </c>
      <c r="E160" s="230" t="s">
        <v>4364</v>
      </c>
      <c r="F160" s="231" t="s">
        <v>4154</v>
      </c>
      <c r="G160" s="232" t="s">
        <v>2994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247</v>
      </c>
      <c r="AU160" s="241" t="s">
        <v>92</v>
      </c>
      <c r="AY160" s="18" t="s">
        <v>244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807</v>
      </c>
    </row>
    <row r="161" s="2" customFormat="1" ht="16.5" customHeight="1">
      <c r="A161" s="39"/>
      <c r="B161" s="40"/>
      <c r="C161" s="229" t="s">
        <v>454</v>
      </c>
      <c r="D161" s="229" t="s">
        <v>247</v>
      </c>
      <c r="E161" s="230" t="s">
        <v>4365</v>
      </c>
      <c r="F161" s="231" t="s">
        <v>4366</v>
      </c>
      <c r="G161" s="232" t="s">
        <v>687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247</v>
      </c>
      <c r="AU161" s="241" t="s">
        <v>92</v>
      </c>
      <c r="AY161" s="18" t="s">
        <v>244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819</v>
      </c>
    </row>
    <row r="162" s="2" customFormat="1" ht="16.5" customHeight="1">
      <c r="A162" s="39"/>
      <c r="B162" s="40"/>
      <c r="C162" s="229" t="s">
        <v>460</v>
      </c>
      <c r="D162" s="229" t="s">
        <v>247</v>
      </c>
      <c r="E162" s="230" t="s">
        <v>4367</v>
      </c>
      <c r="F162" s="231" t="s">
        <v>847</v>
      </c>
      <c r="G162" s="232" t="s">
        <v>1940</v>
      </c>
      <c r="H162" s="309"/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247</v>
      </c>
      <c r="AU162" s="241" t="s">
        <v>92</v>
      </c>
      <c r="AY162" s="18" t="s">
        <v>244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827</v>
      </c>
    </row>
    <row r="163" s="12" customFormat="1" ht="22.8" customHeight="1">
      <c r="A163" s="12"/>
      <c r="B163" s="213"/>
      <c r="C163" s="214"/>
      <c r="D163" s="215" t="s">
        <v>82</v>
      </c>
      <c r="E163" s="227" t="s">
        <v>3356</v>
      </c>
      <c r="F163" s="227" t="s">
        <v>4368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SUM(P164:P178)</f>
        <v>0</v>
      </c>
      <c r="Q163" s="221"/>
      <c r="R163" s="222">
        <f>SUM(R164:R178)</f>
        <v>0</v>
      </c>
      <c r="S163" s="221"/>
      <c r="T163" s="223">
        <f>SUM(T164:T178)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90</v>
      </c>
      <c r="AY163" s="224" t="s">
        <v>244</v>
      </c>
      <c r="BK163" s="226">
        <f>SUM(BK164:BK178)</f>
        <v>0</v>
      </c>
    </row>
    <row r="164" s="2" customFormat="1" ht="16.5" customHeight="1">
      <c r="A164" s="39"/>
      <c r="B164" s="40"/>
      <c r="C164" s="229" t="s">
        <v>465</v>
      </c>
      <c r="D164" s="229" t="s">
        <v>247</v>
      </c>
      <c r="E164" s="230" t="s">
        <v>4369</v>
      </c>
      <c r="F164" s="231" t="s">
        <v>4370</v>
      </c>
      <c r="G164" s="232" t="s">
        <v>731</v>
      </c>
      <c r="H164" s="233">
        <v>30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247</v>
      </c>
      <c r="AU164" s="241" t="s">
        <v>92</v>
      </c>
      <c r="AY164" s="18" t="s">
        <v>244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842</v>
      </c>
    </row>
    <row r="165" s="2" customFormat="1" ht="16.5" customHeight="1">
      <c r="A165" s="39"/>
      <c r="B165" s="40"/>
      <c r="C165" s="229" t="s">
        <v>470</v>
      </c>
      <c r="D165" s="229" t="s">
        <v>247</v>
      </c>
      <c r="E165" s="230" t="s">
        <v>4371</v>
      </c>
      <c r="F165" s="231" t="s">
        <v>4372</v>
      </c>
      <c r="G165" s="232" t="s">
        <v>731</v>
      </c>
      <c r="H165" s="233">
        <v>20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247</v>
      </c>
      <c r="AU165" s="241" t="s">
        <v>92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856</v>
      </c>
    </row>
    <row r="166" s="2" customFormat="1" ht="44.25" customHeight="1">
      <c r="A166" s="39"/>
      <c r="B166" s="40"/>
      <c r="C166" s="229" t="s">
        <v>481</v>
      </c>
      <c r="D166" s="229" t="s">
        <v>247</v>
      </c>
      <c r="E166" s="230" t="s">
        <v>4373</v>
      </c>
      <c r="F166" s="231" t="s">
        <v>4374</v>
      </c>
      <c r="G166" s="232" t="s">
        <v>2994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247</v>
      </c>
      <c r="AU166" s="241" t="s">
        <v>92</v>
      </c>
      <c r="AY166" s="18" t="s">
        <v>244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867</v>
      </c>
    </row>
    <row r="167" s="2" customFormat="1" ht="16.5" customHeight="1">
      <c r="A167" s="39"/>
      <c r="B167" s="40"/>
      <c r="C167" s="229" t="s">
        <v>2062</v>
      </c>
      <c r="D167" s="229" t="s">
        <v>247</v>
      </c>
      <c r="E167" s="230" t="s">
        <v>4375</v>
      </c>
      <c r="F167" s="231" t="s">
        <v>4376</v>
      </c>
      <c r="G167" s="232" t="s">
        <v>687</v>
      </c>
      <c r="H167" s="233">
        <v>150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330</v>
      </c>
      <c r="AT167" s="241" t="s">
        <v>247</v>
      </c>
      <c r="AU167" s="241" t="s">
        <v>92</v>
      </c>
      <c r="AY167" s="18" t="s">
        <v>244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330</v>
      </c>
      <c r="BM167" s="241" t="s">
        <v>876</v>
      </c>
    </row>
    <row r="168" s="2" customFormat="1" ht="16.5" customHeight="1">
      <c r="A168" s="39"/>
      <c r="B168" s="40"/>
      <c r="C168" s="229" t="s">
        <v>2066</v>
      </c>
      <c r="D168" s="229" t="s">
        <v>247</v>
      </c>
      <c r="E168" s="230" t="s">
        <v>4377</v>
      </c>
      <c r="F168" s="231" t="s">
        <v>4378</v>
      </c>
      <c r="G168" s="232" t="s">
        <v>184</v>
      </c>
      <c r="H168" s="233">
        <v>192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247</v>
      </c>
      <c r="AU168" s="241" t="s">
        <v>92</v>
      </c>
      <c r="AY168" s="18" t="s">
        <v>244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886</v>
      </c>
    </row>
    <row r="169" s="2" customFormat="1" ht="16.5" customHeight="1">
      <c r="A169" s="39"/>
      <c r="B169" s="40"/>
      <c r="C169" s="229" t="s">
        <v>2070</v>
      </c>
      <c r="D169" s="229" t="s">
        <v>247</v>
      </c>
      <c r="E169" s="230" t="s">
        <v>4379</v>
      </c>
      <c r="F169" s="231" t="s">
        <v>4380</v>
      </c>
      <c r="G169" s="232" t="s">
        <v>2994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330</v>
      </c>
      <c r="AT169" s="241" t="s">
        <v>247</v>
      </c>
      <c r="AU169" s="241" t="s">
        <v>92</v>
      </c>
      <c r="AY169" s="18" t="s">
        <v>244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894</v>
      </c>
    </row>
    <row r="170" s="2" customFormat="1" ht="16.5" customHeight="1">
      <c r="A170" s="39"/>
      <c r="B170" s="40"/>
      <c r="C170" s="229" t="s">
        <v>514</v>
      </c>
      <c r="D170" s="229" t="s">
        <v>247</v>
      </c>
      <c r="E170" s="230" t="s">
        <v>4381</v>
      </c>
      <c r="F170" s="231" t="s">
        <v>4382</v>
      </c>
      <c r="G170" s="232" t="s">
        <v>731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330</v>
      </c>
      <c r="AT170" s="241" t="s">
        <v>247</v>
      </c>
      <c r="AU170" s="241" t="s">
        <v>92</v>
      </c>
      <c r="AY170" s="18" t="s">
        <v>244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330</v>
      </c>
      <c r="BM170" s="241" t="s">
        <v>930</v>
      </c>
    </row>
    <row r="171" s="2" customFormat="1" ht="21.75" customHeight="1">
      <c r="A171" s="39"/>
      <c r="B171" s="40"/>
      <c r="C171" s="229" t="s">
        <v>535</v>
      </c>
      <c r="D171" s="229" t="s">
        <v>247</v>
      </c>
      <c r="E171" s="230" t="s">
        <v>4383</v>
      </c>
      <c r="F171" s="231" t="s">
        <v>4285</v>
      </c>
      <c r="G171" s="232" t="s">
        <v>2994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330</v>
      </c>
      <c r="AT171" s="241" t="s">
        <v>247</v>
      </c>
      <c r="AU171" s="241" t="s">
        <v>92</v>
      </c>
      <c r="AY171" s="18" t="s">
        <v>244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330</v>
      </c>
      <c r="BM171" s="241" t="s">
        <v>966</v>
      </c>
    </row>
    <row r="172" s="2" customFormat="1" ht="21.75" customHeight="1">
      <c r="A172" s="39"/>
      <c r="B172" s="40"/>
      <c r="C172" s="229" t="s">
        <v>540</v>
      </c>
      <c r="D172" s="229" t="s">
        <v>247</v>
      </c>
      <c r="E172" s="230" t="s">
        <v>4384</v>
      </c>
      <c r="F172" s="231" t="s">
        <v>4385</v>
      </c>
      <c r="G172" s="232" t="s">
        <v>2994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330</v>
      </c>
      <c r="AT172" s="241" t="s">
        <v>247</v>
      </c>
      <c r="AU172" s="241" t="s">
        <v>92</v>
      </c>
      <c r="AY172" s="18" t="s">
        <v>244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330</v>
      </c>
      <c r="BM172" s="241" t="s">
        <v>975</v>
      </c>
    </row>
    <row r="173" s="2" customFormat="1" ht="24.15" customHeight="1">
      <c r="A173" s="39"/>
      <c r="B173" s="40"/>
      <c r="C173" s="229" t="s">
        <v>545</v>
      </c>
      <c r="D173" s="229" t="s">
        <v>247</v>
      </c>
      <c r="E173" s="230" t="s">
        <v>4386</v>
      </c>
      <c r="F173" s="231" t="s">
        <v>4387</v>
      </c>
      <c r="G173" s="232" t="s">
        <v>2994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247</v>
      </c>
      <c r="AU173" s="241" t="s">
        <v>92</v>
      </c>
      <c r="AY173" s="18" t="s">
        <v>244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1019</v>
      </c>
    </row>
    <row r="174" s="2" customFormat="1" ht="24.15" customHeight="1">
      <c r="A174" s="39"/>
      <c r="B174" s="40"/>
      <c r="C174" s="229" t="s">
        <v>549</v>
      </c>
      <c r="D174" s="229" t="s">
        <v>247</v>
      </c>
      <c r="E174" s="230" t="s">
        <v>4388</v>
      </c>
      <c r="F174" s="231" t="s">
        <v>4389</v>
      </c>
      <c r="G174" s="232" t="s">
        <v>2994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247</v>
      </c>
      <c r="AU174" s="241" t="s">
        <v>92</v>
      </c>
      <c r="AY174" s="18" t="s">
        <v>244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1141</v>
      </c>
    </row>
    <row r="175" s="2" customFormat="1" ht="24.15" customHeight="1">
      <c r="A175" s="39"/>
      <c r="B175" s="40"/>
      <c r="C175" s="229" t="s">
        <v>554</v>
      </c>
      <c r="D175" s="229" t="s">
        <v>247</v>
      </c>
      <c r="E175" s="230" t="s">
        <v>4390</v>
      </c>
      <c r="F175" s="231" t="s">
        <v>4391</v>
      </c>
      <c r="G175" s="232" t="s">
        <v>687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330</v>
      </c>
      <c r="AT175" s="241" t="s">
        <v>247</v>
      </c>
      <c r="AU175" s="241" t="s">
        <v>92</v>
      </c>
      <c r="AY175" s="18" t="s">
        <v>244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330</v>
      </c>
      <c r="BM175" s="241" t="s">
        <v>1150</v>
      </c>
    </row>
    <row r="176" s="2" customFormat="1" ht="24.15" customHeight="1">
      <c r="A176" s="39"/>
      <c r="B176" s="40"/>
      <c r="C176" s="229" t="s">
        <v>567</v>
      </c>
      <c r="D176" s="229" t="s">
        <v>247</v>
      </c>
      <c r="E176" s="230" t="s">
        <v>4392</v>
      </c>
      <c r="F176" s="231" t="s">
        <v>4393</v>
      </c>
      <c r="G176" s="232" t="s">
        <v>687</v>
      </c>
      <c r="H176" s="233">
        <v>4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330</v>
      </c>
      <c r="AT176" s="241" t="s">
        <v>247</v>
      </c>
      <c r="AU176" s="241" t="s">
        <v>92</v>
      </c>
      <c r="AY176" s="18" t="s">
        <v>244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330</v>
      </c>
      <c r="BM176" s="241" t="s">
        <v>1203</v>
      </c>
    </row>
    <row r="177" s="2" customFormat="1" ht="24.15" customHeight="1">
      <c r="A177" s="39"/>
      <c r="B177" s="40"/>
      <c r="C177" s="229" t="s">
        <v>578</v>
      </c>
      <c r="D177" s="229" t="s">
        <v>247</v>
      </c>
      <c r="E177" s="230" t="s">
        <v>4394</v>
      </c>
      <c r="F177" s="231" t="s">
        <v>4395</v>
      </c>
      <c r="G177" s="232" t="s">
        <v>687</v>
      </c>
      <c r="H177" s="233">
        <v>4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330</v>
      </c>
      <c r="AT177" s="241" t="s">
        <v>247</v>
      </c>
      <c r="AU177" s="241" t="s">
        <v>92</v>
      </c>
      <c r="AY177" s="18" t="s">
        <v>244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1213</v>
      </c>
    </row>
    <row r="178" s="2" customFormat="1" ht="16.5" customHeight="1">
      <c r="A178" s="39"/>
      <c r="B178" s="40"/>
      <c r="C178" s="229" t="s">
        <v>585</v>
      </c>
      <c r="D178" s="229" t="s">
        <v>247</v>
      </c>
      <c r="E178" s="230" t="s">
        <v>4396</v>
      </c>
      <c r="F178" s="231" t="s">
        <v>4397</v>
      </c>
      <c r="G178" s="232" t="s">
        <v>687</v>
      </c>
      <c r="H178" s="233">
        <v>356</v>
      </c>
      <c r="I178" s="234"/>
      <c r="J178" s="235">
        <f>ROUND(I178*H178,2)</f>
        <v>0</v>
      </c>
      <c r="K178" s="236"/>
      <c r="L178" s="45"/>
      <c r="M178" s="310" t="s">
        <v>1</v>
      </c>
      <c r="N178" s="311" t="s">
        <v>48</v>
      </c>
      <c r="O178" s="312"/>
      <c r="P178" s="313">
        <f>O178*H178</f>
        <v>0</v>
      </c>
      <c r="Q178" s="313">
        <v>0</v>
      </c>
      <c r="R178" s="313">
        <f>Q178*H178</f>
        <v>0</v>
      </c>
      <c r="S178" s="313">
        <v>0</v>
      </c>
      <c r="T178" s="31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247</v>
      </c>
      <c r="AU178" s="241" t="s">
        <v>92</v>
      </c>
      <c r="AY178" s="18" t="s">
        <v>244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1222</v>
      </c>
    </row>
    <row r="179" s="2" customFormat="1" ht="6.96" customHeight="1">
      <c r="A179" s="39"/>
      <c r="B179" s="67"/>
      <c r="C179" s="68"/>
      <c r="D179" s="68"/>
      <c r="E179" s="68"/>
      <c r="F179" s="68"/>
      <c r="G179" s="68"/>
      <c r="H179" s="68"/>
      <c r="I179" s="68"/>
      <c r="J179" s="68"/>
      <c r="K179" s="68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rFXB3E+cNH3A8oQjPO0zrrG2sDT/doHpjYHofVuNSzis8By8VGCthxIm6AvJ1Nuq/bQusk9CsoC2n5LiHgo8Vw==" hashValue="FudZdX9xOD+j62TK+W6Fx/7ZuPGNiIjK27PquGa9So2m+mKU2OBssfpJot6MYoflVn4fLsBKzo4Mon7m5feyPw==" algorithmName="SHA-512" password="CC35"/>
  <autoFilter ref="C122:K17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4398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ROUND(J155,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ROUND((SUM(BE155:BE1024)),  2)</f>
        <v>0</v>
      </c>
      <c r="G35" s="39"/>
      <c r="H35" s="39"/>
      <c r="I35" s="166">
        <v>0.20999999999999999</v>
      </c>
      <c r="J35" s="165">
        <f>ROUND(((SUM(BE155:BE1024))*I35),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ROUND((SUM(BF155:BF1024)),  2)</f>
        <v>0</v>
      </c>
      <c r="G36" s="39"/>
      <c r="H36" s="39"/>
      <c r="I36" s="166">
        <v>0.12</v>
      </c>
      <c r="J36" s="165">
        <f>ROUND(((SUM(BF155:BF1024))*I36),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ROUND((SUM(BG155:BG1024)),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ROUND((SUM(BH155:BH1024)),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ROUND((SUM(BI155:BI1024)),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D.2 - Zpevněné plochy a komunikace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J155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204</v>
      </c>
      <c r="E99" s="193"/>
      <c r="F99" s="193"/>
      <c r="G99" s="193"/>
      <c r="H99" s="193"/>
      <c r="I99" s="193"/>
      <c r="J99" s="194">
        <f>J156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205</v>
      </c>
      <c r="E100" s="198"/>
      <c r="F100" s="198"/>
      <c r="G100" s="198"/>
      <c r="H100" s="198"/>
      <c r="I100" s="198"/>
      <c r="J100" s="199">
        <f>J157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4399</v>
      </c>
      <c r="E101" s="198"/>
      <c r="F101" s="198"/>
      <c r="G101" s="198"/>
      <c r="H101" s="198"/>
      <c r="I101" s="198"/>
      <c r="J101" s="199">
        <f>J158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4400</v>
      </c>
      <c r="E102" s="198"/>
      <c r="F102" s="198"/>
      <c r="G102" s="198"/>
      <c r="H102" s="198"/>
      <c r="I102" s="198"/>
      <c r="J102" s="199">
        <f>J197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4401</v>
      </c>
      <c r="E103" s="198"/>
      <c r="F103" s="198"/>
      <c r="G103" s="198"/>
      <c r="H103" s="198"/>
      <c r="I103" s="198"/>
      <c r="J103" s="199">
        <f>J224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4402</v>
      </c>
      <c r="E104" s="198"/>
      <c r="F104" s="198"/>
      <c r="G104" s="198"/>
      <c r="H104" s="198"/>
      <c r="I104" s="198"/>
      <c r="J104" s="199">
        <f>J249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4403</v>
      </c>
      <c r="E105" s="198"/>
      <c r="F105" s="198"/>
      <c r="G105" s="198"/>
      <c r="H105" s="198"/>
      <c r="I105" s="198"/>
      <c r="J105" s="199">
        <f>J258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4404</v>
      </c>
      <c r="E106" s="198"/>
      <c r="F106" s="198"/>
      <c r="G106" s="198"/>
      <c r="H106" s="198"/>
      <c r="I106" s="198"/>
      <c r="J106" s="199">
        <f>J334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4405</v>
      </c>
      <c r="E107" s="198"/>
      <c r="F107" s="198"/>
      <c r="G107" s="198"/>
      <c r="H107" s="198"/>
      <c r="I107" s="198"/>
      <c r="J107" s="199">
        <f>J380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206</v>
      </c>
      <c r="E108" s="198"/>
      <c r="F108" s="198"/>
      <c r="G108" s="198"/>
      <c r="H108" s="198"/>
      <c r="I108" s="198"/>
      <c r="J108" s="199">
        <f>J414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4406</v>
      </c>
      <c r="E109" s="198"/>
      <c r="F109" s="198"/>
      <c r="G109" s="198"/>
      <c r="H109" s="198"/>
      <c r="I109" s="198"/>
      <c r="J109" s="199">
        <f>J421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4407</v>
      </c>
      <c r="E110" s="198"/>
      <c r="F110" s="198"/>
      <c r="G110" s="198"/>
      <c r="H110" s="198"/>
      <c r="I110" s="198"/>
      <c r="J110" s="199">
        <f>J440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207</v>
      </c>
      <c r="E111" s="198"/>
      <c r="F111" s="198"/>
      <c r="G111" s="198"/>
      <c r="H111" s="198"/>
      <c r="I111" s="198"/>
      <c r="J111" s="199">
        <f>J457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4408</v>
      </c>
      <c r="E112" s="198"/>
      <c r="F112" s="198"/>
      <c r="G112" s="198"/>
      <c r="H112" s="198"/>
      <c r="I112" s="198"/>
      <c r="J112" s="199">
        <f>J458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4409</v>
      </c>
      <c r="E113" s="198"/>
      <c r="F113" s="198"/>
      <c r="G113" s="198"/>
      <c r="H113" s="198"/>
      <c r="I113" s="198"/>
      <c r="J113" s="199">
        <f>J471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208</v>
      </c>
      <c r="E114" s="198"/>
      <c r="F114" s="198"/>
      <c r="G114" s="198"/>
      <c r="H114" s="198"/>
      <c r="I114" s="198"/>
      <c r="J114" s="199">
        <f>J480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4410</v>
      </c>
      <c r="E115" s="198"/>
      <c r="F115" s="198"/>
      <c r="G115" s="198"/>
      <c r="H115" s="198"/>
      <c r="I115" s="198"/>
      <c r="J115" s="199">
        <f>J481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4411</v>
      </c>
      <c r="E116" s="198"/>
      <c r="F116" s="198"/>
      <c r="G116" s="198"/>
      <c r="H116" s="198"/>
      <c r="I116" s="198"/>
      <c r="J116" s="199">
        <f>J492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4412</v>
      </c>
      <c r="E117" s="198"/>
      <c r="F117" s="198"/>
      <c r="G117" s="198"/>
      <c r="H117" s="198"/>
      <c r="I117" s="198"/>
      <c r="J117" s="199">
        <f>J493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4413</v>
      </c>
      <c r="E118" s="198"/>
      <c r="F118" s="198"/>
      <c r="G118" s="198"/>
      <c r="H118" s="198"/>
      <c r="I118" s="198"/>
      <c r="J118" s="199">
        <f>J545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4414</v>
      </c>
      <c r="E119" s="198"/>
      <c r="F119" s="198"/>
      <c r="G119" s="198"/>
      <c r="H119" s="198"/>
      <c r="I119" s="198"/>
      <c r="J119" s="199">
        <f>J558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4415</v>
      </c>
      <c r="E120" s="198"/>
      <c r="F120" s="198"/>
      <c r="G120" s="198"/>
      <c r="H120" s="198"/>
      <c r="I120" s="198"/>
      <c r="J120" s="199">
        <f>J587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6"/>
      <c r="C121" s="134"/>
      <c r="D121" s="197" t="s">
        <v>4416</v>
      </c>
      <c r="E121" s="198"/>
      <c r="F121" s="198"/>
      <c r="G121" s="198"/>
      <c r="H121" s="198"/>
      <c r="I121" s="198"/>
      <c r="J121" s="199">
        <f>J588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4417</v>
      </c>
      <c r="E122" s="198"/>
      <c r="F122" s="198"/>
      <c r="G122" s="198"/>
      <c r="H122" s="198"/>
      <c r="I122" s="198"/>
      <c r="J122" s="199">
        <f>J613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210</v>
      </c>
      <c r="E123" s="198"/>
      <c r="F123" s="198"/>
      <c r="G123" s="198"/>
      <c r="H123" s="198"/>
      <c r="I123" s="198"/>
      <c r="J123" s="199">
        <f>J656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96"/>
      <c r="C124" s="134"/>
      <c r="D124" s="197" t="s">
        <v>4418</v>
      </c>
      <c r="E124" s="198"/>
      <c r="F124" s="198"/>
      <c r="G124" s="198"/>
      <c r="H124" s="198"/>
      <c r="I124" s="198"/>
      <c r="J124" s="199">
        <f>J657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96"/>
      <c r="C125" s="134"/>
      <c r="D125" s="197" t="s">
        <v>4419</v>
      </c>
      <c r="E125" s="198"/>
      <c r="F125" s="198"/>
      <c r="G125" s="198"/>
      <c r="H125" s="198"/>
      <c r="I125" s="198"/>
      <c r="J125" s="199">
        <f>J849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96"/>
      <c r="C126" s="134"/>
      <c r="D126" s="197" t="s">
        <v>4420</v>
      </c>
      <c r="E126" s="198"/>
      <c r="F126" s="198"/>
      <c r="G126" s="198"/>
      <c r="H126" s="198"/>
      <c r="I126" s="198"/>
      <c r="J126" s="199">
        <f>J914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96"/>
      <c r="C127" s="134"/>
      <c r="D127" s="197" t="s">
        <v>4421</v>
      </c>
      <c r="E127" s="198"/>
      <c r="F127" s="198"/>
      <c r="G127" s="198"/>
      <c r="H127" s="198"/>
      <c r="I127" s="198"/>
      <c r="J127" s="199">
        <f>J918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96"/>
      <c r="C128" s="134"/>
      <c r="D128" s="197" t="s">
        <v>211</v>
      </c>
      <c r="E128" s="198"/>
      <c r="F128" s="198"/>
      <c r="G128" s="198"/>
      <c r="H128" s="198"/>
      <c r="I128" s="198"/>
      <c r="J128" s="199">
        <f>J922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6"/>
      <c r="C129" s="134"/>
      <c r="D129" s="197" t="s">
        <v>212</v>
      </c>
      <c r="E129" s="198"/>
      <c r="F129" s="198"/>
      <c r="G129" s="198"/>
      <c r="H129" s="198"/>
      <c r="I129" s="198"/>
      <c r="J129" s="199">
        <f>J1006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9" customFormat="1" ht="24.96" customHeight="1">
      <c r="A130" s="9"/>
      <c r="B130" s="190"/>
      <c r="C130" s="191"/>
      <c r="D130" s="192" t="s">
        <v>213</v>
      </c>
      <c r="E130" s="193"/>
      <c r="F130" s="193"/>
      <c r="G130" s="193"/>
      <c r="H130" s="193"/>
      <c r="I130" s="193"/>
      <c r="J130" s="194">
        <f>J1008</f>
        <v>0</v>
      </c>
      <c r="K130" s="191"/>
      <c r="L130" s="195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</row>
    <row r="131" s="10" customFormat="1" ht="19.92" customHeight="1">
      <c r="A131" s="10"/>
      <c r="B131" s="196"/>
      <c r="C131" s="134"/>
      <c r="D131" s="197" t="s">
        <v>227</v>
      </c>
      <c r="E131" s="198"/>
      <c r="F131" s="198"/>
      <c r="G131" s="198"/>
      <c r="H131" s="198"/>
      <c r="I131" s="198"/>
      <c r="J131" s="199">
        <f>J1009</f>
        <v>0</v>
      </c>
      <c r="K131" s="134"/>
      <c r="L131" s="20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9" customFormat="1" ht="24.96" customHeight="1">
      <c r="A132" s="9"/>
      <c r="B132" s="190"/>
      <c r="C132" s="191"/>
      <c r="D132" s="192" t="s">
        <v>4422</v>
      </c>
      <c r="E132" s="193"/>
      <c r="F132" s="193"/>
      <c r="G132" s="193"/>
      <c r="H132" s="193"/>
      <c r="I132" s="193"/>
      <c r="J132" s="194">
        <f>J1014</f>
        <v>0</v>
      </c>
      <c r="K132" s="191"/>
      <c r="L132" s="195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</row>
    <row r="133" s="10" customFormat="1" ht="19.92" customHeight="1">
      <c r="A133" s="10"/>
      <c r="B133" s="196"/>
      <c r="C133" s="134"/>
      <c r="D133" s="197" t="s">
        <v>4423</v>
      </c>
      <c r="E133" s="198"/>
      <c r="F133" s="198"/>
      <c r="G133" s="198"/>
      <c r="H133" s="198"/>
      <c r="I133" s="198"/>
      <c r="J133" s="199">
        <f>J1015</f>
        <v>0</v>
      </c>
      <c r="K133" s="134"/>
      <c r="L133" s="20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="2" customFormat="1" ht="21.84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6.96" customHeight="1">
      <c r="A135" s="39"/>
      <c r="B135" s="67"/>
      <c r="C135" s="68"/>
      <c r="D135" s="68"/>
      <c r="E135" s="68"/>
      <c r="F135" s="68"/>
      <c r="G135" s="68"/>
      <c r="H135" s="68"/>
      <c r="I135" s="68"/>
      <c r="J135" s="68"/>
      <c r="K135" s="68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9" s="2" customFormat="1" ht="6.96" customHeight="1">
      <c r="A139" s="39"/>
      <c r="B139" s="69"/>
      <c r="C139" s="70"/>
      <c r="D139" s="70"/>
      <c r="E139" s="70"/>
      <c r="F139" s="70"/>
      <c r="G139" s="70"/>
      <c r="H139" s="70"/>
      <c r="I139" s="70"/>
      <c r="J139" s="70"/>
      <c r="K139" s="70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24.96" customHeight="1">
      <c r="A140" s="39"/>
      <c r="B140" s="40"/>
      <c r="C140" s="24" t="s">
        <v>229</v>
      </c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6.96" customHeight="1">
      <c r="A141" s="39"/>
      <c r="B141" s="40"/>
      <c r="C141" s="41"/>
      <c r="D141" s="41"/>
      <c r="E141" s="41"/>
      <c r="F141" s="41"/>
      <c r="G141" s="41"/>
      <c r="H141" s="41"/>
      <c r="I141" s="41"/>
      <c r="J141" s="41"/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2" customHeight="1">
      <c r="A142" s="39"/>
      <c r="B142" s="40"/>
      <c r="C142" s="33" t="s">
        <v>16</v>
      </c>
      <c r="D142" s="41"/>
      <c r="E142" s="41"/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16.5" customHeight="1">
      <c r="A143" s="39"/>
      <c r="B143" s="40"/>
      <c r="C143" s="41"/>
      <c r="D143" s="41"/>
      <c r="E143" s="185" t="str">
        <f>E7</f>
        <v>Parkoviště pro zaměstnance a heliport</v>
      </c>
      <c r="F143" s="33"/>
      <c r="G143" s="33"/>
      <c r="H143" s="33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1" customFormat="1" ht="12" customHeight="1">
      <c r="B144" s="22"/>
      <c r="C144" s="33" t="s">
        <v>186</v>
      </c>
      <c r="D144" s="23"/>
      <c r="E144" s="23"/>
      <c r="F144" s="23"/>
      <c r="G144" s="23"/>
      <c r="H144" s="23"/>
      <c r="I144" s="23"/>
      <c r="J144" s="23"/>
      <c r="K144" s="23"/>
      <c r="L144" s="21"/>
    </row>
    <row r="145" s="2" customFormat="1" ht="16.5" customHeight="1">
      <c r="A145" s="39"/>
      <c r="B145" s="40"/>
      <c r="C145" s="41"/>
      <c r="D145" s="41"/>
      <c r="E145" s="185" t="s">
        <v>189</v>
      </c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2" customHeight="1">
      <c r="A146" s="39"/>
      <c r="B146" s="40"/>
      <c r="C146" s="33" t="s">
        <v>192</v>
      </c>
      <c r="D146" s="41"/>
      <c r="E146" s="41"/>
      <c r="F146" s="41"/>
      <c r="G146" s="41"/>
      <c r="H146" s="41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2" customFormat="1" ht="16.5" customHeight="1">
      <c r="A147" s="39"/>
      <c r="B147" s="40"/>
      <c r="C147" s="41"/>
      <c r="D147" s="41"/>
      <c r="E147" s="77" t="str">
        <f>E11</f>
        <v>D.2 - Zpevněné plochy a komunikace</v>
      </c>
      <c r="F147" s="41"/>
      <c r="G147" s="41"/>
      <c r="H147" s="41"/>
      <c r="I147" s="41"/>
      <c r="J147" s="41"/>
      <c r="K147" s="41"/>
      <c r="L147" s="64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="2" customFormat="1" ht="6.96" customHeight="1">
      <c r="A148" s="39"/>
      <c r="B148" s="40"/>
      <c r="C148" s="41"/>
      <c r="D148" s="41"/>
      <c r="E148" s="41"/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2" customHeight="1">
      <c r="A149" s="39"/>
      <c r="B149" s="40"/>
      <c r="C149" s="33" t="s">
        <v>20</v>
      </c>
      <c r="D149" s="41"/>
      <c r="E149" s="41"/>
      <c r="F149" s="28" t="str">
        <f>F14</f>
        <v>Areál Nemocnice České Budějovice</v>
      </c>
      <c r="G149" s="41"/>
      <c r="H149" s="41"/>
      <c r="I149" s="33" t="s">
        <v>22</v>
      </c>
      <c r="J149" s="80" t="str">
        <f>IF(J14="","",J14)</f>
        <v>29. 4. 2025</v>
      </c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6.96" customHeight="1">
      <c r="A150" s="39"/>
      <c r="B150" s="40"/>
      <c r="C150" s="41"/>
      <c r="D150" s="41"/>
      <c r="E150" s="41"/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15.15" customHeight="1">
      <c r="A151" s="39"/>
      <c r="B151" s="40"/>
      <c r="C151" s="33" t="s">
        <v>24</v>
      </c>
      <c r="D151" s="41"/>
      <c r="E151" s="41"/>
      <c r="F151" s="28" t="str">
        <f>E17</f>
        <v>Nemocnice České Budějovice</v>
      </c>
      <c r="G151" s="41"/>
      <c r="H151" s="41"/>
      <c r="I151" s="33" t="s">
        <v>32</v>
      </c>
      <c r="J151" s="37" t="str">
        <f>E23</f>
        <v>AGP nova spol. s.r.o.</v>
      </c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5.15" customHeight="1">
      <c r="A152" s="39"/>
      <c r="B152" s="40"/>
      <c r="C152" s="33" t="s">
        <v>30</v>
      </c>
      <c r="D152" s="41"/>
      <c r="E152" s="41"/>
      <c r="F152" s="28" t="str">
        <f>IF(E20="","",E20)</f>
        <v>Vyplň údaj</v>
      </c>
      <c r="G152" s="41"/>
      <c r="H152" s="41"/>
      <c r="I152" s="33" t="s">
        <v>37</v>
      </c>
      <c r="J152" s="37" t="str">
        <f>E26</f>
        <v>QSB, s.r.o.</v>
      </c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10.32" customHeigh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11" customFormat="1" ht="29.28" customHeight="1">
      <c r="A154" s="201"/>
      <c r="B154" s="202"/>
      <c r="C154" s="203" t="s">
        <v>230</v>
      </c>
      <c r="D154" s="204" t="s">
        <v>68</v>
      </c>
      <c r="E154" s="204" t="s">
        <v>64</v>
      </c>
      <c r="F154" s="204" t="s">
        <v>65</v>
      </c>
      <c r="G154" s="204" t="s">
        <v>231</v>
      </c>
      <c r="H154" s="204" t="s">
        <v>232</v>
      </c>
      <c r="I154" s="204" t="s">
        <v>233</v>
      </c>
      <c r="J154" s="205" t="s">
        <v>201</v>
      </c>
      <c r="K154" s="206" t="s">
        <v>234</v>
      </c>
      <c r="L154" s="207"/>
      <c r="M154" s="101" t="s">
        <v>1</v>
      </c>
      <c r="N154" s="102" t="s">
        <v>47</v>
      </c>
      <c r="O154" s="102" t="s">
        <v>235</v>
      </c>
      <c r="P154" s="102" t="s">
        <v>236</v>
      </c>
      <c r="Q154" s="102" t="s">
        <v>237</v>
      </c>
      <c r="R154" s="102" t="s">
        <v>238</v>
      </c>
      <c r="S154" s="102" t="s">
        <v>239</v>
      </c>
      <c r="T154" s="103" t="s">
        <v>240</v>
      </c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</row>
    <row r="155" s="2" customFormat="1" ht="22.8" customHeight="1">
      <c r="A155" s="39"/>
      <c r="B155" s="40"/>
      <c r="C155" s="108" t="s">
        <v>241</v>
      </c>
      <c r="D155" s="41"/>
      <c r="E155" s="41"/>
      <c r="F155" s="41"/>
      <c r="G155" s="41"/>
      <c r="H155" s="41"/>
      <c r="I155" s="41"/>
      <c r="J155" s="208">
        <f>BK155</f>
        <v>0</v>
      </c>
      <c r="K155" s="41"/>
      <c r="L155" s="45"/>
      <c r="M155" s="104"/>
      <c r="N155" s="209"/>
      <c r="O155" s="105"/>
      <c r="P155" s="210">
        <f>P156+P1008+P1014</f>
        <v>0</v>
      </c>
      <c r="Q155" s="105"/>
      <c r="R155" s="210">
        <f>R156+R1008+R1014</f>
        <v>8.2976320000000001</v>
      </c>
      <c r="S155" s="105"/>
      <c r="T155" s="211">
        <f>T156+T1008+T1014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82</v>
      </c>
      <c r="AU155" s="18" t="s">
        <v>203</v>
      </c>
      <c r="BK155" s="212">
        <f>BK156+BK1008+BK1014</f>
        <v>0</v>
      </c>
    </row>
    <row r="156" s="12" customFormat="1" ht="25.92" customHeight="1">
      <c r="A156" s="12"/>
      <c r="B156" s="213"/>
      <c r="C156" s="214"/>
      <c r="D156" s="215" t="s">
        <v>82</v>
      </c>
      <c r="E156" s="216" t="s">
        <v>242</v>
      </c>
      <c r="F156" s="216" t="s">
        <v>243</v>
      </c>
      <c r="G156" s="214"/>
      <c r="H156" s="214"/>
      <c r="I156" s="217"/>
      <c r="J156" s="218">
        <f>BK156</f>
        <v>0</v>
      </c>
      <c r="K156" s="214"/>
      <c r="L156" s="219"/>
      <c r="M156" s="220"/>
      <c r="N156" s="221"/>
      <c r="O156" s="221"/>
      <c r="P156" s="222">
        <f>P157+P158+P197+P224+P249+P258+P334+P380+P414+P421+P440+P457+P458+P471+P480+P481+P492+P493+P545+P558+P587+P588+P613+P656+P657+P849+P914+P918+P922+P1006</f>
        <v>0</v>
      </c>
      <c r="Q156" s="221"/>
      <c r="R156" s="222">
        <f>R157+R158+R197+R224+R249+R258+R334+R380+R414+R421+R440+R457+R458+R471+R480+R481+R492+R493+R545+R558+R587+R588+R613+R656+R657+R849+R914+R918+R922+R1006</f>
        <v>8.2976320000000001</v>
      </c>
      <c r="S156" s="221"/>
      <c r="T156" s="223">
        <f>T157+T158+T197+T224+T249+T258+T334+T380+T414+T421+T440+T457+T458+T471+T480+T481+T492+T493+T545+T558+T587+T588+T613+T656+T657+T849+T914+T918+T922+T1006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90</v>
      </c>
      <c r="AT156" s="225" t="s">
        <v>82</v>
      </c>
      <c r="AU156" s="225" t="s">
        <v>83</v>
      </c>
      <c r="AY156" s="224" t="s">
        <v>244</v>
      </c>
      <c r="BK156" s="226">
        <f>BK157+BK158+BK197+BK224+BK249+BK258+BK334+BK380+BK414+BK421+BK440+BK457+BK458+BK471+BK480+BK481+BK492+BK493+BK545+BK558+BK587+BK588+BK613+BK656+BK657+BK849+BK914+BK918+BK922+BK1006</f>
        <v>0</v>
      </c>
    </row>
    <row r="157" s="12" customFormat="1" ht="22.8" customHeight="1">
      <c r="A157" s="12"/>
      <c r="B157" s="213"/>
      <c r="C157" s="214"/>
      <c r="D157" s="215" t="s">
        <v>82</v>
      </c>
      <c r="E157" s="227" t="s">
        <v>90</v>
      </c>
      <c r="F157" s="227" t="s">
        <v>245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v>0</v>
      </c>
      <c r="Q157" s="221"/>
      <c r="R157" s="222">
        <v>0</v>
      </c>
      <c r="S157" s="221"/>
      <c r="T157" s="223"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90</v>
      </c>
      <c r="AT157" s="225" t="s">
        <v>82</v>
      </c>
      <c r="AU157" s="225" t="s">
        <v>90</v>
      </c>
      <c r="AY157" s="224" t="s">
        <v>244</v>
      </c>
      <c r="BK157" s="226">
        <v>0</v>
      </c>
    </row>
    <row r="158" s="12" customFormat="1" ht="22.8" customHeight="1">
      <c r="A158" s="12"/>
      <c r="B158" s="213"/>
      <c r="C158" s="214"/>
      <c r="D158" s="215" t="s">
        <v>82</v>
      </c>
      <c r="E158" s="227" t="s">
        <v>297</v>
      </c>
      <c r="F158" s="227" t="s">
        <v>4424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SUM(P159:P196)</f>
        <v>0</v>
      </c>
      <c r="Q158" s="221"/>
      <c r="R158" s="222">
        <f>SUM(R159:R196)</f>
        <v>0</v>
      </c>
      <c r="S158" s="221"/>
      <c r="T158" s="223">
        <f>SUM(T159:T196)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90</v>
      </c>
      <c r="AY158" s="224" t="s">
        <v>244</v>
      </c>
      <c r="BK158" s="226">
        <f>SUM(BK159:BK196)</f>
        <v>0</v>
      </c>
    </row>
    <row r="159" s="2" customFormat="1" ht="76.35" customHeight="1">
      <c r="A159" s="39"/>
      <c r="B159" s="40"/>
      <c r="C159" s="229" t="s">
        <v>358</v>
      </c>
      <c r="D159" s="229" t="s">
        <v>247</v>
      </c>
      <c r="E159" s="230" t="s">
        <v>4425</v>
      </c>
      <c r="F159" s="231" t="s">
        <v>4426</v>
      </c>
      <c r="G159" s="232" t="s">
        <v>174</v>
      </c>
      <c r="H159" s="233">
        <v>161.69999999999999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251</v>
      </c>
      <c r="AT159" s="241" t="s">
        <v>247</v>
      </c>
      <c r="AU159" s="241" t="s">
        <v>92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251</v>
      </c>
      <c r="BM159" s="241" t="s">
        <v>4427</v>
      </c>
    </row>
    <row r="160" s="13" customFormat="1">
      <c r="A160" s="13"/>
      <c r="B160" s="243"/>
      <c r="C160" s="244"/>
      <c r="D160" s="245" t="s">
        <v>253</v>
      </c>
      <c r="E160" s="246" t="s">
        <v>1</v>
      </c>
      <c r="F160" s="247" t="s">
        <v>4428</v>
      </c>
      <c r="G160" s="244"/>
      <c r="H160" s="248">
        <v>130.19999999999999</v>
      </c>
      <c r="I160" s="249"/>
      <c r="J160" s="244"/>
      <c r="K160" s="244"/>
      <c r="L160" s="250"/>
      <c r="M160" s="251"/>
      <c r="N160" s="252"/>
      <c r="O160" s="252"/>
      <c r="P160" s="252"/>
      <c r="Q160" s="252"/>
      <c r="R160" s="252"/>
      <c r="S160" s="252"/>
      <c r="T160" s="25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4" t="s">
        <v>253</v>
      </c>
      <c r="AU160" s="254" t="s">
        <v>92</v>
      </c>
      <c r="AV160" s="13" t="s">
        <v>92</v>
      </c>
      <c r="AW160" s="13" t="s">
        <v>36</v>
      </c>
      <c r="AX160" s="13" t="s">
        <v>83</v>
      </c>
      <c r="AY160" s="254" t="s">
        <v>244</v>
      </c>
    </row>
    <row r="161" s="16" customFormat="1">
      <c r="A161" s="16"/>
      <c r="B161" s="276"/>
      <c r="C161" s="277"/>
      <c r="D161" s="245" t="s">
        <v>253</v>
      </c>
      <c r="E161" s="278" t="s">
        <v>1</v>
      </c>
      <c r="F161" s="279" t="s">
        <v>503</v>
      </c>
      <c r="G161" s="277"/>
      <c r="H161" s="280">
        <v>130.19999999999999</v>
      </c>
      <c r="I161" s="281"/>
      <c r="J161" s="277"/>
      <c r="K161" s="277"/>
      <c r="L161" s="282"/>
      <c r="M161" s="283"/>
      <c r="N161" s="284"/>
      <c r="O161" s="284"/>
      <c r="P161" s="284"/>
      <c r="Q161" s="284"/>
      <c r="R161" s="284"/>
      <c r="S161" s="284"/>
      <c r="T161" s="285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T161" s="286" t="s">
        <v>253</v>
      </c>
      <c r="AU161" s="286" t="s">
        <v>92</v>
      </c>
      <c r="AV161" s="16" t="s">
        <v>358</v>
      </c>
      <c r="AW161" s="16" t="s">
        <v>36</v>
      </c>
      <c r="AX161" s="16" t="s">
        <v>83</v>
      </c>
      <c r="AY161" s="286" t="s">
        <v>244</v>
      </c>
    </row>
    <row r="162" s="13" customFormat="1">
      <c r="A162" s="13"/>
      <c r="B162" s="243"/>
      <c r="C162" s="244"/>
      <c r="D162" s="245" t="s">
        <v>253</v>
      </c>
      <c r="E162" s="246" t="s">
        <v>1</v>
      </c>
      <c r="F162" s="247" t="s">
        <v>4429</v>
      </c>
      <c r="G162" s="244"/>
      <c r="H162" s="248">
        <v>31.5</v>
      </c>
      <c r="I162" s="249"/>
      <c r="J162" s="244"/>
      <c r="K162" s="244"/>
      <c r="L162" s="250"/>
      <c r="M162" s="251"/>
      <c r="N162" s="252"/>
      <c r="O162" s="252"/>
      <c r="P162" s="252"/>
      <c r="Q162" s="252"/>
      <c r="R162" s="252"/>
      <c r="S162" s="252"/>
      <c r="T162" s="25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4" t="s">
        <v>253</v>
      </c>
      <c r="AU162" s="254" t="s">
        <v>92</v>
      </c>
      <c r="AV162" s="13" t="s">
        <v>92</v>
      </c>
      <c r="AW162" s="13" t="s">
        <v>36</v>
      </c>
      <c r="AX162" s="13" t="s">
        <v>83</v>
      </c>
      <c r="AY162" s="254" t="s">
        <v>244</v>
      </c>
    </row>
    <row r="163" s="16" customFormat="1">
      <c r="A163" s="16"/>
      <c r="B163" s="276"/>
      <c r="C163" s="277"/>
      <c r="D163" s="245" t="s">
        <v>253</v>
      </c>
      <c r="E163" s="278" t="s">
        <v>1</v>
      </c>
      <c r="F163" s="279" t="s">
        <v>503</v>
      </c>
      <c r="G163" s="277"/>
      <c r="H163" s="280">
        <v>31.5</v>
      </c>
      <c r="I163" s="281"/>
      <c r="J163" s="277"/>
      <c r="K163" s="277"/>
      <c r="L163" s="282"/>
      <c r="M163" s="283"/>
      <c r="N163" s="284"/>
      <c r="O163" s="284"/>
      <c r="P163" s="284"/>
      <c r="Q163" s="284"/>
      <c r="R163" s="284"/>
      <c r="S163" s="284"/>
      <c r="T163" s="285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T163" s="286" t="s">
        <v>253</v>
      </c>
      <c r="AU163" s="286" t="s">
        <v>92</v>
      </c>
      <c r="AV163" s="16" t="s">
        <v>358</v>
      </c>
      <c r="AW163" s="16" t="s">
        <v>36</v>
      </c>
      <c r="AX163" s="16" t="s">
        <v>83</v>
      </c>
      <c r="AY163" s="286" t="s">
        <v>244</v>
      </c>
    </row>
    <row r="164" s="14" customFormat="1">
      <c r="A164" s="14"/>
      <c r="B164" s="255"/>
      <c r="C164" s="256"/>
      <c r="D164" s="245" t="s">
        <v>253</v>
      </c>
      <c r="E164" s="257" t="s">
        <v>1</v>
      </c>
      <c r="F164" s="258" t="s">
        <v>255</v>
      </c>
      <c r="G164" s="256"/>
      <c r="H164" s="259">
        <v>161.69999999999999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5" t="s">
        <v>253</v>
      </c>
      <c r="AU164" s="265" t="s">
        <v>92</v>
      </c>
      <c r="AV164" s="14" t="s">
        <v>251</v>
      </c>
      <c r="AW164" s="14" t="s">
        <v>36</v>
      </c>
      <c r="AX164" s="14" t="s">
        <v>90</v>
      </c>
      <c r="AY164" s="265" t="s">
        <v>244</v>
      </c>
    </row>
    <row r="165" s="2" customFormat="1" ht="66.75" customHeight="1">
      <c r="A165" s="39"/>
      <c r="B165" s="40"/>
      <c r="C165" s="229" t="s">
        <v>251</v>
      </c>
      <c r="D165" s="229" t="s">
        <v>247</v>
      </c>
      <c r="E165" s="230" t="s">
        <v>4430</v>
      </c>
      <c r="F165" s="231" t="s">
        <v>4431</v>
      </c>
      <c r="G165" s="232" t="s">
        <v>174</v>
      </c>
      <c r="H165" s="233">
        <v>25.803999999999998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251</v>
      </c>
      <c r="AT165" s="241" t="s">
        <v>247</v>
      </c>
      <c r="AU165" s="241" t="s">
        <v>92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251</v>
      </c>
      <c r="BM165" s="241" t="s">
        <v>4432</v>
      </c>
    </row>
    <row r="166" s="13" customFormat="1">
      <c r="A166" s="13"/>
      <c r="B166" s="243"/>
      <c r="C166" s="244"/>
      <c r="D166" s="245" t="s">
        <v>253</v>
      </c>
      <c r="E166" s="246" t="s">
        <v>1</v>
      </c>
      <c r="F166" s="247" t="s">
        <v>4433</v>
      </c>
      <c r="G166" s="244"/>
      <c r="H166" s="248">
        <v>25.803999999999998</v>
      </c>
      <c r="I166" s="249"/>
      <c r="J166" s="244"/>
      <c r="K166" s="244"/>
      <c r="L166" s="250"/>
      <c r="M166" s="251"/>
      <c r="N166" s="252"/>
      <c r="O166" s="252"/>
      <c r="P166" s="252"/>
      <c r="Q166" s="252"/>
      <c r="R166" s="252"/>
      <c r="S166" s="252"/>
      <c r="T166" s="25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4" t="s">
        <v>253</v>
      </c>
      <c r="AU166" s="254" t="s">
        <v>92</v>
      </c>
      <c r="AV166" s="13" t="s">
        <v>92</v>
      </c>
      <c r="AW166" s="13" t="s">
        <v>36</v>
      </c>
      <c r="AX166" s="13" t="s">
        <v>83</v>
      </c>
      <c r="AY166" s="254" t="s">
        <v>244</v>
      </c>
    </row>
    <row r="167" s="14" customFormat="1">
      <c r="A167" s="14"/>
      <c r="B167" s="255"/>
      <c r="C167" s="256"/>
      <c r="D167" s="245" t="s">
        <v>253</v>
      </c>
      <c r="E167" s="257" t="s">
        <v>1</v>
      </c>
      <c r="F167" s="258" t="s">
        <v>255</v>
      </c>
      <c r="G167" s="256"/>
      <c r="H167" s="259">
        <v>25.803999999999998</v>
      </c>
      <c r="I167" s="260"/>
      <c r="J167" s="256"/>
      <c r="K167" s="256"/>
      <c r="L167" s="261"/>
      <c r="M167" s="262"/>
      <c r="N167" s="263"/>
      <c r="O167" s="263"/>
      <c r="P167" s="263"/>
      <c r="Q167" s="263"/>
      <c r="R167" s="263"/>
      <c r="S167" s="263"/>
      <c r="T167" s="26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5" t="s">
        <v>253</v>
      </c>
      <c r="AU167" s="265" t="s">
        <v>92</v>
      </c>
      <c r="AV167" s="14" t="s">
        <v>251</v>
      </c>
      <c r="AW167" s="14" t="s">
        <v>36</v>
      </c>
      <c r="AX167" s="14" t="s">
        <v>90</v>
      </c>
      <c r="AY167" s="265" t="s">
        <v>244</v>
      </c>
    </row>
    <row r="168" s="2" customFormat="1" ht="66.75" customHeight="1">
      <c r="A168" s="39"/>
      <c r="B168" s="40"/>
      <c r="C168" s="229" t="s">
        <v>1658</v>
      </c>
      <c r="D168" s="229" t="s">
        <v>247</v>
      </c>
      <c r="E168" s="230" t="s">
        <v>4434</v>
      </c>
      <c r="F168" s="231" t="s">
        <v>4435</v>
      </c>
      <c r="G168" s="232" t="s">
        <v>174</v>
      </c>
      <c r="H168" s="233">
        <v>1239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251</v>
      </c>
      <c r="AT168" s="241" t="s">
        <v>247</v>
      </c>
      <c r="AU168" s="241" t="s">
        <v>92</v>
      </c>
      <c r="AY168" s="18" t="s">
        <v>244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251</v>
      </c>
      <c r="BM168" s="241" t="s">
        <v>4436</v>
      </c>
    </row>
    <row r="169" s="13" customFormat="1">
      <c r="A169" s="13"/>
      <c r="B169" s="243"/>
      <c r="C169" s="244"/>
      <c r="D169" s="245" t="s">
        <v>253</v>
      </c>
      <c r="E169" s="246" t="s">
        <v>1</v>
      </c>
      <c r="F169" s="247" t="s">
        <v>4437</v>
      </c>
      <c r="G169" s="244"/>
      <c r="H169" s="248">
        <v>1239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253</v>
      </c>
      <c r="AU169" s="254" t="s">
        <v>92</v>
      </c>
      <c r="AV169" s="13" t="s">
        <v>92</v>
      </c>
      <c r="AW169" s="13" t="s">
        <v>36</v>
      </c>
      <c r="AX169" s="13" t="s">
        <v>83</v>
      </c>
      <c r="AY169" s="254" t="s">
        <v>244</v>
      </c>
    </row>
    <row r="170" s="14" customFormat="1">
      <c r="A170" s="14"/>
      <c r="B170" s="255"/>
      <c r="C170" s="256"/>
      <c r="D170" s="245" t="s">
        <v>253</v>
      </c>
      <c r="E170" s="257" t="s">
        <v>1</v>
      </c>
      <c r="F170" s="258" t="s">
        <v>255</v>
      </c>
      <c r="G170" s="256"/>
      <c r="H170" s="259">
        <v>1239</v>
      </c>
      <c r="I170" s="260"/>
      <c r="J170" s="256"/>
      <c r="K170" s="256"/>
      <c r="L170" s="261"/>
      <c r="M170" s="262"/>
      <c r="N170" s="263"/>
      <c r="O170" s="263"/>
      <c r="P170" s="263"/>
      <c r="Q170" s="263"/>
      <c r="R170" s="263"/>
      <c r="S170" s="263"/>
      <c r="T170" s="26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5" t="s">
        <v>253</v>
      </c>
      <c r="AU170" s="265" t="s">
        <v>92</v>
      </c>
      <c r="AV170" s="14" t="s">
        <v>251</v>
      </c>
      <c r="AW170" s="14" t="s">
        <v>36</v>
      </c>
      <c r="AX170" s="14" t="s">
        <v>90</v>
      </c>
      <c r="AY170" s="265" t="s">
        <v>244</v>
      </c>
    </row>
    <row r="171" s="2" customFormat="1" ht="66.75" customHeight="1">
      <c r="A171" s="39"/>
      <c r="B171" s="40"/>
      <c r="C171" s="229" t="s">
        <v>260</v>
      </c>
      <c r="D171" s="229" t="s">
        <v>247</v>
      </c>
      <c r="E171" s="230" t="s">
        <v>4438</v>
      </c>
      <c r="F171" s="231" t="s">
        <v>4439</v>
      </c>
      <c r="G171" s="232" t="s">
        <v>174</v>
      </c>
      <c r="H171" s="233">
        <v>130.19999999999999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251</v>
      </c>
      <c r="AT171" s="241" t="s">
        <v>247</v>
      </c>
      <c r="AU171" s="241" t="s">
        <v>92</v>
      </c>
      <c r="AY171" s="18" t="s">
        <v>244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251</v>
      </c>
      <c r="BM171" s="241" t="s">
        <v>4440</v>
      </c>
    </row>
    <row r="172" s="13" customFormat="1">
      <c r="A172" s="13"/>
      <c r="B172" s="243"/>
      <c r="C172" s="244"/>
      <c r="D172" s="245" t="s">
        <v>253</v>
      </c>
      <c r="E172" s="246" t="s">
        <v>1</v>
      </c>
      <c r="F172" s="247" t="s">
        <v>4441</v>
      </c>
      <c r="G172" s="244"/>
      <c r="H172" s="248">
        <v>130.19999999999999</v>
      </c>
      <c r="I172" s="249"/>
      <c r="J172" s="244"/>
      <c r="K172" s="244"/>
      <c r="L172" s="250"/>
      <c r="M172" s="251"/>
      <c r="N172" s="252"/>
      <c r="O172" s="252"/>
      <c r="P172" s="252"/>
      <c r="Q172" s="252"/>
      <c r="R172" s="252"/>
      <c r="S172" s="252"/>
      <c r="T172" s="25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4" t="s">
        <v>253</v>
      </c>
      <c r="AU172" s="254" t="s">
        <v>92</v>
      </c>
      <c r="AV172" s="13" t="s">
        <v>92</v>
      </c>
      <c r="AW172" s="13" t="s">
        <v>36</v>
      </c>
      <c r="AX172" s="13" t="s">
        <v>83</v>
      </c>
      <c r="AY172" s="254" t="s">
        <v>244</v>
      </c>
    </row>
    <row r="173" s="16" customFormat="1">
      <c r="A173" s="16"/>
      <c r="B173" s="276"/>
      <c r="C173" s="277"/>
      <c r="D173" s="245" t="s">
        <v>253</v>
      </c>
      <c r="E173" s="278" t="s">
        <v>1</v>
      </c>
      <c r="F173" s="279" t="s">
        <v>503</v>
      </c>
      <c r="G173" s="277"/>
      <c r="H173" s="280">
        <v>130.19999999999999</v>
      </c>
      <c r="I173" s="281"/>
      <c r="J173" s="277"/>
      <c r="K173" s="277"/>
      <c r="L173" s="282"/>
      <c r="M173" s="283"/>
      <c r="N173" s="284"/>
      <c r="O173" s="284"/>
      <c r="P173" s="284"/>
      <c r="Q173" s="284"/>
      <c r="R173" s="284"/>
      <c r="S173" s="284"/>
      <c r="T173" s="285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286" t="s">
        <v>253</v>
      </c>
      <c r="AU173" s="286" t="s">
        <v>92</v>
      </c>
      <c r="AV173" s="16" t="s">
        <v>358</v>
      </c>
      <c r="AW173" s="16" t="s">
        <v>36</v>
      </c>
      <c r="AX173" s="16" t="s">
        <v>83</v>
      </c>
      <c r="AY173" s="286" t="s">
        <v>244</v>
      </c>
    </row>
    <row r="174" s="14" customFormat="1">
      <c r="A174" s="14"/>
      <c r="B174" s="255"/>
      <c r="C174" s="256"/>
      <c r="D174" s="245" t="s">
        <v>253</v>
      </c>
      <c r="E174" s="257" t="s">
        <v>1</v>
      </c>
      <c r="F174" s="258" t="s">
        <v>255</v>
      </c>
      <c r="G174" s="256"/>
      <c r="H174" s="259">
        <v>130.19999999999999</v>
      </c>
      <c r="I174" s="260"/>
      <c r="J174" s="256"/>
      <c r="K174" s="256"/>
      <c r="L174" s="261"/>
      <c r="M174" s="262"/>
      <c r="N174" s="263"/>
      <c r="O174" s="263"/>
      <c r="P174" s="263"/>
      <c r="Q174" s="263"/>
      <c r="R174" s="263"/>
      <c r="S174" s="263"/>
      <c r="T174" s="26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5" t="s">
        <v>253</v>
      </c>
      <c r="AU174" s="265" t="s">
        <v>92</v>
      </c>
      <c r="AV174" s="14" t="s">
        <v>251</v>
      </c>
      <c r="AW174" s="14" t="s">
        <v>36</v>
      </c>
      <c r="AX174" s="14" t="s">
        <v>90</v>
      </c>
      <c r="AY174" s="265" t="s">
        <v>244</v>
      </c>
    </row>
    <row r="175" s="2" customFormat="1" ht="66.75" customHeight="1">
      <c r="A175" s="39"/>
      <c r="B175" s="40"/>
      <c r="C175" s="229" t="s">
        <v>266</v>
      </c>
      <c r="D175" s="229" t="s">
        <v>247</v>
      </c>
      <c r="E175" s="230" t="s">
        <v>4442</v>
      </c>
      <c r="F175" s="231" t="s">
        <v>4443</v>
      </c>
      <c r="G175" s="232" t="s">
        <v>174</v>
      </c>
      <c r="H175" s="233">
        <v>69.299999999999997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251</v>
      </c>
      <c r="AT175" s="241" t="s">
        <v>247</v>
      </c>
      <c r="AU175" s="241" t="s">
        <v>92</v>
      </c>
      <c r="AY175" s="18" t="s">
        <v>244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251</v>
      </c>
      <c r="BM175" s="241" t="s">
        <v>4444</v>
      </c>
    </row>
    <row r="176" s="13" customFormat="1">
      <c r="A176" s="13"/>
      <c r="B176" s="243"/>
      <c r="C176" s="244"/>
      <c r="D176" s="245" t="s">
        <v>253</v>
      </c>
      <c r="E176" s="246" t="s">
        <v>1</v>
      </c>
      <c r="F176" s="247" t="s">
        <v>4445</v>
      </c>
      <c r="G176" s="244"/>
      <c r="H176" s="248">
        <v>69.299999999999997</v>
      </c>
      <c r="I176" s="249"/>
      <c r="J176" s="244"/>
      <c r="K176" s="244"/>
      <c r="L176" s="250"/>
      <c r="M176" s="251"/>
      <c r="N176" s="252"/>
      <c r="O176" s="252"/>
      <c r="P176" s="252"/>
      <c r="Q176" s="252"/>
      <c r="R176" s="252"/>
      <c r="S176" s="252"/>
      <c r="T176" s="25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4" t="s">
        <v>253</v>
      </c>
      <c r="AU176" s="254" t="s">
        <v>92</v>
      </c>
      <c r="AV176" s="13" t="s">
        <v>92</v>
      </c>
      <c r="AW176" s="13" t="s">
        <v>36</v>
      </c>
      <c r="AX176" s="13" t="s">
        <v>83</v>
      </c>
      <c r="AY176" s="254" t="s">
        <v>244</v>
      </c>
    </row>
    <row r="177" s="14" customFormat="1">
      <c r="A177" s="14"/>
      <c r="B177" s="255"/>
      <c r="C177" s="256"/>
      <c r="D177" s="245" t="s">
        <v>253</v>
      </c>
      <c r="E177" s="257" t="s">
        <v>1</v>
      </c>
      <c r="F177" s="258" t="s">
        <v>255</v>
      </c>
      <c r="G177" s="256"/>
      <c r="H177" s="259">
        <v>69.299999999999997</v>
      </c>
      <c r="I177" s="260"/>
      <c r="J177" s="256"/>
      <c r="K177" s="256"/>
      <c r="L177" s="261"/>
      <c r="M177" s="262"/>
      <c r="N177" s="263"/>
      <c r="O177" s="263"/>
      <c r="P177" s="263"/>
      <c r="Q177" s="263"/>
      <c r="R177" s="263"/>
      <c r="S177" s="263"/>
      <c r="T177" s="26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5" t="s">
        <v>253</v>
      </c>
      <c r="AU177" s="265" t="s">
        <v>92</v>
      </c>
      <c r="AV177" s="14" t="s">
        <v>251</v>
      </c>
      <c r="AW177" s="14" t="s">
        <v>36</v>
      </c>
      <c r="AX177" s="14" t="s">
        <v>90</v>
      </c>
      <c r="AY177" s="265" t="s">
        <v>244</v>
      </c>
    </row>
    <row r="178" s="2" customFormat="1" ht="66.75" customHeight="1">
      <c r="A178" s="39"/>
      <c r="B178" s="40"/>
      <c r="C178" s="229" t="s">
        <v>274</v>
      </c>
      <c r="D178" s="229" t="s">
        <v>247</v>
      </c>
      <c r="E178" s="230" t="s">
        <v>4446</v>
      </c>
      <c r="F178" s="231" t="s">
        <v>4447</v>
      </c>
      <c r="G178" s="232" t="s">
        <v>174</v>
      </c>
      <c r="H178" s="233">
        <v>31.5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251</v>
      </c>
      <c r="AT178" s="241" t="s">
        <v>247</v>
      </c>
      <c r="AU178" s="241" t="s">
        <v>92</v>
      </c>
      <c r="AY178" s="18" t="s">
        <v>244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251</v>
      </c>
      <c r="BM178" s="241" t="s">
        <v>4448</v>
      </c>
    </row>
    <row r="179" s="13" customFormat="1">
      <c r="A179" s="13"/>
      <c r="B179" s="243"/>
      <c r="C179" s="244"/>
      <c r="D179" s="245" t="s">
        <v>253</v>
      </c>
      <c r="E179" s="246" t="s">
        <v>1</v>
      </c>
      <c r="F179" s="247" t="s">
        <v>4449</v>
      </c>
      <c r="G179" s="244"/>
      <c r="H179" s="248">
        <v>31.5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253</v>
      </c>
      <c r="AU179" s="254" t="s">
        <v>92</v>
      </c>
      <c r="AV179" s="13" t="s">
        <v>92</v>
      </c>
      <c r="AW179" s="13" t="s">
        <v>36</v>
      </c>
      <c r="AX179" s="13" t="s">
        <v>83</v>
      </c>
      <c r="AY179" s="254" t="s">
        <v>244</v>
      </c>
    </row>
    <row r="180" s="16" customFormat="1">
      <c r="A180" s="16"/>
      <c r="B180" s="276"/>
      <c r="C180" s="277"/>
      <c r="D180" s="245" t="s">
        <v>253</v>
      </c>
      <c r="E180" s="278" t="s">
        <v>1</v>
      </c>
      <c r="F180" s="279" t="s">
        <v>503</v>
      </c>
      <c r="G180" s="277"/>
      <c r="H180" s="280">
        <v>31.5</v>
      </c>
      <c r="I180" s="281"/>
      <c r="J180" s="277"/>
      <c r="K180" s="277"/>
      <c r="L180" s="282"/>
      <c r="M180" s="283"/>
      <c r="N180" s="284"/>
      <c r="O180" s="284"/>
      <c r="P180" s="284"/>
      <c r="Q180" s="284"/>
      <c r="R180" s="284"/>
      <c r="S180" s="284"/>
      <c r="T180" s="285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T180" s="286" t="s">
        <v>253</v>
      </c>
      <c r="AU180" s="286" t="s">
        <v>92</v>
      </c>
      <c r="AV180" s="16" t="s">
        <v>358</v>
      </c>
      <c r="AW180" s="16" t="s">
        <v>36</v>
      </c>
      <c r="AX180" s="16" t="s">
        <v>83</v>
      </c>
      <c r="AY180" s="286" t="s">
        <v>244</v>
      </c>
    </row>
    <row r="181" s="14" customFormat="1">
      <c r="A181" s="14"/>
      <c r="B181" s="255"/>
      <c r="C181" s="256"/>
      <c r="D181" s="245" t="s">
        <v>253</v>
      </c>
      <c r="E181" s="257" t="s">
        <v>1</v>
      </c>
      <c r="F181" s="258" t="s">
        <v>255</v>
      </c>
      <c r="G181" s="256"/>
      <c r="H181" s="259">
        <v>31.5</v>
      </c>
      <c r="I181" s="260"/>
      <c r="J181" s="256"/>
      <c r="K181" s="256"/>
      <c r="L181" s="261"/>
      <c r="M181" s="262"/>
      <c r="N181" s="263"/>
      <c r="O181" s="263"/>
      <c r="P181" s="263"/>
      <c r="Q181" s="263"/>
      <c r="R181" s="263"/>
      <c r="S181" s="263"/>
      <c r="T181" s="26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5" t="s">
        <v>253</v>
      </c>
      <c r="AU181" s="265" t="s">
        <v>92</v>
      </c>
      <c r="AV181" s="14" t="s">
        <v>251</v>
      </c>
      <c r="AW181" s="14" t="s">
        <v>36</v>
      </c>
      <c r="AX181" s="14" t="s">
        <v>90</v>
      </c>
      <c r="AY181" s="265" t="s">
        <v>244</v>
      </c>
    </row>
    <row r="182" s="2" customFormat="1" ht="66.75" customHeight="1">
      <c r="A182" s="39"/>
      <c r="B182" s="40"/>
      <c r="C182" s="229" t="s">
        <v>280</v>
      </c>
      <c r="D182" s="229" t="s">
        <v>247</v>
      </c>
      <c r="E182" s="230" t="s">
        <v>4450</v>
      </c>
      <c r="F182" s="231" t="s">
        <v>4451</v>
      </c>
      <c r="G182" s="232" t="s">
        <v>174</v>
      </c>
      <c r="H182" s="233">
        <v>317.31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251</v>
      </c>
      <c r="AT182" s="241" t="s">
        <v>247</v>
      </c>
      <c r="AU182" s="241" t="s">
        <v>92</v>
      </c>
      <c r="AY182" s="18" t="s">
        <v>244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251</v>
      </c>
      <c r="BM182" s="241" t="s">
        <v>4452</v>
      </c>
    </row>
    <row r="183" s="13" customFormat="1">
      <c r="A183" s="13"/>
      <c r="B183" s="243"/>
      <c r="C183" s="244"/>
      <c r="D183" s="245" t="s">
        <v>253</v>
      </c>
      <c r="E183" s="246" t="s">
        <v>1</v>
      </c>
      <c r="F183" s="247" t="s">
        <v>4453</v>
      </c>
      <c r="G183" s="244"/>
      <c r="H183" s="248">
        <v>317.31</v>
      </c>
      <c r="I183" s="249"/>
      <c r="J183" s="244"/>
      <c r="K183" s="244"/>
      <c r="L183" s="250"/>
      <c r="M183" s="251"/>
      <c r="N183" s="252"/>
      <c r="O183" s="252"/>
      <c r="P183" s="252"/>
      <c r="Q183" s="252"/>
      <c r="R183" s="252"/>
      <c r="S183" s="252"/>
      <c r="T183" s="25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4" t="s">
        <v>253</v>
      </c>
      <c r="AU183" s="254" t="s">
        <v>92</v>
      </c>
      <c r="AV183" s="13" t="s">
        <v>92</v>
      </c>
      <c r="AW183" s="13" t="s">
        <v>36</v>
      </c>
      <c r="AX183" s="13" t="s">
        <v>83</v>
      </c>
      <c r="AY183" s="254" t="s">
        <v>244</v>
      </c>
    </row>
    <row r="184" s="16" customFormat="1">
      <c r="A184" s="16"/>
      <c r="B184" s="276"/>
      <c r="C184" s="277"/>
      <c r="D184" s="245" t="s">
        <v>253</v>
      </c>
      <c r="E184" s="278" t="s">
        <v>1</v>
      </c>
      <c r="F184" s="279" t="s">
        <v>503</v>
      </c>
      <c r="G184" s="277"/>
      <c r="H184" s="280">
        <v>317.31</v>
      </c>
      <c r="I184" s="281"/>
      <c r="J184" s="277"/>
      <c r="K184" s="277"/>
      <c r="L184" s="282"/>
      <c r="M184" s="283"/>
      <c r="N184" s="284"/>
      <c r="O184" s="284"/>
      <c r="P184" s="284"/>
      <c r="Q184" s="284"/>
      <c r="R184" s="284"/>
      <c r="S184" s="284"/>
      <c r="T184" s="285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T184" s="286" t="s">
        <v>253</v>
      </c>
      <c r="AU184" s="286" t="s">
        <v>92</v>
      </c>
      <c r="AV184" s="16" t="s">
        <v>358</v>
      </c>
      <c r="AW184" s="16" t="s">
        <v>36</v>
      </c>
      <c r="AX184" s="16" t="s">
        <v>83</v>
      </c>
      <c r="AY184" s="286" t="s">
        <v>244</v>
      </c>
    </row>
    <row r="185" s="14" customFormat="1">
      <c r="A185" s="14"/>
      <c r="B185" s="255"/>
      <c r="C185" s="256"/>
      <c r="D185" s="245" t="s">
        <v>253</v>
      </c>
      <c r="E185" s="257" t="s">
        <v>1</v>
      </c>
      <c r="F185" s="258" t="s">
        <v>255</v>
      </c>
      <c r="G185" s="256"/>
      <c r="H185" s="259">
        <v>317.31</v>
      </c>
      <c r="I185" s="260"/>
      <c r="J185" s="256"/>
      <c r="K185" s="256"/>
      <c r="L185" s="261"/>
      <c r="M185" s="262"/>
      <c r="N185" s="263"/>
      <c r="O185" s="263"/>
      <c r="P185" s="263"/>
      <c r="Q185" s="263"/>
      <c r="R185" s="263"/>
      <c r="S185" s="263"/>
      <c r="T185" s="26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5" t="s">
        <v>253</v>
      </c>
      <c r="AU185" s="265" t="s">
        <v>92</v>
      </c>
      <c r="AV185" s="14" t="s">
        <v>251</v>
      </c>
      <c r="AW185" s="14" t="s">
        <v>36</v>
      </c>
      <c r="AX185" s="14" t="s">
        <v>90</v>
      </c>
      <c r="AY185" s="265" t="s">
        <v>244</v>
      </c>
    </row>
    <row r="186" s="2" customFormat="1" ht="55.5" customHeight="1">
      <c r="A186" s="39"/>
      <c r="B186" s="40"/>
      <c r="C186" s="229" t="s">
        <v>288</v>
      </c>
      <c r="D186" s="229" t="s">
        <v>247</v>
      </c>
      <c r="E186" s="230" t="s">
        <v>4454</v>
      </c>
      <c r="F186" s="231" t="s">
        <v>4455</v>
      </c>
      <c r="G186" s="232" t="s">
        <v>174</v>
      </c>
      <c r="H186" s="233">
        <v>317.31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251</v>
      </c>
      <c r="AT186" s="241" t="s">
        <v>247</v>
      </c>
      <c r="AU186" s="241" t="s">
        <v>92</v>
      </c>
      <c r="AY186" s="18" t="s">
        <v>244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251</v>
      </c>
      <c r="BM186" s="241" t="s">
        <v>4456</v>
      </c>
    </row>
    <row r="187" s="13" customFormat="1">
      <c r="A187" s="13"/>
      <c r="B187" s="243"/>
      <c r="C187" s="244"/>
      <c r="D187" s="245" t="s">
        <v>253</v>
      </c>
      <c r="E187" s="246" t="s">
        <v>1</v>
      </c>
      <c r="F187" s="247" t="s">
        <v>4457</v>
      </c>
      <c r="G187" s="244"/>
      <c r="H187" s="248">
        <v>317.31</v>
      </c>
      <c r="I187" s="249"/>
      <c r="J187" s="244"/>
      <c r="K187" s="244"/>
      <c r="L187" s="250"/>
      <c r="M187" s="251"/>
      <c r="N187" s="252"/>
      <c r="O187" s="252"/>
      <c r="P187" s="252"/>
      <c r="Q187" s="252"/>
      <c r="R187" s="252"/>
      <c r="S187" s="252"/>
      <c r="T187" s="25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4" t="s">
        <v>253</v>
      </c>
      <c r="AU187" s="254" t="s">
        <v>92</v>
      </c>
      <c r="AV187" s="13" t="s">
        <v>92</v>
      </c>
      <c r="AW187" s="13" t="s">
        <v>36</v>
      </c>
      <c r="AX187" s="13" t="s">
        <v>83</v>
      </c>
      <c r="AY187" s="254" t="s">
        <v>244</v>
      </c>
    </row>
    <row r="188" s="16" customFormat="1">
      <c r="A188" s="16"/>
      <c r="B188" s="276"/>
      <c r="C188" s="277"/>
      <c r="D188" s="245" t="s">
        <v>253</v>
      </c>
      <c r="E188" s="278" t="s">
        <v>1</v>
      </c>
      <c r="F188" s="279" t="s">
        <v>503</v>
      </c>
      <c r="G188" s="277"/>
      <c r="H188" s="280">
        <v>317.31</v>
      </c>
      <c r="I188" s="281"/>
      <c r="J188" s="277"/>
      <c r="K188" s="277"/>
      <c r="L188" s="282"/>
      <c r="M188" s="283"/>
      <c r="N188" s="284"/>
      <c r="O188" s="284"/>
      <c r="P188" s="284"/>
      <c r="Q188" s="284"/>
      <c r="R188" s="284"/>
      <c r="S188" s="284"/>
      <c r="T188" s="285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T188" s="286" t="s">
        <v>253</v>
      </c>
      <c r="AU188" s="286" t="s">
        <v>92</v>
      </c>
      <c r="AV188" s="16" t="s">
        <v>358</v>
      </c>
      <c r="AW188" s="16" t="s">
        <v>36</v>
      </c>
      <c r="AX188" s="16" t="s">
        <v>83</v>
      </c>
      <c r="AY188" s="286" t="s">
        <v>244</v>
      </c>
    </row>
    <row r="189" s="14" customFormat="1">
      <c r="A189" s="14"/>
      <c r="B189" s="255"/>
      <c r="C189" s="256"/>
      <c r="D189" s="245" t="s">
        <v>253</v>
      </c>
      <c r="E189" s="257" t="s">
        <v>1</v>
      </c>
      <c r="F189" s="258" t="s">
        <v>255</v>
      </c>
      <c r="G189" s="256"/>
      <c r="H189" s="259">
        <v>317.31</v>
      </c>
      <c r="I189" s="260"/>
      <c r="J189" s="256"/>
      <c r="K189" s="256"/>
      <c r="L189" s="261"/>
      <c r="M189" s="262"/>
      <c r="N189" s="263"/>
      <c r="O189" s="263"/>
      <c r="P189" s="263"/>
      <c r="Q189" s="263"/>
      <c r="R189" s="263"/>
      <c r="S189" s="263"/>
      <c r="T189" s="26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5" t="s">
        <v>253</v>
      </c>
      <c r="AU189" s="265" t="s">
        <v>92</v>
      </c>
      <c r="AV189" s="14" t="s">
        <v>251</v>
      </c>
      <c r="AW189" s="14" t="s">
        <v>36</v>
      </c>
      <c r="AX189" s="14" t="s">
        <v>90</v>
      </c>
      <c r="AY189" s="265" t="s">
        <v>244</v>
      </c>
    </row>
    <row r="190" s="2" customFormat="1" ht="44.25" customHeight="1">
      <c r="A190" s="39"/>
      <c r="B190" s="40"/>
      <c r="C190" s="229" t="s">
        <v>292</v>
      </c>
      <c r="D190" s="229" t="s">
        <v>247</v>
      </c>
      <c r="E190" s="230" t="s">
        <v>4458</v>
      </c>
      <c r="F190" s="231" t="s">
        <v>4459</v>
      </c>
      <c r="G190" s="232" t="s">
        <v>174</v>
      </c>
      <c r="H190" s="233">
        <v>1423.73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251</v>
      </c>
      <c r="AT190" s="241" t="s">
        <v>247</v>
      </c>
      <c r="AU190" s="241" t="s">
        <v>92</v>
      </c>
      <c r="AY190" s="18" t="s">
        <v>244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251</v>
      </c>
      <c r="BM190" s="241" t="s">
        <v>4460</v>
      </c>
    </row>
    <row r="191" s="13" customFormat="1">
      <c r="A191" s="13"/>
      <c r="B191" s="243"/>
      <c r="C191" s="244"/>
      <c r="D191" s="245" t="s">
        <v>253</v>
      </c>
      <c r="E191" s="246" t="s">
        <v>1</v>
      </c>
      <c r="F191" s="247" t="s">
        <v>4461</v>
      </c>
      <c r="G191" s="244"/>
      <c r="H191" s="248">
        <v>1423.73</v>
      </c>
      <c r="I191" s="249"/>
      <c r="J191" s="244"/>
      <c r="K191" s="244"/>
      <c r="L191" s="250"/>
      <c r="M191" s="251"/>
      <c r="N191" s="252"/>
      <c r="O191" s="252"/>
      <c r="P191" s="252"/>
      <c r="Q191" s="252"/>
      <c r="R191" s="252"/>
      <c r="S191" s="252"/>
      <c r="T191" s="25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4" t="s">
        <v>253</v>
      </c>
      <c r="AU191" s="254" t="s">
        <v>92</v>
      </c>
      <c r="AV191" s="13" t="s">
        <v>92</v>
      </c>
      <c r="AW191" s="13" t="s">
        <v>36</v>
      </c>
      <c r="AX191" s="13" t="s">
        <v>83</v>
      </c>
      <c r="AY191" s="254" t="s">
        <v>244</v>
      </c>
    </row>
    <row r="192" s="16" customFormat="1">
      <c r="A192" s="16"/>
      <c r="B192" s="276"/>
      <c r="C192" s="277"/>
      <c r="D192" s="245" t="s">
        <v>253</v>
      </c>
      <c r="E192" s="278" t="s">
        <v>1</v>
      </c>
      <c r="F192" s="279" t="s">
        <v>503</v>
      </c>
      <c r="G192" s="277"/>
      <c r="H192" s="280">
        <v>1423.73</v>
      </c>
      <c r="I192" s="281"/>
      <c r="J192" s="277"/>
      <c r="K192" s="277"/>
      <c r="L192" s="282"/>
      <c r="M192" s="283"/>
      <c r="N192" s="284"/>
      <c r="O192" s="284"/>
      <c r="P192" s="284"/>
      <c r="Q192" s="284"/>
      <c r="R192" s="284"/>
      <c r="S192" s="284"/>
      <c r="T192" s="285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286" t="s">
        <v>253</v>
      </c>
      <c r="AU192" s="286" t="s">
        <v>92</v>
      </c>
      <c r="AV192" s="16" t="s">
        <v>358</v>
      </c>
      <c r="AW192" s="16" t="s">
        <v>36</v>
      </c>
      <c r="AX192" s="16" t="s">
        <v>83</v>
      </c>
      <c r="AY192" s="286" t="s">
        <v>244</v>
      </c>
    </row>
    <row r="193" s="14" customFormat="1">
      <c r="A193" s="14"/>
      <c r="B193" s="255"/>
      <c r="C193" s="256"/>
      <c r="D193" s="245" t="s">
        <v>253</v>
      </c>
      <c r="E193" s="257" t="s">
        <v>1</v>
      </c>
      <c r="F193" s="258" t="s">
        <v>255</v>
      </c>
      <c r="G193" s="256"/>
      <c r="H193" s="259">
        <v>1423.73</v>
      </c>
      <c r="I193" s="260"/>
      <c r="J193" s="256"/>
      <c r="K193" s="256"/>
      <c r="L193" s="261"/>
      <c r="M193" s="262"/>
      <c r="N193" s="263"/>
      <c r="O193" s="263"/>
      <c r="P193" s="263"/>
      <c r="Q193" s="263"/>
      <c r="R193" s="263"/>
      <c r="S193" s="263"/>
      <c r="T193" s="26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5" t="s">
        <v>253</v>
      </c>
      <c r="AU193" s="265" t="s">
        <v>92</v>
      </c>
      <c r="AV193" s="14" t="s">
        <v>251</v>
      </c>
      <c r="AW193" s="14" t="s">
        <v>36</v>
      </c>
      <c r="AX193" s="14" t="s">
        <v>90</v>
      </c>
      <c r="AY193" s="265" t="s">
        <v>244</v>
      </c>
    </row>
    <row r="194" s="2" customFormat="1" ht="49.05" customHeight="1">
      <c r="A194" s="39"/>
      <c r="B194" s="40"/>
      <c r="C194" s="229" t="s">
        <v>297</v>
      </c>
      <c r="D194" s="229" t="s">
        <v>247</v>
      </c>
      <c r="E194" s="230" t="s">
        <v>4462</v>
      </c>
      <c r="F194" s="231" t="s">
        <v>4463</v>
      </c>
      <c r="G194" s="232" t="s">
        <v>184</v>
      </c>
      <c r="H194" s="233">
        <v>478.01299999999998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251</v>
      </c>
      <c r="AT194" s="241" t="s">
        <v>247</v>
      </c>
      <c r="AU194" s="241" t="s">
        <v>92</v>
      </c>
      <c r="AY194" s="18" t="s">
        <v>244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251</v>
      </c>
      <c r="BM194" s="241" t="s">
        <v>4464</v>
      </c>
    </row>
    <row r="195" s="13" customFormat="1">
      <c r="A195" s="13"/>
      <c r="B195" s="243"/>
      <c r="C195" s="244"/>
      <c r="D195" s="245" t="s">
        <v>253</v>
      </c>
      <c r="E195" s="246" t="s">
        <v>1</v>
      </c>
      <c r="F195" s="247" t="s">
        <v>4465</v>
      </c>
      <c r="G195" s="244"/>
      <c r="H195" s="248">
        <v>478.01299999999998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253</v>
      </c>
      <c r="AU195" s="254" t="s">
        <v>92</v>
      </c>
      <c r="AV195" s="13" t="s">
        <v>92</v>
      </c>
      <c r="AW195" s="13" t="s">
        <v>36</v>
      </c>
      <c r="AX195" s="13" t="s">
        <v>83</v>
      </c>
      <c r="AY195" s="254" t="s">
        <v>244</v>
      </c>
    </row>
    <row r="196" s="14" customFormat="1">
      <c r="A196" s="14"/>
      <c r="B196" s="255"/>
      <c r="C196" s="256"/>
      <c r="D196" s="245" t="s">
        <v>253</v>
      </c>
      <c r="E196" s="257" t="s">
        <v>1</v>
      </c>
      <c r="F196" s="258" t="s">
        <v>255</v>
      </c>
      <c r="G196" s="256"/>
      <c r="H196" s="259">
        <v>478.01299999999998</v>
      </c>
      <c r="I196" s="260"/>
      <c r="J196" s="256"/>
      <c r="K196" s="256"/>
      <c r="L196" s="261"/>
      <c r="M196" s="262"/>
      <c r="N196" s="263"/>
      <c r="O196" s="263"/>
      <c r="P196" s="263"/>
      <c r="Q196" s="263"/>
      <c r="R196" s="263"/>
      <c r="S196" s="263"/>
      <c r="T196" s="26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5" t="s">
        <v>253</v>
      </c>
      <c r="AU196" s="265" t="s">
        <v>92</v>
      </c>
      <c r="AV196" s="14" t="s">
        <v>251</v>
      </c>
      <c r="AW196" s="14" t="s">
        <v>36</v>
      </c>
      <c r="AX196" s="14" t="s">
        <v>90</v>
      </c>
      <c r="AY196" s="265" t="s">
        <v>244</v>
      </c>
    </row>
    <row r="197" s="12" customFormat="1" ht="22.8" customHeight="1">
      <c r="A197" s="12"/>
      <c r="B197" s="213"/>
      <c r="C197" s="214"/>
      <c r="D197" s="215" t="s">
        <v>82</v>
      </c>
      <c r="E197" s="227" t="s">
        <v>8</v>
      </c>
      <c r="F197" s="227" t="s">
        <v>4466</v>
      </c>
      <c r="G197" s="214"/>
      <c r="H197" s="214"/>
      <c r="I197" s="217"/>
      <c r="J197" s="228">
        <f>BK197</f>
        <v>0</v>
      </c>
      <c r="K197" s="214"/>
      <c r="L197" s="219"/>
      <c r="M197" s="220"/>
      <c r="N197" s="221"/>
      <c r="O197" s="221"/>
      <c r="P197" s="222">
        <f>SUM(P198:P223)</f>
        <v>0</v>
      </c>
      <c r="Q197" s="221"/>
      <c r="R197" s="222">
        <f>SUM(R198:R223)</f>
        <v>0</v>
      </c>
      <c r="S197" s="221"/>
      <c r="T197" s="223">
        <f>SUM(T198:T223)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90</v>
      </c>
      <c r="AT197" s="225" t="s">
        <v>82</v>
      </c>
      <c r="AU197" s="225" t="s">
        <v>90</v>
      </c>
      <c r="AY197" s="224" t="s">
        <v>244</v>
      </c>
      <c r="BK197" s="226">
        <f>SUM(BK198:BK223)</f>
        <v>0</v>
      </c>
    </row>
    <row r="198" s="2" customFormat="1" ht="24.15" customHeight="1">
      <c r="A198" s="39"/>
      <c r="B198" s="40"/>
      <c r="C198" s="229" t="s">
        <v>8</v>
      </c>
      <c r="D198" s="229" t="s">
        <v>247</v>
      </c>
      <c r="E198" s="230" t="s">
        <v>4467</v>
      </c>
      <c r="F198" s="231" t="s">
        <v>4468</v>
      </c>
      <c r="G198" s="232" t="s">
        <v>174</v>
      </c>
      <c r="H198" s="233">
        <v>168.41999999999999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251</v>
      </c>
      <c r="AT198" s="241" t="s">
        <v>247</v>
      </c>
      <c r="AU198" s="241" t="s">
        <v>92</v>
      </c>
      <c r="AY198" s="18" t="s">
        <v>244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251</v>
      </c>
      <c r="BM198" s="241" t="s">
        <v>4469</v>
      </c>
    </row>
    <row r="199" s="13" customFormat="1">
      <c r="A199" s="13"/>
      <c r="B199" s="243"/>
      <c r="C199" s="244"/>
      <c r="D199" s="245" t="s">
        <v>253</v>
      </c>
      <c r="E199" s="246" t="s">
        <v>1</v>
      </c>
      <c r="F199" s="247" t="s">
        <v>4470</v>
      </c>
      <c r="G199" s="244"/>
      <c r="H199" s="248">
        <v>168.41999999999999</v>
      </c>
      <c r="I199" s="249"/>
      <c r="J199" s="244"/>
      <c r="K199" s="244"/>
      <c r="L199" s="250"/>
      <c r="M199" s="251"/>
      <c r="N199" s="252"/>
      <c r="O199" s="252"/>
      <c r="P199" s="252"/>
      <c r="Q199" s="252"/>
      <c r="R199" s="252"/>
      <c r="S199" s="252"/>
      <c r="T199" s="25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4" t="s">
        <v>253</v>
      </c>
      <c r="AU199" s="254" t="s">
        <v>92</v>
      </c>
      <c r="AV199" s="13" t="s">
        <v>92</v>
      </c>
      <c r="AW199" s="13" t="s">
        <v>36</v>
      </c>
      <c r="AX199" s="13" t="s">
        <v>83</v>
      </c>
      <c r="AY199" s="254" t="s">
        <v>244</v>
      </c>
    </row>
    <row r="200" s="16" customFormat="1">
      <c r="A200" s="16"/>
      <c r="B200" s="276"/>
      <c r="C200" s="277"/>
      <c r="D200" s="245" t="s">
        <v>253</v>
      </c>
      <c r="E200" s="278" t="s">
        <v>1</v>
      </c>
      <c r="F200" s="279" t="s">
        <v>503</v>
      </c>
      <c r="G200" s="277"/>
      <c r="H200" s="280">
        <v>168.41999999999999</v>
      </c>
      <c r="I200" s="281"/>
      <c r="J200" s="277"/>
      <c r="K200" s="277"/>
      <c r="L200" s="282"/>
      <c r="M200" s="283"/>
      <c r="N200" s="284"/>
      <c r="O200" s="284"/>
      <c r="P200" s="284"/>
      <c r="Q200" s="284"/>
      <c r="R200" s="284"/>
      <c r="S200" s="284"/>
      <c r="T200" s="285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T200" s="286" t="s">
        <v>253</v>
      </c>
      <c r="AU200" s="286" t="s">
        <v>92</v>
      </c>
      <c r="AV200" s="16" t="s">
        <v>358</v>
      </c>
      <c r="AW200" s="16" t="s">
        <v>36</v>
      </c>
      <c r="AX200" s="16" t="s">
        <v>83</v>
      </c>
      <c r="AY200" s="286" t="s">
        <v>244</v>
      </c>
    </row>
    <row r="201" s="14" customFormat="1">
      <c r="A201" s="14"/>
      <c r="B201" s="255"/>
      <c r="C201" s="256"/>
      <c r="D201" s="245" t="s">
        <v>253</v>
      </c>
      <c r="E201" s="257" t="s">
        <v>1</v>
      </c>
      <c r="F201" s="258" t="s">
        <v>255</v>
      </c>
      <c r="G201" s="256"/>
      <c r="H201" s="259">
        <v>168.41999999999999</v>
      </c>
      <c r="I201" s="260"/>
      <c r="J201" s="256"/>
      <c r="K201" s="256"/>
      <c r="L201" s="261"/>
      <c r="M201" s="262"/>
      <c r="N201" s="263"/>
      <c r="O201" s="263"/>
      <c r="P201" s="263"/>
      <c r="Q201" s="263"/>
      <c r="R201" s="263"/>
      <c r="S201" s="263"/>
      <c r="T201" s="26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5" t="s">
        <v>253</v>
      </c>
      <c r="AU201" s="265" t="s">
        <v>92</v>
      </c>
      <c r="AV201" s="14" t="s">
        <v>251</v>
      </c>
      <c r="AW201" s="14" t="s">
        <v>36</v>
      </c>
      <c r="AX201" s="14" t="s">
        <v>90</v>
      </c>
      <c r="AY201" s="265" t="s">
        <v>244</v>
      </c>
    </row>
    <row r="202" s="2" customFormat="1" ht="37.8" customHeight="1">
      <c r="A202" s="39"/>
      <c r="B202" s="40"/>
      <c r="C202" s="229" t="s">
        <v>1601</v>
      </c>
      <c r="D202" s="229" t="s">
        <v>247</v>
      </c>
      <c r="E202" s="230" t="s">
        <v>4471</v>
      </c>
      <c r="F202" s="231" t="s">
        <v>4472</v>
      </c>
      <c r="G202" s="232" t="s">
        <v>171</v>
      </c>
      <c r="H202" s="233">
        <v>174.32599999999999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251</v>
      </c>
      <c r="AT202" s="241" t="s">
        <v>247</v>
      </c>
      <c r="AU202" s="241" t="s">
        <v>92</v>
      </c>
      <c r="AY202" s="18" t="s">
        <v>244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251</v>
      </c>
      <c r="BM202" s="241" t="s">
        <v>4473</v>
      </c>
    </row>
    <row r="203" s="13" customFormat="1">
      <c r="A203" s="13"/>
      <c r="B203" s="243"/>
      <c r="C203" s="244"/>
      <c r="D203" s="245" t="s">
        <v>253</v>
      </c>
      <c r="E203" s="246" t="s">
        <v>1</v>
      </c>
      <c r="F203" s="247" t="s">
        <v>4474</v>
      </c>
      <c r="G203" s="244"/>
      <c r="H203" s="248">
        <v>128.20500000000001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253</v>
      </c>
      <c r="AU203" s="254" t="s">
        <v>92</v>
      </c>
      <c r="AV203" s="13" t="s">
        <v>92</v>
      </c>
      <c r="AW203" s="13" t="s">
        <v>36</v>
      </c>
      <c r="AX203" s="13" t="s">
        <v>83</v>
      </c>
      <c r="AY203" s="254" t="s">
        <v>244</v>
      </c>
    </row>
    <row r="204" s="16" customFormat="1">
      <c r="A204" s="16"/>
      <c r="B204" s="276"/>
      <c r="C204" s="277"/>
      <c r="D204" s="245" t="s">
        <v>253</v>
      </c>
      <c r="E204" s="278" t="s">
        <v>1</v>
      </c>
      <c r="F204" s="279" t="s">
        <v>503</v>
      </c>
      <c r="G204" s="277"/>
      <c r="H204" s="280">
        <v>128.20500000000001</v>
      </c>
      <c r="I204" s="281"/>
      <c r="J204" s="277"/>
      <c r="K204" s="277"/>
      <c r="L204" s="282"/>
      <c r="M204" s="283"/>
      <c r="N204" s="284"/>
      <c r="O204" s="284"/>
      <c r="P204" s="284"/>
      <c r="Q204" s="284"/>
      <c r="R204" s="284"/>
      <c r="S204" s="284"/>
      <c r="T204" s="285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86" t="s">
        <v>253</v>
      </c>
      <c r="AU204" s="286" t="s">
        <v>92</v>
      </c>
      <c r="AV204" s="16" t="s">
        <v>358</v>
      </c>
      <c r="AW204" s="16" t="s">
        <v>36</v>
      </c>
      <c r="AX204" s="16" t="s">
        <v>83</v>
      </c>
      <c r="AY204" s="286" t="s">
        <v>244</v>
      </c>
    </row>
    <row r="205" s="13" customFormat="1">
      <c r="A205" s="13"/>
      <c r="B205" s="243"/>
      <c r="C205" s="244"/>
      <c r="D205" s="245" t="s">
        <v>253</v>
      </c>
      <c r="E205" s="246" t="s">
        <v>1</v>
      </c>
      <c r="F205" s="247" t="s">
        <v>4475</v>
      </c>
      <c r="G205" s="244"/>
      <c r="H205" s="248">
        <v>46.121000000000002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253</v>
      </c>
      <c r="AU205" s="254" t="s">
        <v>92</v>
      </c>
      <c r="AV205" s="13" t="s">
        <v>92</v>
      </c>
      <c r="AW205" s="13" t="s">
        <v>36</v>
      </c>
      <c r="AX205" s="13" t="s">
        <v>83</v>
      </c>
      <c r="AY205" s="254" t="s">
        <v>244</v>
      </c>
    </row>
    <row r="206" s="16" customFormat="1">
      <c r="A206" s="16"/>
      <c r="B206" s="276"/>
      <c r="C206" s="277"/>
      <c r="D206" s="245" t="s">
        <v>253</v>
      </c>
      <c r="E206" s="278" t="s">
        <v>1</v>
      </c>
      <c r="F206" s="279" t="s">
        <v>503</v>
      </c>
      <c r="G206" s="277"/>
      <c r="H206" s="280">
        <v>46.121000000000002</v>
      </c>
      <c r="I206" s="281"/>
      <c r="J206" s="277"/>
      <c r="K206" s="277"/>
      <c r="L206" s="282"/>
      <c r="M206" s="283"/>
      <c r="N206" s="284"/>
      <c r="O206" s="284"/>
      <c r="P206" s="284"/>
      <c r="Q206" s="284"/>
      <c r="R206" s="284"/>
      <c r="S206" s="284"/>
      <c r="T206" s="285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T206" s="286" t="s">
        <v>253</v>
      </c>
      <c r="AU206" s="286" t="s">
        <v>92</v>
      </c>
      <c r="AV206" s="16" t="s">
        <v>358</v>
      </c>
      <c r="AW206" s="16" t="s">
        <v>36</v>
      </c>
      <c r="AX206" s="16" t="s">
        <v>83</v>
      </c>
      <c r="AY206" s="286" t="s">
        <v>244</v>
      </c>
    </row>
    <row r="207" s="15" customFormat="1">
      <c r="A207" s="15"/>
      <c r="B207" s="266"/>
      <c r="C207" s="267"/>
      <c r="D207" s="245" t="s">
        <v>253</v>
      </c>
      <c r="E207" s="268" t="s">
        <v>1</v>
      </c>
      <c r="F207" s="269" t="s">
        <v>4476</v>
      </c>
      <c r="G207" s="267"/>
      <c r="H207" s="268" t="s">
        <v>1</v>
      </c>
      <c r="I207" s="270"/>
      <c r="J207" s="267"/>
      <c r="K207" s="267"/>
      <c r="L207" s="271"/>
      <c r="M207" s="272"/>
      <c r="N207" s="273"/>
      <c r="O207" s="273"/>
      <c r="P207" s="273"/>
      <c r="Q207" s="273"/>
      <c r="R207" s="273"/>
      <c r="S207" s="273"/>
      <c r="T207" s="27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75" t="s">
        <v>253</v>
      </c>
      <c r="AU207" s="275" t="s">
        <v>92</v>
      </c>
      <c r="AV207" s="15" t="s">
        <v>90</v>
      </c>
      <c r="AW207" s="15" t="s">
        <v>36</v>
      </c>
      <c r="AX207" s="15" t="s">
        <v>83</v>
      </c>
      <c r="AY207" s="275" t="s">
        <v>244</v>
      </c>
    </row>
    <row r="208" s="14" customFormat="1">
      <c r="A208" s="14"/>
      <c r="B208" s="255"/>
      <c r="C208" s="256"/>
      <c r="D208" s="245" t="s">
        <v>253</v>
      </c>
      <c r="E208" s="257" t="s">
        <v>1</v>
      </c>
      <c r="F208" s="258" t="s">
        <v>255</v>
      </c>
      <c r="G208" s="256"/>
      <c r="H208" s="259">
        <v>174.32600000000002</v>
      </c>
      <c r="I208" s="260"/>
      <c r="J208" s="256"/>
      <c r="K208" s="256"/>
      <c r="L208" s="261"/>
      <c r="M208" s="262"/>
      <c r="N208" s="263"/>
      <c r="O208" s="263"/>
      <c r="P208" s="263"/>
      <c r="Q208" s="263"/>
      <c r="R208" s="263"/>
      <c r="S208" s="263"/>
      <c r="T208" s="26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5" t="s">
        <v>253</v>
      </c>
      <c r="AU208" s="265" t="s">
        <v>92</v>
      </c>
      <c r="AV208" s="14" t="s">
        <v>251</v>
      </c>
      <c r="AW208" s="14" t="s">
        <v>36</v>
      </c>
      <c r="AX208" s="14" t="s">
        <v>90</v>
      </c>
      <c r="AY208" s="265" t="s">
        <v>244</v>
      </c>
    </row>
    <row r="209" s="2" customFormat="1" ht="37.8" customHeight="1">
      <c r="A209" s="39"/>
      <c r="B209" s="40"/>
      <c r="C209" s="229" t="s">
        <v>311</v>
      </c>
      <c r="D209" s="229" t="s">
        <v>247</v>
      </c>
      <c r="E209" s="230" t="s">
        <v>4477</v>
      </c>
      <c r="F209" s="231" t="s">
        <v>4478</v>
      </c>
      <c r="G209" s="232" t="s">
        <v>171</v>
      </c>
      <c r="H209" s="233">
        <v>113.5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251</v>
      </c>
      <c r="AT209" s="241" t="s">
        <v>247</v>
      </c>
      <c r="AU209" s="241" t="s">
        <v>92</v>
      </c>
      <c r="AY209" s="18" t="s">
        <v>244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251</v>
      </c>
      <c r="BM209" s="241" t="s">
        <v>4479</v>
      </c>
    </row>
    <row r="210" s="13" customFormat="1">
      <c r="A210" s="13"/>
      <c r="B210" s="243"/>
      <c r="C210" s="244"/>
      <c r="D210" s="245" t="s">
        <v>253</v>
      </c>
      <c r="E210" s="246" t="s">
        <v>1</v>
      </c>
      <c r="F210" s="247" t="s">
        <v>4480</v>
      </c>
      <c r="G210" s="244"/>
      <c r="H210" s="248">
        <v>113.5</v>
      </c>
      <c r="I210" s="249"/>
      <c r="J210" s="244"/>
      <c r="K210" s="244"/>
      <c r="L210" s="250"/>
      <c r="M210" s="251"/>
      <c r="N210" s="252"/>
      <c r="O210" s="252"/>
      <c r="P210" s="252"/>
      <c r="Q210" s="252"/>
      <c r="R210" s="252"/>
      <c r="S210" s="252"/>
      <c r="T210" s="25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4" t="s">
        <v>253</v>
      </c>
      <c r="AU210" s="254" t="s">
        <v>92</v>
      </c>
      <c r="AV210" s="13" t="s">
        <v>92</v>
      </c>
      <c r="AW210" s="13" t="s">
        <v>36</v>
      </c>
      <c r="AX210" s="13" t="s">
        <v>83</v>
      </c>
      <c r="AY210" s="254" t="s">
        <v>244</v>
      </c>
    </row>
    <row r="211" s="16" customFormat="1">
      <c r="A211" s="16"/>
      <c r="B211" s="276"/>
      <c r="C211" s="277"/>
      <c r="D211" s="245" t="s">
        <v>253</v>
      </c>
      <c r="E211" s="278" t="s">
        <v>1</v>
      </c>
      <c r="F211" s="279" t="s">
        <v>503</v>
      </c>
      <c r="G211" s="277"/>
      <c r="H211" s="280">
        <v>113.5</v>
      </c>
      <c r="I211" s="281"/>
      <c r="J211" s="277"/>
      <c r="K211" s="277"/>
      <c r="L211" s="282"/>
      <c r="M211" s="283"/>
      <c r="N211" s="284"/>
      <c r="O211" s="284"/>
      <c r="P211" s="284"/>
      <c r="Q211" s="284"/>
      <c r="R211" s="284"/>
      <c r="S211" s="284"/>
      <c r="T211" s="285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T211" s="286" t="s">
        <v>253</v>
      </c>
      <c r="AU211" s="286" t="s">
        <v>92</v>
      </c>
      <c r="AV211" s="16" t="s">
        <v>358</v>
      </c>
      <c r="AW211" s="16" t="s">
        <v>36</v>
      </c>
      <c r="AX211" s="16" t="s">
        <v>83</v>
      </c>
      <c r="AY211" s="286" t="s">
        <v>244</v>
      </c>
    </row>
    <row r="212" s="14" customFormat="1">
      <c r="A212" s="14"/>
      <c r="B212" s="255"/>
      <c r="C212" s="256"/>
      <c r="D212" s="245" t="s">
        <v>253</v>
      </c>
      <c r="E212" s="257" t="s">
        <v>1</v>
      </c>
      <c r="F212" s="258" t="s">
        <v>255</v>
      </c>
      <c r="G212" s="256"/>
      <c r="H212" s="259">
        <v>113.5</v>
      </c>
      <c r="I212" s="260"/>
      <c r="J212" s="256"/>
      <c r="K212" s="256"/>
      <c r="L212" s="261"/>
      <c r="M212" s="262"/>
      <c r="N212" s="263"/>
      <c r="O212" s="263"/>
      <c r="P212" s="263"/>
      <c r="Q212" s="263"/>
      <c r="R212" s="263"/>
      <c r="S212" s="263"/>
      <c r="T212" s="26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5" t="s">
        <v>253</v>
      </c>
      <c r="AU212" s="265" t="s">
        <v>92</v>
      </c>
      <c r="AV212" s="14" t="s">
        <v>251</v>
      </c>
      <c r="AW212" s="14" t="s">
        <v>36</v>
      </c>
      <c r="AX212" s="14" t="s">
        <v>90</v>
      </c>
      <c r="AY212" s="265" t="s">
        <v>244</v>
      </c>
    </row>
    <row r="213" s="2" customFormat="1" ht="37.8" customHeight="1">
      <c r="A213" s="39"/>
      <c r="B213" s="40"/>
      <c r="C213" s="229" t="s">
        <v>1607</v>
      </c>
      <c r="D213" s="229" t="s">
        <v>247</v>
      </c>
      <c r="E213" s="230" t="s">
        <v>4481</v>
      </c>
      <c r="F213" s="231" t="s">
        <v>4482</v>
      </c>
      <c r="G213" s="232" t="s">
        <v>171</v>
      </c>
      <c r="H213" s="233">
        <v>174.32599999999999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251</v>
      </c>
      <c r="AT213" s="241" t="s">
        <v>247</v>
      </c>
      <c r="AU213" s="241" t="s">
        <v>92</v>
      </c>
      <c r="AY213" s="18" t="s">
        <v>244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251</v>
      </c>
      <c r="BM213" s="241" t="s">
        <v>4483</v>
      </c>
    </row>
    <row r="214" s="13" customFormat="1">
      <c r="A214" s="13"/>
      <c r="B214" s="243"/>
      <c r="C214" s="244"/>
      <c r="D214" s="245" t="s">
        <v>253</v>
      </c>
      <c r="E214" s="246" t="s">
        <v>1</v>
      </c>
      <c r="F214" s="247" t="s">
        <v>4484</v>
      </c>
      <c r="G214" s="244"/>
      <c r="H214" s="248">
        <v>128.20500000000001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253</v>
      </c>
      <c r="AU214" s="254" t="s">
        <v>92</v>
      </c>
      <c r="AV214" s="13" t="s">
        <v>92</v>
      </c>
      <c r="AW214" s="13" t="s">
        <v>36</v>
      </c>
      <c r="AX214" s="13" t="s">
        <v>83</v>
      </c>
      <c r="AY214" s="254" t="s">
        <v>244</v>
      </c>
    </row>
    <row r="215" s="16" customFormat="1">
      <c r="A215" s="16"/>
      <c r="B215" s="276"/>
      <c r="C215" s="277"/>
      <c r="D215" s="245" t="s">
        <v>253</v>
      </c>
      <c r="E215" s="278" t="s">
        <v>1</v>
      </c>
      <c r="F215" s="279" t="s">
        <v>503</v>
      </c>
      <c r="G215" s="277"/>
      <c r="H215" s="280">
        <v>128.20500000000001</v>
      </c>
      <c r="I215" s="281"/>
      <c r="J215" s="277"/>
      <c r="K215" s="277"/>
      <c r="L215" s="282"/>
      <c r="M215" s="283"/>
      <c r="N215" s="284"/>
      <c r="O215" s="284"/>
      <c r="P215" s="284"/>
      <c r="Q215" s="284"/>
      <c r="R215" s="284"/>
      <c r="S215" s="284"/>
      <c r="T215" s="285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T215" s="286" t="s">
        <v>253</v>
      </c>
      <c r="AU215" s="286" t="s">
        <v>92</v>
      </c>
      <c r="AV215" s="16" t="s">
        <v>358</v>
      </c>
      <c r="AW215" s="16" t="s">
        <v>36</v>
      </c>
      <c r="AX215" s="16" t="s">
        <v>83</v>
      </c>
      <c r="AY215" s="286" t="s">
        <v>244</v>
      </c>
    </row>
    <row r="216" s="13" customFormat="1">
      <c r="A216" s="13"/>
      <c r="B216" s="243"/>
      <c r="C216" s="244"/>
      <c r="D216" s="245" t="s">
        <v>253</v>
      </c>
      <c r="E216" s="246" t="s">
        <v>1</v>
      </c>
      <c r="F216" s="247" t="s">
        <v>4475</v>
      </c>
      <c r="G216" s="244"/>
      <c r="H216" s="248">
        <v>46.121000000000002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253</v>
      </c>
      <c r="AU216" s="254" t="s">
        <v>92</v>
      </c>
      <c r="AV216" s="13" t="s">
        <v>92</v>
      </c>
      <c r="AW216" s="13" t="s">
        <v>36</v>
      </c>
      <c r="AX216" s="13" t="s">
        <v>83</v>
      </c>
      <c r="AY216" s="254" t="s">
        <v>244</v>
      </c>
    </row>
    <row r="217" s="16" customFormat="1">
      <c r="A217" s="16"/>
      <c r="B217" s="276"/>
      <c r="C217" s="277"/>
      <c r="D217" s="245" t="s">
        <v>253</v>
      </c>
      <c r="E217" s="278" t="s">
        <v>1</v>
      </c>
      <c r="F217" s="279" t="s">
        <v>503</v>
      </c>
      <c r="G217" s="277"/>
      <c r="H217" s="280">
        <v>46.121000000000002</v>
      </c>
      <c r="I217" s="281"/>
      <c r="J217" s="277"/>
      <c r="K217" s="277"/>
      <c r="L217" s="282"/>
      <c r="M217" s="283"/>
      <c r="N217" s="284"/>
      <c r="O217" s="284"/>
      <c r="P217" s="284"/>
      <c r="Q217" s="284"/>
      <c r="R217" s="284"/>
      <c r="S217" s="284"/>
      <c r="T217" s="285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286" t="s">
        <v>253</v>
      </c>
      <c r="AU217" s="286" t="s">
        <v>92</v>
      </c>
      <c r="AV217" s="16" t="s">
        <v>358</v>
      </c>
      <c r="AW217" s="16" t="s">
        <v>36</v>
      </c>
      <c r="AX217" s="16" t="s">
        <v>83</v>
      </c>
      <c r="AY217" s="286" t="s">
        <v>244</v>
      </c>
    </row>
    <row r="218" s="15" customFormat="1">
      <c r="A218" s="15"/>
      <c r="B218" s="266"/>
      <c r="C218" s="267"/>
      <c r="D218" s="245" t="s">
        <v>253</v>
      </c>
      <c r="E218" s="268" t="s">
        <v>1</v>
      </c>
      <c r="F218" s="269" t="s">
        <v>4476</v>
      </c>
      <c r="G218" s="267"/>
      <c r="H218" s="268" t="s">
        <v>1</v>
      </c>
      <c r="I218" s="270"/>
      <c r="J218" s="267"/>
      <c r="K218" s="267"/>
      <c r="L218" s="271"/>
      <c r="M218" s="272"/>
      <c r="N218" s="273"/>
      <c r="O218" s="273"/>
      <c r="P218" s="273"/>
      <c r="Q218" s="273"/>
      <c r="R218" s="273"/>
      <c r="S218" s="273"/>
      <c r="T218" s="274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75" t="s">
        <v>253</v>
      </c>
      <c r="AU218" s="275" t="s">
        <v>92</v>
      </c>
      <c r="AV218" s="15" t="s">
        <v>90</v>
      </c>
      <c r="AW218" s="15" t="s">
        <v>36</v>
      </c>
      <c r="AX218" s="15" t="s">
        <v>83</v>
      </c>
      <c r="AY218" s="275" t="s">
        <v>244</v>
      </c>
    </row>
    <row r="219" s="14" customFormat="1">
      <c r="A219" s="14"/>
      <c r="B219" s="255"/>
      <c r="C219" s="256"/>
      <c r="D219" s="245" t="s">
        <v>253</v>
      </c>
      <c r="E219" s="257" t="s">
        <v>1</v>
      </c>
      <c r="F219" s="258" t="s">
        <v>255</v>
      </c>
      <c r="G219" s="256"/>
      <c r="H219" s="259">
        <v>174.32600000000002</v>
      </c>
      <c r="I219" s="260"/>
      <c r="J219" s="256"/>
      <c r="K219" s="256"/>
      <c r="L219" s="261"/>
      <c r="M219" s="262"/>
      <c r="N219" s="263"/>
      <c r="O219" s="263"/>
      <c r="P219" s="263"/>
      <c r="Q219" s="263"/>
      <c r="R219" s="263"/>
      <c r="S219" s="263"/>
      <c r="T219" s="26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5" t="s">
        <v>253</v>
      </c>
      <c r="AU219" s="265" t="s">
        <v>92</v>
      </c>
      <c r="AV219" s="14" t="s">
        <v>251</v>
      </c>
      <c r="AW219" s="14" t="s">
        <v>36</v>
      </c>
      <c r="AX219" s="14" t="s">
        <v>90</v>
      </c>
      <c r="AY219" s="265" t="s">
        <v>244</v>
      </c>
    </row>
    <row r="220" s="2" customFormat="1" ht="37.8" customHeight="1">
      <c r="A220" s="39"/>
      <c r="B220" s="40"/>
      <c r="C220" s="229" t="s">
        <v>325</v>
      </c>
      <c r="D220" s="229" t="s">
        <v>247</v>
      </c>
      <c r="E220" s="230" t="s">
        <v>4485</v>
      </c>
      <c r="F220" s="231" t="s">
        <v>4486</v>
      </c>
      <c r="G220" s="232" t="s">
        <v>171</v>
      </c>
      <c r="H220" s="233">
        <v>113.5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251</v>
      </c>
      <c r="AT220" s="241" t="s">
        <v>247</v>
      </c>
      <c r="AU220" s="241" t="s">
        <v>92</v>
      </c>
      <c r="AY220" s="18" t="s">
        <v>244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251</v>
      </c>
      <c r="BM220" s="241" t="s">
        <v>4487</v>
      </c>
    </row>
    <row r="221" s="13" customFormat="1">
      <c r="A221" s="13"/>
      <c r="B221" s="243"/>
      <c r="C221" s="244"/>
      <c r="D221" s="245" t="s">
        <v>253</v>
      </c>
      <c r="E221" s="246" t="s">
        <v>1</v>
      </c>
      <c r="F221" s="247" t="s">
        <v>4488</v>
      </c>
      <c r="G221" s="244"/>
      <c r="H221" s="248">
        <v>113.5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253</v>
      </c>
      <c r="AU221" s="254" t="s">
        <v>92</v>
      </c>
      <c r="AV221" s="13" t="s">
        <v>92</v>
      </c>
      <c r="AW221" s="13" t="s">
        <v>36</v>
      </c>
      <c r="AX221" s="13" t="s">
        <v>83</v>
      </c>
      <c r="AY221" s="254" t="s">
        <v>244</v>
      </c>
    </row>
    <row r="222" s="16" customFormat="1">
      <c r="A222" s="16"/>
      <c r="B222" s="276"/>
      <c r="C222" s="277"/>
      <c r="D222" s="245" t="s">
        <v>253</v>
      </c>
      <c r="E222" s="278" t="s">
        <v>1</v>
      </c>
      <c r="F222" s="279" t="s">
        <v>503</v>
      </c>
      <c r="G222" s="277"/>
      <c r="H222" s="280">
        <v>113.5</v>
      </c>
      <c r="I222" s="281"/>
      <c r="J222" s="277"/>
      <c r="K222" s="277"/>
      <c r="L222" s="282"/>
      <c r="M222" s="283"/>
      <c r="N222" s="284"/>
      <c r="O222" s="284"/>
      <c r="P222" s="284"/>
      <c r="Q222" s="284"/>
      <c r="R222" s="284"/>
      <c r="S222" s="284"/>
      <c r="T222" s="285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T222" s="286" t="s">
        <v>253</v>
      </c>
      <c r="AU222" s="286" t="s">
        <v>92</v>
      </c>
      <c r="AV222" s="16" t="s">
        <v>358</v>
      </c>
      <c r="AW222" s="16" t="s">
        <v>36</v>
      </c>
      <c r="AX222" s="16" t="s">
        <v>83</v>
      </c>
      <c r="AY222" s="286" t="s">
        <v>244</v>
      </c>
    </row>
    <row r="223" s="14" customFormat="1">
      <c r="A223" s="14"/>
      <c r="B223" s="255"/>
      <c r="C223" s="256"/>
      <c r="D223" s="245" t="s">
        <v>253</v>
      </c>
      <c r="E223" s="257" t="s">
        <v>1</v>
      </c>
      <c r="F223" s="258" t="s">
        <v>255</v>
      </c>
      <c r="G223" s="256"/>
      <c r="H223" s="259">
        <v>113.5</v>
      </c>
      <c r="I223" s="260"/>
      <c r="J223" s="256"/>
      <c r="K223" s="256"/>
      <c r="L223" s="261"/>
      <c r="M223" s="262"/>
      <c r="N223" s="263"/>
      <c r="O223" s="263"/>
      <c r="P223" s="263"/>
      <c r="Q223" s="263"/>
      <c r="R223" s="263"/>
      <c r="S223" s="263"/>
      <c r="T223" s="26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5" t="s">
        <v>253</v>
      </c>
      <c r="AU223" s="265" t="s">
        <v>92</v>
      </c>
      <c r="AV223" s="14" t="s">
        <v>251</v>
      </c>
      <c r="AW223" s="14" t="s">
        <v>36</v>
      </c>
      <c r="AX223" s="14" t="s">
        <v>90</v>
      </c>
      <c r="AY223" s="265" t="s">
        <v>244</v>
      </c>
    </row>
    <row r="224" s="12" customFormat="1" ht="22.8" customHeight="1">
      <c r="A224" s="12"/>
      <c r="B224" s="213"/>
      <c r="C224" s="214"/>
      <c r="D224" s="215" t="s">
        <v>82</v>
      </c>
      <c r="E224" s="227" t="s">
        <v>311</v>
      </c>
      <c r="F224" s="227" t="s">
        <v>4489</v>
      </c>
      <c r="G224" s="214"/>
      <c r="H224" s="214"/>
      <c r="I224" s="217"/>
      <c r="J224" s="228">
        <f>BK224</f>
        <v>0</v>
      </c>
      <c r="K224" s="214"/>
      <c r="L224" s="219"/>
      <c r="M224" s="220"/>
      <c r="N224" s="221"/>
      <c r="O224" s="221"/>
      <c r="P224" s="222">
        <f>SUM(P225:P248)</f>
        <v>0</v>
      </c>
      <c r="Q224" s="221"/>
      <c r="R224" s="222">
        <f>SUM(R225:R248)</f>
        <v>0</v>
      </c>
      <c r="S224" s="221"/>
      <c r="T224" s="223">
        <f>SUM(T225:T248)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24" t="s">
        <v>90</v>
      </c>
      <c r="AT224" s="225" t="s">
        <v>82</v>
      </c>
      <c r="AU224" s="225" t="s">
        <v>90</v>
      </c>
      <c r="AY224" s="224" t="s">
        <v>244</v>
      </c>
      <c r="BK224" s="226">
        <f>SUM(BK225:BK248)</f>
        <v>0</v>
      </c>
    </row>
    <row r="225" s="2" customFormat="1" ht="44.25" customHeight="1">
      <c r="A225" s="39"/>
      <c r="B225" s="40"/>
      <c r="C225" s="229" t="s">
        <v>335</v>
      </c>
      <c r="D225" s="303" t="s">
        <v>247</v>
      </c>
      <c r="E225" s="230" t="s">
        <v>4490</v>
      </c>
      <c r="F225" s="231" t="s">
        <v>4491</v>
      </c>
      <c r="G225" s="232" t="s">
        <v>171</v>
      </c>
      <c r="H225" s="233">
        <v>43.417000000000002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251</v>
      </c>
      <c r="AT225" s="241" t="s">
        <v>247</v>
      </c>
      <c r="AU225" s="241" t="s">
        <v>92</v>
      </c>
      <c r="AY225" s="18" t="s">
        <v>244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251</v>
      </c>
      <c r="BM225" s="241" t="s">
        <v>4492</v>
      </c>
    </row>
    <row r="226" s="13" customFormat="1">
      <c r="A226" s="13"/>
      <c r="B226" s="243"/>
      <c r="C226" s="244"/>
      <c r="D226" s="245" t="s">
        <v>253</v>
      </c>
      <c r="E226" s="246" t="s">
        <v>1</v>
      </c>
      <c r="F226" s="247" t="s">
        <v>4493</v>
      </c>
      <c r="G226" s="244"/>
      <c r="H226" s="248">
        <v>34.633000000000003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253</v>
      </c>
      <c r="AU226" s="254" t="s">
        <v>92</v>
      </c>
      <c r="AV226" s="13" t="s">
        <v>92</v>
      </c>
      <c r="AW226" s="13" t="s">
        <v>36</v>
      </c>
      <c r="AX226" s="13" t="s">
        <v>83</v>
      </c>
      <c r="AY226" s="254" t="s">
        <v>244</v>
      </c>
    </row>
    <row r="227" s="16" customFormat="1">
      <c r="A227" s="16"/>
      <c r="B227" s="276"/>
      <c r="C227" s="277"/>
      <c r="D227" s="245" t="s">
        <v>253</v>
      </c>
      <c r="E227" s="278" t="s">
        <v>1</v>
      </c>
      <c r="F227" s="279" t="s">
        <v>503</v>
      </c>
      <c r="G227" s="277"/>
      <c r="H227" s="280">
        <v>34.633000000000003</v>
      </c>
      <c r="I227" s="281"/>
      <c r="J227" s="277"/>
      <c r="K227" s="277"/>
      <c r="L227" s="282"/>
      <c r="M227" s="283"/>
      <c r="N227" s="284"/>
      <c r="O227" s="284"/>
      <c r="P227" s="284"/>
      <c r="Q227" s="284"/>
      <c r="R227" s="284"/>
      <c r="S227" s="284"/>
      <c r="T227" s="285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T227" s="286" t="s">
        <v>253</v>
      </c>
      <c r="AU227" s="286" t="s">
        <v>92</v>
      </c>
      <c r="AV227" s="16" t="s">
        <v>358</v>
      </c>
      <c r="AW227" s="16" t="s">
        <v>36</v>
      </c>
      <c r="AX227" s="16" t="s">
        <v>83</v>
      </c>
      <c r="AY227" s="286" t="s">
        <v>244</v>
      </c>
    </row>
    <row r="228" s="13" customFormat="1">
      <c r="A228" s="13"/>
      <c r="B228" s="243"/>
      <c r="C228" s="244"/>
      <c r="D228" s="245" t="s">
        <v>253</v>
      </c>
      <c r="E228" s="246" t="s">
        <v>1</v>
      </c>
      <c r="F228" s="247" t="s">
        <v>4494</v>
      </c>
      <c r="G228" s="244"/>
      <c r="H228" s="248">
        <v>0.14399999999999999</v>
      </c>
      <c r="I228" s="249"/>
      <c r="J228" s="244"/>
      <c r="K228" s="244"/>
      <c r="L228" s="250"/>
      <c r="M228" s="251"/>
      <c r="N228" s="252"/>
      <c r="O228" s="252"/>
      <c r="P228" s="252"/>
      <c r="Q228" s="252"/>
      <c r="R228" s="252"/>
      <c r="S228" s="252"/>
      <c r="T228" s="25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4" t="s">
        <v>253</v>
      </c>
      <c r="AU228" s="254" t="s">
        <v>92</v>
      </c>
      <c r="AV228" s="13" t="s">
        <v>92</v>
      </c>
      <c r="AW228" s="13" t="s">
        <v>36</v>
      </c>
      <c r="AX228" s="13" t="s">
        <v>83</v>
      </c>
      <c r="AY228" s="254" t="s">
        <v>244</v>
      </c>
    </row>
    <row r="229" s="16" customFormat="1">
      <c r="A229" s="16"/>
      <c r="B229" s="276"/>
      <c r="C229" s="277"/>
      <c r="D229" s="245" t="s">
        <v>253</v>
      </c>
      <c r="E229" s="278" t="s">
        <v>1</v>
      </c>
      <c r="F229" s="279" t="s">
        <v>503</v>
      </c>
      <c r="G229" s="277"/>
      <c r="H229" s="280">
        <v>0.14399999999999999</v>
      </c>
      <c r="I229" s="281"/>
      <c r="J229" s="277"/>
      <c r="K229" s="277"/>
      <c r="L229" s="282"/>
      <c r="M229" s="283"/>
      <c r="N229" s="284"/>
      <c r="O229" s="284"/>
      <c r="P229" s="284"/>
      <c r="Q229" s="284"/>
      <c r="R229" s="284"/>
      <c r="S229" s="284"/>
      <c r="T229" s="285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T229" s="286" t="s">
        <v>253</v>
      </c>
      <c r="AU229" s="286" t="s">
        <v>92</v>
      </c>
      <c r="AV229" s="16" t="s">
        <v>358</v>
      </c>
      <c r="AW229" s="16" t="s">
        <v>36</v>
      </c>
      <c r="AX229" s="16" t="s">
        <v>83</v>
      </c>
      <c r="AY229" s="286" t="s">
        <v>244</v>
      </c>
    </row>
    <row r="230" s="13" customFormat="1">
      <c r="A230" s="13"/>
      <c r="B230" s="243"/>
      <c r="C230" s="244"/>
      <c r="D230" s="245" t="s">
        <v>253</v>
      </c>
      <c r="E230" s="246" t="s">
        <v>1</v>
      </c>
      <c r="F230" s="247" t="s">
        <v>4495</v>
      </c>
      <c r="G230" s="244"/>
      <c r="H230" s="248">
        <v>8.6400000000000006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253</v>
      </c>
      <c r="AU230" s="254" t="s">
        <v>92</v>
      </c>
      <c r="AV230" s="13" t="s">
        <v>92</v>
      </c>
      <c r="AW230" s="13" t="s">
        <v>36</v>
      </c>
      <c r="AX230" s="13" t="s">
        <v>83</v>
      </c>
      <c r="AY230" s="254" t="s">
        <v>244</v>
      </c>
    </row>
    <row r="231" s="16" customFormat="1">
      <c r="A231" s="16"/>
      <c r="B231" s="276"/>
      <c r="C231" s="277"/>
      <c r="D231" s="245" t="s">
        <v>253</v>
      </c>
      <c r="E231" s="278" t="s">
        <v>1</v>
      </c>
      <c r="F231" s="279" t="s">
        <v>503</v>
      </c>
      <c r="G231" s="277"/>
      <c r="H231" s="280">
        <v>8.6400000000000006</v>
      </c>
      <c r="I231" s="281"/>
      <c r="J231" s="277"/>
      <c r="K231" s="277"/>
      <c r="L231" s="282"/>
      <c r="M231" s="283"/>
      <c r="N231" s="284"/>
      <c r="O231" s="284"/>
      <c r="P231" s="284"/>
      <c r="Q231" s="284"/>
      <c r="R231" s="284"/>
      <c r="S231" s="284"/>
      <c r="T231" s="285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T231" s="286" t="s">
        <v>253</v>
      </c>
      <c r="AU231" s="286" t="s">
        <v>92</v>
      </c>
      <c r="AV231" s="16" t="s">
        <v>358</v>
      </c>
      <c r="AW231" s="16" t="s">
        <v>36</v>
      </c>
      <c r="AX231" s="16" t="s">
        <v>83</v>
      </c>
      <c r="AY231" s="286" t="s">
        <v>244</v>
      </c>
    </row>
    <row r="232" s="14" customFormat="1">
      <c r="A232" s="14"/>
      <c r="B232" s="255"/>
      <c r="C232" s="256"/>
      <c r="D232" s="245" t="s">
        <v>253</v>
      </c>
      <c r="E232" s="257" t="s">
        <v>1</v>
      </c>
      <c r="F232" s="258" t="s">
        <v>255</v>
      </c>
      <c r="G232" s="256"/>
      <c r="H232" s="259">
        <v>43.417000000000002</v>
      </c>
      <c r="I232" s="260"/>
      <c r="J232" s="256"/>
      <c r="K232" s="256"/>
      <c r="L232" s="261"/>
      <c r="M232" s="262"/>
      <c r="N232" s="263"/>
      <c r="O232" s="263"/>
      <c r="P232" s="263"/>
      <c r="Q232" s="263"/>
      <c r="R232" s="263"/>
      <c r="S232" s="263"/>
      <c r="T232" s="26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5" t="s">
        <v>253</v>
      </c>
      <c r="AU232" s="265" t="s">
        <v>92</v>
      </c>
      <c r="AV232" s="14" t="s">
        <v>251</v>
      </c>
      <c r="AW232" s="14" t="s">
        <v>36</v>
      </c>
      <c r="AX232" s="14" t="s">
        <v>90</v>
      </c>
      <c r="AY232" s="265" t="s">
        <v>244</v>
      </c>
    </row>
    <row r="233" s="2" customFormat="1" ht="49.05" customHeight="1">
      <c r="A233" s="39"/>
      <c r="B233" s="40"/>
      <c r="C233" s="229" t="s">
        <v>341</v>
      </c>
      <c r="D233" s="229" t="s">
        <v>247</v>
      </c>
      <c r="E233" s="230" t="s">
        <v>4496</v>
      </c>
      <c r="F233" s="231" t="s">
        <v>4497</v>
      </c>
      <c r="G233" s="232" t="s">
        <v>171</v>
      </c>
      <c r="H233" s="233">
        <v>38.808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251</v>
      </c>
      <c r="AT233" s="241" t="s">
        <v>247</v>
      </c>
      <c r="AU233" s="241" t="s">
        <v>92</v>
      </c>
      <c r="AY233" s="18" t="s">
        <v>244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251</v>
      </c>
      <c r="BM233" s="241" t="s">
        <v>4498</v>
      </c>
    </row>
    <row r="234" s="13" customFormat="1">
      <c r="A234" s="13"/>
      <c r="B234" s="243"/>
      <c r="C234" s="244"/>
      <c r="D234" s="245" t="s">
        <v>253</v>
      </c>
      <c r="E234" s="246" t="s">
        <v>1</v>
      </c>
      <c r="F234" s="247" t="s">
        <v>4499</v>
      </c>
      <c r="G234" s="244"/>
      <c r="H234" s="248">
        <v>38.808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253</v>
      </c>
      <c r="AU234" s="254" t="s">
        <v>92</v>
      </c>
      <c r="AV234" s="13" t="s">
        <v>92</v>
      </c>
      <c r="AW234" s="13" t="s">
        <v>36</v>
      </c>
      <c r="AX234" s="13" t="s">
        <v>83</v>
      </c>
      <c r="AY234" s="254" t="s">
        <v>244</v>
      </c>
    </row>
    <row r="235" s="16" customFormat="1">
      <c r="A235" s="16"/>
      <c r="B235" s="276"/>
      <c r="C235" s="277"/>
      <c r="D235" s="245" t="s">
        <v>253</v>
      </c>
      <c r="E235" s="278" t="s">
        <v>1</v>
      </c>
      <c r="F235" s="279" t="s">
        <v>503</v>
      </c>
      <c r="G235" s="277"/>
      <c r="H235" s="280">
        <v>38.808</v>
      </c>
      <c r="I235" s="281"/>
      <c r="J235" s="277"/>
      <c r="K235" s="277"/>
      <c r="L235" s="282"/>
      <c r="M235" s="283"/>
      <c r="N235" s="284"/>
      <c r="O235" s="284"/>
      <c r="P235" s="284"/>
      <c r="Q235" s="284"/>
      <c r="R235" s="284"/>
      <c r="S235" s="284"/>
      <c r="T235" s="285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T235" s="286" t="s">
        <v>253</v>
      </c>
      <c r="AU235" s="286" t="s">
        <v>92</v>
      </c>
      <c r="AV235" s="16" t="s">
        <v>358</v>
      </c>
      <c r="AW235" s="16" t="s">
        <v>36</v>
      </c>
      <c r="AX235" s="16" t="s">
        <v>83</v>
      </c>
      <c r="AY235" s="286" t="s">
        <v>244</v>
      </c>
    </row>
    <row r="236" s="14" customFormat="1">
      <c r="A236" s="14"/>
      <c r="B236" s="255"/>
      <c r="C236" s="256"/>
      <c r="D236" s="245" t="s">
        <v>253</v>
      </c>
      <c r="E236" s="257" t="s">
        <v>1</v>
      </c>
      <c r="F236" s="258" t="s">
        <v>255</v>
      </c>
      <c r="G236" s="256"/>
      <c r="H236" s="259">
        <v>38.808</v>
      </c>
      <c r="I236" s="260"/>
      <c r="J236" s="256"/>
      <c r="K236" s="256"/>
      <c r="L236" s="261"/>
      <c r="M236" s="262"/>
      <c r="N236" s="263"/>
      <c r="O236" s="263"/>
      <c r="P236" s="263"/>
      <c r="Q236" s="263"/>
      <c r="R236" s="263"/>
      <c r="S236" s="263"/>
      <c r="T236" s="26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5" t="s">
        <v>253</v>
      </c>
      <c r="AU236" s="265" t="s">
        <v>92</v>
      </c>
      <c r="AV236" s="14" t="s">
        <v>251</v>
      </c>
      <c r="AW236" s="14" t="s">
        <v>36</v>
      </c>
      <c r="AX236" s="14" t="s">
        <v>90</v>
      </c>
      <c r="AY236" s="265" t="s">
        <v>244</v>
      </c>
    </row>
    <row r="237" s="2" customFormat="1" ht="44.25" customHeight="1">
      <c r="A237" s="39"/>
      <c r="B237" s="40"/>
      <c r="C237" s="229" t="s">
        <v>349</v>
      </c>
      <c r="D237" s="303" t="s">
        <v>247</v>
      </c>
      <c r="E237" s="230" t="s">
        <v>4500</v>
      </c>
      <c r="F237" s="231" t="s">
        <v>4501</v>
      </c>
      <c r="G237" s="232" t="s">
        <v>171</v>
      </c>
      <c r="H237" s="233">
        <v>43.417000000000002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48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251</v>
      </c>
      <c r="AT237" s="241" t="s">
        <v>247</v>
      </c>
      <c r="AU237" s="241" t="s">
        <v>92</v>
      </c>
      <c r="AY237" s="18" t="s">
        <v>244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251</v>
      </c>
      <c r="BM237" s="241" t="s">
        <v>4502</v>
      </c>
    </row>
    <row r="238" s="13" customFormat="1">
      <c r="A238" s="13"/>
      <c r="B238" s="243"/>
      <c r="C238" s="244"/>
      <c r="D238" s="245" t="s">
        <v>253</v>
      </c>
      <c r="E238" s="246" t="s">
        <v>1</v>
      </c>
      <c r="F238" s="247" t="s">
        <v>4503</v>
      </c>
      <c r="G238" s="244"/>
      <c r="H238" s="248">
        <v>34.633000000000003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253</v>
      </c>
      <c r="AU238" s="254" t="s">
        <v>92</v>
      </c>
      <c r="AV238" s="13" t="s">
        <v>92</v>
      </c>
      <c r="AW238" s="13" t="s">
        <v>36</v>
      </c>
      <c r="AX238" s="13" t="s">
        <v>83</v>
      </c>
      <c r="AY238" s="254" t="s">
        <v>244</v>
      </c>
    </row>
    <row r="239" s="16" customFormat="1">
      <c r="A239" s="16"/>
      <c r="B239" s="276"/>
      <c r="C239" s="277"/>
      <c r="D239" s="245" t="s">
        <v>253</v>
      </c>
      <c r="E239" s="278" t="s">
        <v>1</v>
      </c>
      <c r="F239" s="279" t="s">
        <v>503</v>
      </c>
      <c r="G239" s="277"/>
      <c r="H239" s="280">
        <v>34.633000000000003</v>
      </c>
      <c r="I239" s="281"/>
      <c r="J239" s="277"/>
      <c r="K239" s="277"/>
      <c r="L239" s="282"/>
      <c r="M239" s="283"/>
      <c r="N239" s="284"/>
      <c r="O239" s="284"/>
      <c r="P239" s="284"/>
      <c r="Q239" s="284"/>
      <c r="R239" s="284"/>
      <c r="S239" s="284"/>
      <c r="T239" s="285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T239" s="286" t="s">
        <v>253</v>
      </c>
      <c r="AU239" s="286" t="s">
        <v>92</v>
      </c>
      <c r="AV239" s="16" t="s">
        <v>358</v>
      </c>
      <c r="AW239" s="16" t="s">
        <v>36</v>
      </c>
      <c r="AX239" s="16" t="s">
        <v>83</v>
      </c>
      <c r="AY239" s="286" t="s">
        <v>244</v>
      </c>
    </row>
    <row r="240" s="13" customFormat="1">
      <c r="A240" s="13"/>
      <c r="B240" s="243"/>
      <c r="C240" s="244"/>
      <c r="D240" s="245" t="s">
        <v>253</v>
      </c>
      <c r="E240" s="246" t="s">
        <v>1</v>
      </c>
      <c r="F240" s="247" t="s">
        <v>4504</v>
      </c>
      <c r="G240" s="244"/>
      <c r="H240" s="248">
        <v>0.14399999999999999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253</v>
      </c>
      <c r="AU240" s="254" t="s">
        <v>92</v>
      </c>
      <c r="AV240" s="13" t="s">
        <v>92</v>
      </c>
      <c r="AW240" s="13" t="s">
        <v>36</v>
      </c>
      <c r="AX240" s="13" t="s">
        <v>83</v>
      </c>
      <c r="AY240" s="254" t="s">
        <v>244</v>
      </c>
    </row>
    <row r="241" s="16" customFormat="1">
      <c r="A241" s="16"/>
      <c r="B241" s="276"/>
      <c r="C241" s="277"/>
      <c r="D241" s="245" t="s">
        <v>253</v>
      </c>
      <c r="E241" s="278" t="s">
        <v>1</v>
      </c>
      <c r="F241" s="279" t="s">
        <v>503</v>
      </c>
      <c r="G241" s="277"/>
      <c r="H241" s="280">
        <v>0.14399999999999999</v>
      </c>
      <c r="I241" s="281"/>
      <c r="J241" s="277"/>
      <c r="K241" s="277"/>
      <c r="L241" s="282"/>
      <c r="M241" s="283"/>
      <c r="N241" s="284"/>
      <c r="O241" s="284"/>
      <c r="P241" s="284"/>
      <c r="Q241" s="284"/>
      <c r="R241" s="284"/>
      <c r="S241" s="284"/>
      <c r="T241" s="285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T241" s="286" t="s">
        <v>253</v>
      </c>
      <c r="AU241" s="286" t="s">
        <v>92</v>
      </c>
      <c r="AV241" s="16" t="s">
        <v>358</v>
      </c>
      <c r="AW241" s="16" t="s">
        <v>36</v>
      </c>
      <c r="AX241" s="16" t="s">
        <v>83</v>
      </c>
      <c r="AY241" s="286" t="s">
        <v>244</v>
      </c>
    </row>
    <row r="242" s="13" customFormat="1">
      <c r="A242" s="13"/>
      <c r="B242" s="243"/>
      <c r="C242" s="244"/>
      <c r="D242" s="245" t="s">
        <v>253</v>
      </c>
      <c r="E242" s="246" t="s">
        <v>1</v>
      </c>
      <c r="F242" s="247" t="s">
        <v>4505</v>
      </c>
      <c r="G242" s="244"/>
      <c r="H242" s="248">
        <v>8.6400000000000006</v>
      </c>
      <c r="I242" s="249"/>
      <c r="J242" s="244"/>
      <c r="K242" s="244"/>
      <c r="L242" s="250"/>
      <c r="M242" s="251"/>
      <c r="N242" s="252"/>
      <c r="O242" s="252"/>
      <c r="P242" s="252"/>
      <c r="Q242" s="252"/>
      <c r="R242" s="252"/>
      <c r="S242" s="252"/>
      <c r="T242" s="25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4" t="s">
        <v>253</v>
      </c>
      <c r="AU242" s="254" t="s">
        <v>92</v>
      </c>
      <c r="AV242" s="13" t="s">
        <v>92</v>
      </c>
      <c r="AW242" s="13" t="s">
        <v>36</v>
      </c>
      <c r="AX242" s="13" t="s">
        <v>83</v>
      </c>
      <c r="AY242" s="254" t="s">
        <v>244</v>
      </c>
    </row>
    <row r="243" s="16" customFormat="1">
      <c r="A243" s="16"/>
      <c r="B243" s="276"/>
      <c r="C243" s="277"/>
      <c r="D243" s="245" t="s">
        <v>253</v>
      </c>
      <c r="E243" s="278" t="s">
        <v>1</v>
      </c>
      <c r="F243" s="279" t="s">
        <v>503</v>
      </c>
      <c r="G243" s="277"/>
      <c r="H243" s="280">
        <v>8.6400000000000006</v>
      </c>
      <c r="I243" s="281"/>
      <c r="J243" s="277"/>
      <c r="K243" s="277"/>
      <c r="L243" s="282"/>
      <c r="M243" s="283"/>
      <c r="N243" s="284"/>
      <c r="O243" s="284"/>
      <c r="P243" s="284"/>
      <c r="Q243" s="284"/>
      <c r="R243" s="284"/>
      <c r="S243" s="284"/>
      <c r="T243" s="285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T243" s="286" t="s">
        <v>253</v>
      </c>
      <c r="AU243" s="286" t="s">
        <v>92</v>
      </c>
      <c r="AV243" s="16" t="s">
        <v>358</v>
      </c>
      <c r="AW243" s="16" t="s">
        <v>36</v>
      </c>
      <c r="AX243" s="16" t="s">
        <v>83</v>
      </c>
      <c r="AY243" s="286" t="s">
        <v>244</v>
      </c>
    </row>
    <row r="244" s="14" customFormat="1">
      <c r="A244" s="14"/>
      <c r="B244" s="255"/>
      <c r="C244" s="256"/>
      <c r="D244" s="245" t="s">
        <v>253</v>
      </c>
      <c r="E244" s="257" t="s">
        <v>1</v>
      </c>
      <c r="F244" s="258" t="s">
        <v>255</v>
      </c>
      <c r="G244" s="256"/>
      <c r="H244" s="259">
        <v>43.417000000000002</v>
      </c>
      <c r="I244" s="260"/>
      <c r="J244" s="256"/>
      <c r="K244" s="256"/>
      <c r="L244" s="261"/>
      <c r="M244" s="262"/>
      <c r="N244" s="263"/>
      <c r="O244" s="263"/>
      <c r="P244" s="263"/>
      <c r="Q244" s="263"/>
      <c r="R244" s="263"/>
      <c r="S244" s="263"/>
      <c r="T244" s="26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65" t="s">
        <v>253</v>
      </c>
      <c r="AU244" s="265" t="s">
        <v>92</v>
      </c>
      <c r="AV244" s="14" t="s">
        <v>251</v>
      </c>
      <c r="AW244" s="14" t="s">
        <v>36</v>
      </c>
      <c r="AX244" s="14" t="s">
        <v>90</v>
      </c>
      <c r="AY244" s="265" t="s">
        <v>244</v>
      </c>
    </row>
    <row r="245" s="2" customFormat="1" ht="49.05" customHeight="1">
      <c r="A245" s="39"/>
      <c r="B245" s="40"/>
      <c r="C245" s="229" t="s">
        <v>354</v>
      </c>
      <c r="D245" s="229" t="s">
        <v>247</v>
      </c>
      <c r="E245" s="230" t="s">
        <v>4506</v>
      </c>
      <c r="F245" s="231" t="s">
        <v>4507</v>
      </c>
      <c r="G245" s="232" t="s">
        <v>171</v>
      </c>
      <c r="H245" s="233">
        <v>38.808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251</v>
      </c>
      <c r="AT245" s="241" t="s">
        <v>247</v>
      </c>
      <c r="AU245" s="241" t="s">
        <v>92</v>
      </c>
      <c r="AY245" s="18" t="s">
        <v>244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251</v>
      </c>
      <c r="BM245" s="241" t="s">
        <v>4508</v>
      </c>
    </row>
    <row r="246" s="13" customFormat="1">
      <c r="A246" s="13"/>
      <c r="B246" s="243"/>
      <c r="C246" s="244"/>
      <c r="D246" s="245" t="s">
        <v>253</v>
      </c>
      <c r="E246" s="246" t="s">
        <v>1</v>
      </c>
      <c r="F246" s="247" t="s">
        <v>4499</v>
      </c>
      <c r="G246" s="244"/>
      <c r="H246" s="248">
        <v>38.808</v>
      </c>
      <c r="I246" s="249"/>
      <c r="J246" s="244"/>
      <c r="K246" s="244"/>
      <c r="L246" s="250"/>
      <c r="M246" s="251"/>
      <c r="N246" s="252"/>
      <c r="O246" s="252"/>
      <c r="P246" s="252"/>
      <c r="Q246" s="252"/>
      <c r="R246" s="252"/>
      <c r="S246" s="252"/>
      <c r="T246" s="25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4" t="s">
        <v>253</v>
      </c>
      <c r="AU246" s="254" t="s">
        <v>92</v>
      </c>
      <c r="AV246" s="13" t="s">
        <v>92</v>
      </c>
      <c r="AW246" s="13" t="s">
        <v>36</v>
      </c>
      <c r="AX246" s="13" t="s">
        <v>83</v>
      </c>
      <c r="AY246" s="254" t="s">
        <v>244</v>
      </c>
    </row>
    <row r="247" s="16" customFormat="1">
      <c r="A247" s="16"/>
      <c r="B247" s="276"/>
      <c r="C247" s="277"/>
      <c r="D247" s="245" t="s">
        <v>253</v>
      </c>
      <c r="E247" s="278" t="s">
        <v>1</v>
      </c>
      <c r="F247" s="279" t="s">
        <v>503</v>
      </c>
      <c r="G247" s="277"/>
      <c r="H247" s="280">
        <v>38.808</v>
      </c>
      <c r="I247" s="281"/>
      <c r="J247" s="277"/>
      <c r="K247" s="277"/>
      <c r="L247" s="282"/>
      <c r="M247" s="283"/>
      <c r="N247" s="284"/>
      <c r="O247" s="284"/>
      <c r="P247" s="284"/>
      <c r="Q247" s="284"/>
      <c r="R247" s="284"/>
      <c r="S247" s="284"/>
      <c r="T247" s="285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T247" s="286" t="s">
        <v>253</v>
      </c>
      <c r="AU247" s="286" t="s">
        <v>92</v>
      </c>
      <c r="AV247" s="16" t="s">
        <v>358</v>
      </c>
      <c r="AW247" s="16" t="s">
        <v>36</v>
      </c>
      <c r="AX247" s="16" t="s">
        <v>83</v>
      </c>
      <c r="AY247" s="286" t="s">
        <v>244</v>
      </c>
    </row>
    <row r="248" s="14" customFormat="1">
      <c r="A248" s="14"/>
      <c r="B248" s="255"/>
      <c r="C248" s="256"/>
      <c r="D248" s="245" t="s">
        <v>253</v>
      </c>
      <c r="E248" s="257" t="s">
        <v>1</v>
      </c>
      <c r="F248" s="258" t="s">
        <v>255</v>
      </c>
      <c r="G248" s="256"/>
      <c r="H248" s="259">
        <v>38.808</v>
      </c>
      <c r="I248" s="260"/>
      <c r="J248" s="256"/>
      <c r="K248" s="256"/>
      <c r="L248" s="261"/>
      <c r="M248" s="262"/>
      <c r="N248" s="263"/>
      <c r="O248" s="263"/>
      <c r="P248" s="263"/>
      <c r="Q248" s="263"/>
      <c r="R248" s="263"/>
      <c r="S248" s="263"/>
      <c r="T248" s="26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5" t="s">
        <v>253</v>
      </c>
      <c r="AU248" s="265" t="s">
        <v>92</v>
      </c>
      <c r="AV248" s="14" t="s">
        <v>251</v>
      </c>
      <c r="AW248" s="14" t="s">
        <v>36</v>
      </c>
      <c r="AX248" s="14" t="s">
        <v>90</v>
      </c>
      <c r="AY248" s="265" t="s">
        <v>244</v>
      </c>
    </row>
    <row r="249" s="12" customFormat="1" ht="22.8" customHeight="1">
      <c r="A249" s="12"/>
      <c r="B249" s="213"/>
      <c r="C249" s="214"/>
      <c r="D249" s="215" t="s">
        <v>82</v>
      </c>
      <c r="E249" s="227" t="s">
        <v>325</v>
      </c>
      <c r="F249" s="227" t="s">
        <v>4509</v>
      </c>
      <c r="G249" s="214"/>
      <c r="H249" s="214"/>
      <c r="I249" s="217"/>
      <c r="J249" s="228">
        <f>BK249</f>
        <v>0</v>
      </c>
      <c r="K249" s="214"/>
      <c r="L249" s="219"/>
      <c r="M249" s="220"/>
      <c r="N249" s="221"/>
      <c r="O249" s="221"/>
      <c r="P249" s="222">
        <f>SUM(P250:P257)</f>
        <v>0</v>
      </c>
      <c r="Q249" s="221"/>
      <c r="R249" s="222">
        <f>SUM(R250:R257)</f>
        <v>0</v>
      </c>
      <c r="S249" s="221"/>
      <c r="T249" s="223">
        <f>SUM(T250:T257)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24" t="s">
        <v>90</v>
      </c>
      <c r="AT249" s="225" t="s">
        <v>82</v>
      </c>
      <c r="AU249" s="225" t="s">
        <v>90</v>
      </c>
      <c r="AY249" s="224" t="s">
        <v>244</v>
      </c>
      <c r="BK249" s="226">
        <f>SUM(BK250:BK257)</f>
        <v>0</v>
      </c>
    </row>
    <row r="250" s="2" customFormat="1" ht="37.8" customHeight="1">
      <c r="A250" s="39"/>
      <c r="B250" s="40"/>
      <c r="C250" s="229" t="s">
        <v>7</v>
      </c>
      <c r="D250" s="229" t="s">
        <v>247</v>
      </c>
      <c r="E250" s="230" t="s">
        <v>4510</v>
      </c>
      <c r="F250" s="231" t="s">
        <v>4511</v>
      </c>
      <c r="G250" s="232" t="s">
        <v>174</v>
      </c>
      <c r="H250" s="233">
        <v>194.03999999999999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251</v>
      </c>
      <c r="AT250" s="241" t="s">
        <v>247</v>
      </c>
      <c r="AU250" s="241" t="s">
        <v>92</v>
      </c>
      <c r="AY250" s="18" t="s">
        <v>244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251</v>
      </c>
      <c r="BM250" s="241" t="s">
        <v>4512</v>
      </c>
    </row>
    <row r="251" s="13" customFormat="1">
      <c r="A251" s="13"/>
      <c r="B251" s="243"/>
      <c r="C251" s="244"/>
      <c r="D251" s="245" t="s">
        <v>253</v>
      </c>
      <c r="E251" s="246" t="s">
        <v>1</v>
      </c>
      <c r="F251" s="247" t="s">
        <v>4513</v>
      </c>
      <c r="G251" s="244"/>
      <c r="H251" s="248">
        <v>194.03999999999999</v>
      </c>
      <c r="I251" s="249"/>
      <c r="J251" s="244"/>
      <c r="K251" s="244"/>
      <c r="L251" s="250"/>
      <c r="M251" s="251"/>
      <c r="N251" s="252"/>
      <c r="O251" s="252"/>
      <c r="P251" s="252"/>
      <c r="Q251" s="252"/>
      <c r="R251" s="252"/>
      <c r="S251" s="252"/>
      <c r="T251" s="25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4" t="s">
        <v>253</v>
      </c>
      <c r="AU251" s="254" t="s">
        <v>92</v>
      </c>
      <c r="AV251" s="13" t="s">
        <v>92</v>
      </c>
      <c r="AW251" s="13" t="s">
        <v>36</v>
      </c>
      <c r="AX251" s="13" t="s">
        <v>83</v>
      </c>
      <c r="AY251" s="254" t="s">
        <v>244</v>
      </c>
    </row>
    <row r="252" s="16" customFormat="1">
      <c r="A252" s="16"/>
      <c r="B252" s="276"/>
      <c r="C252" s="277"/>
      <c r="D252" s="245" t="s">
        <v>253</v>
      </c>
      <c r="E252" s="278" t="s">
        <v>1</v>
      </c>
      <c r="F252" s="279" t="s">
        <v>503</v>
      </c>
      <c r="G252" s="277"/>
      <c r="H252" s="280">
        <v>194.03999999999999</v>
      </c>
      <c r="I252" s="281"/>
      <c r="J252" s="277"/>
      <c r="K252" s="277"/>
      <c r="L252" s="282"/>
      <c r="M252" s="283"/>
      <c r="N252" s="284"/>
      <c r="O252" s="284"/>
      <c r="P252" s="284"/>
      <c r="Q252" s="284"/>
      <c r="R252" s="284"/>
      <c r="S252" s="284"/>
      <c r="T252" s="285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T252" s="286" t="s">
        <v>253</v>
      </c>
      <c r="AU252" s="286" t="s">
        <v>92</v>
      </c>
      <c r="AV252" s="16" t="s">
        <v>358</v>
      </c>
      <c r="AW252" s="16" t="s">
        <v>36</v>
      </c>
      <c r="AX252" s="16" t="s">
        <v>83</v>
      </c>
      <c r="AY252" s="286" t="s">
        <v>244</v>
      </c>
    </row>
    <row r="253" s="14" customFormat="1">
      <c r="A253" s="14"/>
      <c r="B253" s="255"/>
      <c r="C253" s="256"/>
      <c r="D253" s="245" t="s">
        <v>253</v>
      </c>
      <c r="E253" s="257" t="s">
        <v>1</v>
      </c>
      <c r="F253" s="258" t="s">
        <v>255</v>
      </c>
      <c r="G253" s="256"/>
      <c r="H253" s="259">
        <v>194.03999999999999</v>
      </c>
      <c r="I253" s="260"/>
      <c r="J253" s="256"/>
      <c r="K253" s="256"/>
      <c r="L253" s="261"/>
      <c r="M253" s="262"/>
      <c r="N253" s="263"/>
      <c r="O253" s="263"/>
      <c r="P253" s="263"/>
      <c r="Q253" s="263"/>
      <c r="R253" s="263"/>
      <c r="S253" s="263"/>
      <c r="T253" s="26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65" t="s">
        <v>253</v>
      </c>
      <c r="AU253" s="265" t="s">
        <v>92</v>
      </c>
      <c r="AV253" s="14" t="s">
        <v>251</v>
      </c>
      <c r="AW253" s="14" t="s">
        <v>36</v>
      </c>
      <c r="AX253" s="14" t="s">
        <v>90</v>
      </c>
      <c r="AY253" s="265" t="s">
        <v>244</v>
      </c>
    </row>
    <row r="254" s="2" customFormat="1" ht="44.25" customHeight="1">
      <c r="A254" s="39"/>
      <c r="B254" s="40"/>
      <c r="C254" s="229" t="s">
        <v>369</v>
      </c>
      <c r="D254" s="229" t="s">
        <v>247</v>
      </c>
      <c r="E254" s="230" t="s">
        <v>4514</v>
      </c>
      <c r="F254" s="231" t="s">
        <v>4515</v>
      </c>
      <c r="G254" s="232" t="s">
        <v>174</v>
      </c>
      <c r="H254" s="233">
        <v>194.03999999999999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48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251</v>
      </c>
      <c r="AT254" s="241" t="s">
        <v>247</v>
      </c>
      <c r="AU254" s="241" t="s">
        <v>92</v>
      </c>
      <c r="AY254" s="18" t="s">
        <v>244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90</v>
      </c>
      <c r="BK254" s="242">
        <f>ROUND(I254*H254,2)</f>
        <v>0</v>
      </c>
      <c r="BL254" s="18" t="s">
        <v>251</v>
      </c>
      <c r="BM254" s="241" t="s">
        <v>4516</v>
      </c>
    </row>
    <row r="255" s="13" customFormat="1">
      <c r="A255" s="13"/>
      <c r="B255" s="243"/>
      <c r="C255" s="244"/>
      <c r="D255" s="245" t="s">
        <v>253</v>
      </c>
      <c r="E255" s="246" t="s">
        <v>1</v>
      </c>
      <c r="F255" s="247" t="s">
        <v>4517</v>
      </c>
      <c r="G255" s="244"/>
      <c r="H255" s="248">
        <v>194.03999999999999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253</v>
      </c>
      <c r="AU255" s="254" t="s">
        <v>92</v>
      </c>
      <c r="AV255" s="13" t="s">
        <v>92</v>
      </c>
      <c r="AW255" s="13" t="s">
        <v>36</v>
      </c>
      <c r="AX255" s="13" t="s">
        <v>83</v>
      </c>
      <c r="AY255" s="254" t="s">
        <v>244</v>
      </c>
    </row>
    <row r="256" s="16" customFormat="1">
      <c r="A256" s="16"/>
      <c r="B256" s="276"/>
      <c r="C256" s="277"/>
      <c r="D256" s="245" t="s">
        <v>253</v>
      </c>
      <c r="E256" s="278" t="s">
        <v>1</v>
      </c>
      <c r="F256" s="279" t="s">
        <v>503</v>
      </c>
      <c r="G256" s="277"/>
      <c r="H256" s="280">
        <v>194.03999999999999</v>
      </c>
      <c r="I256" s="281"/>
      <c r="J256" s="277"/>
      <c r="K256" s="277"/>
      <c r="L256" s="282"/>
      <c r="M256" s="283"/>
      <c r="N256" s="284"/>
      <c r="O256" s="284"/>
      <c r="P256" s="284"/>
      <c r="Q256" s="284"/>
      <c r="R256" s="284"/>
      <c r="S256" s="284"/>
      <c r="T256" s="285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T256" s="286" t="s">
        <v>253</v>
      </c>
      <c r="AU256" s="286" t="s">
        <v>92</v>
      </c>
      <c r="AV256" s="16" t="s">
        <v>358</v>
      </c>
      <c r="AW256" s="16" t="s">
        <v>36</v>
      </c>
      <c r="AX256" s="16" t="s">
        <v>83</v>
      </c>
      <c r="AY256" s="286" t="s">
        <v>244</v>
      </c>
    </row>
    <row r="257" s="14" customFormat="1">
      <c r="A257" s="14"/>
      <c r="B257" s="255"/>
      <c r="C257" s="256"/>
      <c r="D257" s="245" t="s">
        <v>253</v>
      </c>
      <c r="E257" s="257" t="s">
        <v>1</v>
      </c>
      <c r="F257" s="258" t="s">
        <v>255</v>
      </c>
      <c r="G257" s="256"/>
      <c r="H257" s="259">
        <v>194.03999999999999</v>
      </c>
      <c r="I257" s="260"/>
      <c r="J257" s="256"/>
      <c r="K257" s="256"/>
      <c r="L257" s="261"/>
      <c r="M257" s="262"/>
      <c r="N257" s="263"/>
      <c r="O257" s="263"/>
      <c r="P257" s="263"/>
      <c r="Q257" s="263"/>
      <c r="R257" s="263"/>
      <c r="S257" s="263"/>
      <c r="T257" s="26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5" t="s">
        <v>253</v>
      </c>
      <c r="AU257" s="265" t="s">
        <v>92</v>
      </c>
      <c r="AV257" s="14" t="s">
        <v>251</v>
      </c>
      <c r="AW257" s="14" t="s">
        <v>36</v>
      </c>
      <c r="AX257" s="14" t="s">
        <v>90</v>
      </c>
      <c r="AY257" s="265" t="s">
        <v>244</v>
      </c>
    </row>
    <row r="258" s="12" customFormat="1" ht="22.8" customHeight="1">
      <c r="A258" s="12"/>
      <c r="B258" s="213"/>
      <c r="C258" s="214"/>
      <c r="D258" s="215" t="s">
        <v>82</v>
      </c>
      <c r="E258" s="227" t="s">
        <v>330</v>
      </c>
      <c r="F258" s="227" t="s">
        <v>4518</v>
      </c>
      <c r="G258" s="214"/>
      <c r="H258" s="214"/>
      <c r="I258" s="217"/>
      <c r="J258" s="228">
        <f>BK258</f>
        <v>0</v>
      </c>
      <c r="K258" s="214"/>
      <c r="L258" s="219"/>
      <c r="M258" s="220"/>
      <c r="N258" s="221"/>
      <c r="O258" s="221"/>
      <c r="P258" s="222">
        <f>SUM(P259:P333)</f>
        <v>0</v>
      </c>
      <c r="Q258" s="221"/>
      <c r="R258" s="222">
        <f>SUM(R259:R333)</f>
        <v>0</v>
      </c>
      <c r="S258" s="221"/>
      <c r="T258" s="223">
        <f>SUM(T259:T333)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24" t="s">
        <v>90</v>
      </c>
      <c r="AT258" s="225" t="s">
        <v>82</v>
      </c>
      <c r="AU258" s="225" t="s">
        <v>90</v>
      </c>
      <c r="AY258" s="224" t="s">
        <v>244</v>
      </c>
      <c r="BK258" s="226">
        <f>SUM(BK259:BK333)</f>
        <v>0</v>
      </c>
    </row>
    <row r="259" s="2" customFormat="1" ht="62.7" customHeight="1">
      <c r="A259" s="39"/>
      <c r="B259" s="40"/>
      <c r="C259" s="229" t="s">
        <v>375</v>
      </c>
      <c r="D259" s="229" t="s">
        <v>247</v>
      </c>
      <c r="E259" s="230" t="s">
        <v>4519</v>
      </c>
      <c r="F259" s="231" t="s">
        <v>4520</v>
      </c>
      <c r="G259" s="232" t="s">
        <v>171</v>
      </c>
      <c r="H259" s="233">
        <v>33.768000000000001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48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251</v>
      </c>
      <c r="AT259" s="241" t="s">
        <v>247</v>
      </c>
      <c r="AU259" s="241" t="s">
        <v>92</v>
      </c>
      <c r="AY259" s="18" t="s">
        <v>244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90</v>
      </c>
      <c r="BK259" s="242">
        <f>ROUND(I259*H259,2)</f>
        <v>0</v>
      </c>
      <c r="BL259" s="18" t="s">
        <v>251</v>
      </c>
      <c r="BM259" s="241" t="s">
        <v>4521</v>
      </c>
    </row>
    <row r="260" s="13" customFormat="1">
      <c r="A260" s="13"/>
      <c r="B260" s="243"/>
      <c r="C260" s="244"/>
      <c r="D260" s="245" t="s">
        <v>253</v>
      </c>
      <c r="E260" s="246" t="s">
        <v>1</v>
      </c>
      <c r="F260" s="247" t="s">
        <v>4522</v>
      </c>
      <c r="G260" s="244"/>
      <c r="H260" s="248">
        <v>25.263000000000002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253</v>
      </c>
      <c r="AU260" s="254" t="s">
        <v>92</v>
      </c>
      <c r="AV260" s="13" t="s">
        <v>92</v>
      </c>
      <c r="AW260" s="13" t="s">
        <v>36</v>
      </c>
      <c r="AX260" s="13" t="s">
        <v>83</v>
      </c>
      <c r="AY260" s="254" t="s">
        <v>244</v>
      </c>
    </row>
    <row r="261" s="13" customFormat="1">
      <c r="A261" s="13"/>
      <c r="B261" s="243"/>
      <c r="C261" s="244"/>
      <c r="D261" s="245" t="s">
        <v>253</v>
      </c>
      <c r="E261" s="246" t="s">
        <v>1</v>
      </c>
      <c r="F261" s="247" t="s">
        <v>4523</v>
      </c>
      <c r="G261" s="244"/>
      <c r="H261" s="248">
        <v>8.5050000000000008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253</v>
      </c>
      <c r="AU261" s="254" t="s">
        <v>92</v>
      </c>
      <c r="AV261" s="13" t="s">
        <v>92</v>
      </c>
      <c r="AW261" s="13" t="s">
        <v>36</v>
      </c>
      <c r="AX261" s="13" t="s">
        <v>83</v>
      </c>
      <c r="AY261" s="254" t="s">
        <v>244</v>
      </c>
    </row>
    <row r="262" s="16" customFormat="1">
      <c r="A262" s="16"/>
      <c r="B262" s="276"/>
      <c r="C262" s="277"/>
      <c r="D262" s="245" t="s">
        <v>253</v>
      </c>
      <c r="E262" s="278" t="s">
        <v>1</v>
      </c>
      <c r="F262" s="279" t="s">
        <v>503</v>
      </c>
      <c r="G262" s="277"/>
      <c r="H262" s="280">
        <v>33.768000000000001</v>
      </c>
      <c r="I262" s="281"/>
      <c r="J262" s="277"/>
      <c r="K262" s="277"/>
      <c r="L262" s="282"/>
      <c r="M262" s="283"/>
      <c r="N262" s="284"/>
      <c r="O262" s="284"/>
      <c r="P262" s="284"/>
      <c r="Q262" s="284"/>
      <c r="R262" s="284"/>
      <c r="S262" s="284"/>
      <c r="T262" s="285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T262" s="286" t="s">
        <v>253</v>
      </c>
      <c r="AU262" s="286" t="s">
        <v>92</v>
      </c>
      <c r="AV262" s="16" t="s">
        <v>358</v>
      </c>
      <c r="AW262" s="16" t="s">
        <v>36</v>
      </c>
      <c r="AX262" s="16" t="s">
        <v>83</v>
      </c>
      <c r="AY262" s="286" t="s">
        <v>244</v>
      </c>
    </row>
    <row r="263" s="15" customFormat="1">
      <c r="A263" s="15"/>
      <c r="B263" s="266"/>
      <c r="C263" s="267"/>
      <c r="D263" s="245" t="s">
        <v>253</v>
      </c>
      <c r="E263" s="268" t="s">
        <v>1</v>
      </c>
      <c r="F263" s="269" t="s">
        <v>4524</v>
      </c>
      <c r="G263" s="267"/>
      <c r="H263" s="268" t="s">
        <v>1</v>
      </c>
      <c r="I263" s="270"/>
      <c r="J263" s="267"/>
      <c r="K263" s="267"/>
      <c r="L263" s="271"/>
      <c r="M263" s="272"/>
      <c r="N263" s="273"/>
      <c r="O263" s="273"/>
      <c r="P263" s="273"/>
      <c r="Q263" s="273"/>
      <c r="R263" s="273"/>
      <c r="S263" s="273"/>
      <c r="T263" s="274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5" t="s">
        <v>253</v>
      </c>
      <c r="AU263" s="275" t="s">
        <v>92</v>
      </c>
      <c r="AV263" s="15" t="s">
        <v>90</v>
      </c>
      <c r="AW263" s="15" t="s">
        <v>36</v>
      </c>
      <c r="AX263" s="15" t="s">
        <v>83</v>
      </c>
      <c r="AY263" s="275" t="s">
        <v>244</v>
      </c>
    </row>
    <row r="264" s="16" customFormat="1">
      <c r="A264" s="16"/>
      <c r="B264" s="276"/>
      <c r="C264" s="277"/>
      <c r="D264" s="245" t="s">
        <v>253</v>
      </c>
      <c r="E264" s="278" t="s">
        <v>1</v>
      </c>
      <c r="F264" s="279" t="s">
        <v>503</v>
      </c>
      <c r="G264" s="277"/>
      <c r="H264" s="280">
        <v>0</v>
      </c>
      <c r="I264" s="281"/>
      <c r="J264" s="277"/>
      <c r="K264" s="277"/>
      <c r="L264" s="282"/>
      <c r="M264" s="283"/>
      <c r="N264" s="284"/>
      <c r="O264" s="284"/>
      <c r="P264" s="284"/>
      <c r="Q264" s="284"/>
      <c r="R264" s="284"/>
      <c r="S264" s="284"/>
      <c r="T264" s="285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T264" s="286" t="s">
        <v>253</v>
      </c>
      <c r="AU264" s="286" t="s">
        <v>92</v>
      </c>
      <c r="AV264" s="16" t="s">
        <v>358</v>
      </c>
      <c r="AW264" s="16" t="s">
        <v>36</v>
      </c>
      <c r="AX264" s="16" t="s">
        <v>83</v>
      </c>
      <c r="AY264" s="286" t="s">
        <v>244</v>
      </c>
    </row>
    <row r="265" s="14" customFormat="1">
      <c r="A265" s="14"/>
      <c r="B265" s="255"/>
      <c r="C265" s="256"/>
      <c r="D265" s="245" t="s">
        <v>253</v>
      </c>
      <c r="E265" s="257" t="s">
        <v>1</v>
      </c>
      <c r="F265" s="258" t="s">
        <v>255</v>
      </c>
      <c r="G265" s="256"/>
      <c r="H265" s="259">
        <v>33.768000000000001</v>
      </c>
      <c r="I265" s="260"/>
      <c r="J265" s="256"/>
      <c r="K265" s="256"/>
      <c r="L265" s="261"/>
      <c r="M265" s="262"/>
      <c r="N265" s="263"/>
      <c r="O265" s="263"/>
      <c r="P265" s="263"/>
      <c r="Q265" s="263"/>
      <c r="R265" s="263"/>
      <c r="S265" s="263"/>
      <c r="T265" s="26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5" t="s">
        <v>253</v>
      </c>
      <c r="AU265" s="265" t="s">
        <v>92</v>
      </c>
      <c r="AV265" s="14" t="s">
        <v>251</v>
      </c>
      <c r="AW265" s="14" t="s">
        <v>36</v>
      </c>
      <c r="AX265" s="14" t="s">
        <v>90</v>
      </c>
      <c r="AY265" s="265" t="s">
        <v>244</v>
      </c>
    </row>
    <row r="266" s="2" customFormat="1" ht="62.7" customHeight="1">
      <c r="A266" s="39"/>
      <c r="B266" s="40"/>
      <c r="C266" s="229" t="s">
        <v>384</v>
      </c>
      <c r="D266" s="229" t="s">
        <v>247</v>
      </c>
      <c r="E266" s="230" t="s">
        <v>4525</v>
      </c>
      <c r="F266" s="231" t="s">
        <v>4526</v>
      </c>
      <c r="G266" s="232" t="s">
        <v>171</v>
      </c>
      <c r="H266" s="233">
        <v>7.5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48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251</v>
      </c>
      <c r="AT266" s="241" t="s">
        <v>247</v>
      </c>
      <c r="AU266" s="241" t="s">
        <v>92</v>
      </c>
      <c r="AY266" s="18" t="s">
        <v>244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90</v>
      </c>
      <c r="BK266" s="242">
        <f>ROUND(I266*H266,2)</f>
        <v>0</v>
      </c>
      <c r="BL266" s="18" t="s">
        <v>251</v>
      </c>
      <c r="BM266" s="241" t="s">
        <v>4527</v>
      </c>
    </row>
    <row r="267" s="13" customFormat="1">
      <c r="A267" s="13"/>
      <c r="B267" s="243"/>
      <c r="C267" s="244"/>
      <c r="D267" s="245" t="s">
        <v>253</v>
      </c>
      <c r="E267" s="246" t="s">
        <v>1</v>
      </c>
      <c r="F267" s="247" t="s">
        <v>4528</v>
      </c>
      <c r="G267" s="244"/>
      <c r="H267" s="248">
        <v>7.5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253</v>
      </c>
      <c r="AU267" s="254" t="s">
        <v>92</v>
      </c>
      <c r="AV267" s="13" t="s">
        <v>92</v>
      </c>
      <c r="AW267" s="13" t="s">
        <v>36</v>
      </c>
      <c r="AX267" s="13" t="s">
        <v>83</v>
      </c>
      <c r="AY267" s="254" t="s">
        <v>244</v>
      </c>
    </row>
    <row r="268" s="16" customFormat="1">
      <c r="A268" s="16"/>
      <c r="B268" s="276"/>
      <c r="C268" s="277"/>
      <c r="D268" s="245" t="s">
        <v>253</v>
      </c>
      <c r="E268" s="278" t="s">
        <v>1</v>
      </c>
      <c r="F268" s="279" t="s">
        <v>503</v>
      </c>
      <c r="G268" s="277"/>
      <c r="H268" s="280">
        <v>7.5</v>
      </c>
      <c r="I268" s="281"/>
      <c r="J268" s="277"/>
      <c r="K268" s="277"/>
      <c r="L268" s="282"/>
      <c r="M268" s="283"/>
      <c r="N268" s="284"/>
      <c r="O268" s="284"/>
      <c r="P268" s="284"/>
      <c r="Q268" s="284"/>
      <c r="R268" s="284"/>
      <c r="S268" s="284"/>
      <c r="T268" s="285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T268" s="286" t="s">
        <v>253</v>
      </c>
      <c r="AU268" s="286" t="s">
        <v>92</v>
      </c>
      <c r="AV268" s="16" t="s">
        <v>358</v>
      </c>
      <c r="AW268" s="16" t="s">
        <v>36</v>
      </c>
      <c r="AX268" s="16" t="s">
        <v>83</v>
      </c>
      <c r="AY268" s="286" t="s">
        <v>244</v>
      </c>
    </row>
    <row r="269" s="14" customFormat="1">
      <c r="A269" s="14"/>
      <c r="B269" s="255"/>
      <c r="C269" s="256"/>
      <c r="D269" s="245" t="s">
        <v>253</v>
      </c>
      <c r="E269" s="257" t="s">
        <v>1</v>
      </c>
      <c r="F269" s="258" t="s">
        <v>255</v>
      </c>
      <c r="G269" s="256"/>
      <c r="H269" s="259">
        <v>7.5</v>
      </c>
      <c r="I269" s="260"/>
      <c r="J269" s="256"/>
      <c r="K269" s="256"/>
      <c r="L269" s="261"/>
      <c r="M269" s="262"/>
      <c r="N269" s="263"/>
      <c r="O269" s="263"/>
      <c r="P269" s="263"/>
      <c r="Q269" s="263"/>
      <c r="R269" s="263"/>
      <c r="S269" s="263"/>
      <c r="T269" s="26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65" t="s">
        <v>253</v>
      </c>
      <c r="AU269" s="265" t="s">
        <v>92</v>
      </c>
      <c r="AV269" s="14" t="s">
        <v>251</v>
      </c>
      <c r="AW269" s="14" t="s">
        <v>36</v>
      </c>
      <c r="AX269" s="14" t="s">
        <v>90</v>
      </c>
      <c r="AY269" s="265" t="s">
        <v>244</v>
      </c>
    </row>
    <row r="270" s="2" customFormat="1" ht="62.7" customHeight="1">
      <c r="A270" s="39"/>
      <c r="B270" s="40"/>
      <c r="C270" s="229" t="s">
        <v>389</v>
      </c>
      <c r="D270" s="229" t="s">
        <v>247</v>
      </c>
      <c r="E270" s="230" t="s">
        <v>4529</v>
      </c>
      <c r="F270" s="231" t="s">
        <v>4530</v>
      </c>
      <c r="G270" s="232" t="s">
        <v>171</v>
      </c>
      <c r="H270" s="233">
        <v>7.5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48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251</v>
      </c>
      <c r="AT270" s="241" t="s">
        <v>247</v>
      </c>
      <c r="AU270" s="241" t="s">
        <v>92</v>
      </c>
      <c r="AY270" s="18" t="s">
        <v>244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90</v>
      </c>
      <c r="BK270" s="242">
        <f>ROUND(I270*H270,2)</f>
        <v>0</v>
      </c>
      <c r="BL270" s="18" t="s">
        <v>251</v>
      </c>
      <c r="BM270" s="241" t="s">
        <v>4531</v>
      </c>
    </row>
    <row r="271" s="13" customFormat="1">
      <c r="A271" s="13"/>
      <c r="B271" s="243"/>
      <c r="C271" s="244"/>
      <c r="D271" s="245" t="s">
        <v>253</v>
      </c>
      <c r="E271" s="246" t="s">
        <v>1</v>
      </c>
      <c r="F271" s="247" t="s">
        <v>4532</v>
      </c>
      <c r="G271" s="244"/>
      <c r="H271" s="248">
        <v>7.5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253</v>
      </c>
      <c r="AU271" s="254" t="s">
        <v>92</v>
      </c>
      <c r="AV271" s="13" t="s">
        <v>92</v>
      </c>
      <c r="AW271" s="13" t="s">
        <v>36</v>
      </c>
      <c r="AX271" s="13" t="s">
        <v>83</v>
      </c>
      <c r="AY271" s="254" t="s">
        <v>244</v>
      </c>
    </row>
    <row r="272" s="16" customFormat="1">
      <c r="A272" s="16"/>
      <c r="B272" s="276"/>
      <c r="C272" s="277"/>
      <c r="D272" s="245" t="s">
        <v>253</v>
      </c>
      <c r="E272" s="278" t="s">
        <v>1</v>
      </c>
      <c r="F272" s="279" t="s">
        <v>503</v>
      </c>
      <c r="G272" s="277"/>
      <c r="H272" s="280">
        <v>7.5</v>
      </c>
      <c r="I272" s="281"/>
      <c r="J272" s="277"/>
      <c r="K272" s="277"/>
      <c r="L272" s="282"/>
      <c r="M272" s="283"/>
      <c r="N272" s="284"/>
      <c r="O272" s="284"/>
      <c r="P272" s="284"/>
      <c r="Q272" s="284"/>
      <c r="R272" s="284"/>
      <c r="S272" s="284"/>
      <c r="T272" s="285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T272" s="286" t="s">
        <v>253</v>
      </c>
      <c r="AU272" s="286" t="s">
        <v>92</v>
      </c>
      <c r="AV272" s="16" t="s">
        <v>358</v>
      </c>
      <c r="AW272" s="16" t="s">
        <v>36</v>
      </c>
      <c r="AX272" s="16" t="s">
        <v>83</v>
      </c>
      <c r="AY272" s="286" t="s">
        <v>244</v>
      </c>
    </row>
    <row r="273" s="14" customFormat="1">
      <c r="A273" s="14"/>
      <c r="B273" s="255"/>
      <c r="C273" s="256"/>
      <c r="D273" s="245" t="s">
        <v>253</v>
      </c>
      <c r="E273" s="257" t="s">
        <v>1</v>
      </c>
      <c r="F273" s="258" t="s">
        <v>255</v>
      </c>
      <c r="G273" s="256"/>
      <c r="H273" s="259">
        <v>7.5</v>
      </c>
      <c r="I273" s="260"/>
      <c r="J273" s="256"/>
      <c r="K273" s="256"/>
      <c r="L273" s="261"/>
      <c r="M273" s="262"/>
      <c r="N273" s="263"/>
      <c r="O273" s="263"/>
      <c r="P273" s="263"/>
      <c r="Q273" s="263"/>
      <c r="R273" s="263"/>
      <c r="S273" s="263"/>
      <c r="T273" s="26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5" t="s">
        <v>253</v>
      </c>
      <c r="AU273" s="265" t="s">
        <v>92</v>
      </c>
      <c r="AV273" s="14" t="s">
        <v>251</v>
      </c>
      <c r="AW273" s="14" t="s">
        <v>36</v>
      </c>
      <c r="AX273" s="14" t="s">
        <v>90</v>
      </c>
      <c r="AY273" s="265" t="s">
        <v>244</v>
      </c>
    </row>
    <row r="274" s="2" customFormat="1" ht="62.7" customHeight="1">
      <c r="A274" s="39"/>
      <c r="B274" s="40"/>
      <c r="C274" s="229" t="s">
        <v>394</v>
      </c>
      <c r="D274" s="229" t="s">
        <v>247</v>
      </c>
      <c r="E274" s="230" t="s">
        <v>4533</v>
      </c>
      <c r="F274" s="231" t="s">
        <v>4534</v>
      </c>
      <c r="G274" s="232" t="s">
        <v>171</v>
      </c>
      <c r="H274" s="233">
        <v>162.37899999999999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48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251</v>
      </c>
      <c r="AT274" s="241" t="s">
        <v>247</v>
      </c>
      <c r="AU274" s="241" t="s">
        <v>92</v>
      </c>
      <c r="AY274" s="18" t="s">
        <v>244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90</v>
      </c>
      <c r="BK274" s="242">
        <f>ROUND(I274*H274,2)</f>
        <v>0</v>
      </c>
      <c r="BL274" s="18" t="s">
        <v>251</v>
      </c>
      <c r="BM274" s="241" t="s">
        <v>4535</v>
      </c>
    </row>
    <row r="275" s="13" customFormat="1">
      <c r="A275" s="13"/>
      <c r="B275" s="243"/>
      <c r="C275" s="244"/>
      <c r="D275" s="245" t="s">
        <v>253</v>
      </c>
      <c r="E275" s="246" t="s">
        <v>1</v>
      </c>
      <c r="F275" s="247" t="s">
        <v>4536</v>
      </c>
      <c r="G275" s="244"/>
      <c r="H275" s="248">
        <v>113.5</v>
      </c>
      <c r="I275" s="249"/>
      <c r="J275" s="244"/>
      <c r="K275" s="244"/>
      <c r="L275" s="250"/>
      <c r="M275" s="251"/>
      <c r="N275" s="252"/>
      <c r="O275" s="252"/>
      <c r="P275" s="252"/>
      <c r="Q275" s="252"/>
      <c r="R275" s="252"/>
      <c r="S275" s="252"/>
      <c r="T275" s="25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4" t="s">
        <v>253</v>
      </c>
      <c r="AU275" s="254" t="s">
        <v>92</v>
      </c>
      <c r="AV275" s="13" t="s">
        <v>92</v>
      </c>
      <c r="AW275" s="13" t="s">
        <v>36</v>
      </c>
      <c r="AX275" s="13" t="s">
        <v>83</v>
      </c>
      <c r="AY275" s="254" t="s">
        <v>244</v>
      </c>
    </row>
    <row r="276" s="13" customFormat="1">
      <c r="A276" s="13"/>
      <c r="B276" s="243"/>
      <c r="C276" s="244"/>
      <c r="D276" s="245" t="s">
        <v>253</v>
      </c>
      <c r="E276" s="246" t="s">
        <v>1</v>
      </c>
      <c r="F276" s="247" t="s">
        <v>4537</v>
      </c>
      <c r="G276" s="244"/>
      <c r="H276" s="248">
        <v>41.579000000000001</v>
      </c>
      <c r="I276" s="249"/>
      <c r="J276" s="244"/>
      <c r="K276" s="244"/>
      <c r="L276" s="250"/>
      <c r="M276" s="251"/>
      <c r="N276" s="252"/>
      <c r="O276" s="252"/>
      <c r="P276" s="252"/>
      <c r="Q276" s="252"/>
      <c r="R276" s="252"/>
      <c r="S276" s="252"/>
      <c r="T276" s="25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4" t="s">
        <v>253</v>
      </c>
      <c r="AU276" s="254" t="s">
        <v>92</v>
      </c>
      <c r="AV276" s="13" t="s">
        <v>92</v>
      </c>
      <c r="AW276" s="13" t="s">
        <v>36</v>
      </c>
      <c r="AX276" s="13" t="s">
        <v>83</v>
      </c>
      <c r="AY276" s="254" t="s">
        <v>244</v>
      </c>
    </row>
    <row r="277" s="13" customFormat="1">
      <c r="A277" s="13"/>
      <c r="B277" s="243"/>
      <c r="C277" s="244"/>
      <c r="D277" s="245" t="s">
        <v>253</v>
      </c>
      <c r="E277" s="246" t="s">
        <v>1</v>
      </c>
      <c r="F277" s="247" t="s">
        <v>4538</v>
      </c>
      <c r="G277" s="244"/>
      <c r="H277" s="248">
        <v>38.808</v>
      </c>
      <c r="I277" s="249"/>
      <c r="J277" s="244"/>
      <c r="K277" s="244"/>
      <c r="L277" s="250"/>
      <c r="M277" s="251"/>
      <c r="N277" s="252"/>
      <c r="O277" s="252"/>
      <c r="P277" s="252"/>
      <c r="Q277" s="252"/>
      <c r="R277" s="252"/>
      <c r="S277" s="252"/>
      <c r="T277" s="25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4" t="s">
        <v>253</v>
      </c>
      <c r="AU277" s="254" t="s">
        <v>92</v>
      </c>
      <c r="AV277" s="13" t="s">
        <v>92</v>
      </c>
      <c r="AW277" s="13" t="s">
        <v>36</v>
      </c>
      <c r="AX277" s="13" t="s">
        <v>83</v>
      </c>
      <c r="AY277" s="254" t="s">
        <v>244</v>
      </c>
    </row>
    <row r="278" s="16" customFormat="1">
      <c r="A278" s="16"/>
      <c r="B278" s="276"/>
      <c r="C278" s="277"/>
      <c r="D278" s="245" t="s">
        <v>253</v>
      </c>
      <c r="E278" s="278" t="s">
        <v>1</v>
      </c>
      <c r="F278" s="279" t="s">
        <v>503</v>
      </c>
      <c r="G278" s="277"/>
      <c r="H278" s="280">
        <v>193.887</v>
      </c>
      <c r="I278" s="281"/>
      <c r="J278" s="277"/>
      <c r="K278" s="277"/>
      <c r="L278" s="282"/>
      <c r="M278" s="283"/>
      <c r="N278" s="284"/>
      <c r="O278" s="284"/>
      <c r="P278" s="284"/>
      <c r="Q278" s="284"/>
      <c r="R278" s="284"/>
      <c r="S278" s="284"/>
      <c r="T278" s="285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T278" s="286" t="s">
        <v>253</v>
      </c>
      <c r="AU278" s="286" t="s">
        <v>92</v>
      </c>
      <c r="AV278" s="16" t="s">
        <v>358</v>
      </c>
      <c r="AW278" s="16" t="s">
        <v>36</v>
      </c>
      <c r="AX278" s="16" t="s">
        <v>83</v>
      </c>
      <c r="AY278" s="286" t="s">
        <v>244</v>
      </c>
    </row>
    <row r="279" s="13" customFormat="1">
      <c r="A279" s="13"/>
      <c r="B279" s="243"/>
      <c r="C279" s="244"/>
      <c r="D279" s="245" t="s">
        <v>253</v>
      </c>
      <c r="E279" s="246" t="s">
        <v>1</v>
      </c>
      <c r="F279" s="247" t="s">
        <v>4539</v>
      </c>
      <c r="G279" s="244"/>
      <c r="H279" s="248">
        <v>-7.5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253</v>
      </c>
      <c r="AU279" s="254" t="s">
        <v>92</v>
      </c>
      <c r="AV279" s="13" t="s">
        <v>92</v>
      </c>
      <c r="AW279" s="13" t="s">
        <v>36</v>
      </c>
      <c r="AX279" s="13" t="s">
        <v>83</v>
      </c>
      <c r="AY279" s="254" t="s">
        <v>244</v>
      </c>
    </row>
    <row r="280" s="13" customFormat="1">
      <c r="A280" s="13"/>
      <c r="B280" s="243"/>
      <c r="C280" s="244"/>
      <c r="D280" s="245" t="s">
        <v>253</v>
      </c>
      <c r="E280" s="246" t="s">
        <v>1</v>
      </c>
      <c r="F280" s="247" t="s">
        <v>4540</v>
      </c>
      <c r="G280" s="244"/>
      <c r="H280" s="248">
        <v>-20.946000000000002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253</v>
      </c>
      <c r="AU280" s="254" t="s">
        <v>92</v>
      </c>
      <c r="AV280" s="13" t="s">
        <v>92</v>
      </c>
      <c r="AW280" s="13" t="s">
        <v>36</v>
      </c>
      <c r="AX280" s="13" t="s">
        <v>83</v>
      </c>
      <c r="AY280" s="254" t="s">
        <v>244</v>
      </c>
    </row>
    <row r="281" s="13" customFormat="1">
      <c r="A281" s="13"/>
      <c r="B281" s="243"/>
      <c r="C281" s="244"/>
      <c r="D281" s="245" t="s">
        <v>253</v>
      </c>
      <c r="E281" s="246" t="s">
        <v>1</v>
      </c>
      <c r="F281" s="247" t="s">
        <v>4541</v>
      </c>
      <c r="G281" s="244"/>
      <c r="H281" s="248">
        <v>-3.0619999999999998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253</v>
      </c>
      <c r="AU281" s="254" t="s">
        <v>92</v>
      </c>
      <c r="AV281" s="13" t="s">
        <v>92</v>
      </c>
      <c r="AW281" s="13" t="s">
        <v>36</v>
      </c>
      <c r="AX281" s="13" t="s">
        <v>83</v>
      </c>
      <c r="AY281" s="254" t="s">
        <v>244</v>
      </c>
    </row>
    <row r="282" s="16" customFormat="1">
      <c r="A282" s="16"/>
      <c r="B282" s="276"/>
      <c r="C282" s="277"/>
      <c r="D282" s="245" t="s">
        <v>253</v>
      </c>
      <c r="E282" s="278" t="s">
        <v>1</v>
      </c>
      <c r="F282" s="279" t="s">
        <v>503</v>
      </c>
      <c r="G282" s="277"/>
      <c r="H282" s="280">
        <v>-31.508000000000003</v>
      </c>
      <c r="I282" s="281"/>
      <c r="J282" s="277"/>
      <c r="K282" s="277"/>
      <c r="L282" s="282"/>
      <c r="M282" s="283"/>
      <c r="N282" s="284"/>
      <c r="O282" s="284"/>
      <c r="P282" s="284"/>
      <c r="Q282" s="284"/>
      <c r="R282" s="284"/>
      <c r="S282" s="284"/>
      <c r="T282" s="285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T282" s="286" t="s">
        <v>253</v>
      </c>
      <c r="AU282" s="286" t="s">
        <v>92</v>
      </c>
      <c r="AV282" s="16" t="s">
        <v>358</v>
      </c>
      <c r="AW282" s="16" t="s">
        <v>36</v>
      </c>
      <c r="AX282" s="16" t="s">
        <v>83</v>
      </c>
      <c r="AY282" s="286" t="s">
        <v>244</v>
      </c>
    </row>
    <row r="283" s="14" customFormat="1">
      <c r="A283" s="14"/>
      <c r="B283" s="255"/>
      <c r="C283" s="256"/>
      <c r="D283" s="245" t="s">
        <v>253</v>
      </c>
      <c r="E283" s="257" t="s">
        <v>1</v>
      </c>
      <c r="F283" s="258" t="s">
        <v>255</v>
      </c>
      <c r="G283" s="256"/>
      <c r="H283" s="259">
        <v>162.37899999999999</v>
      </c>
      <c r="I283" s="260"/>
      <c r="J283" s="256"/>
      <c r="K283" s="256"/>
      <c r="L283" s="261"/>
      <c r="M283" s="262"/>
      <c r="N283" s="263"/>
      <c r="O283" s="263"/>
      <c r="P283" s="263"/>
      <c r="Q283" s="263"/>
      <c r="R283" s="263"/>
      <c r="S283" s="263"/>
      <c r="T283" s="26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65" t="s">
        <v>253</v>
      </c>
      <c r="AU283" s="265" t="s">
        <v>92</v>
      </c>
      <c r="AV283" s="14" t="s">
        <v>251</v>
      </c>
      <c r="AW283" s="14" t="s">
        <v>36</v>
      </c>
      <c r="AX283" s="14" t="s">
        <v>90</v>
      </c>
      <c r="AY283" s="265" t="s">
        <v>244</v>
      </c>
    </row>
    <row r="284" s="2" customFormat="1" ht="66.75" customHeight="1">
      <c r="A284" s="39"/>
      <c r="B284" s="40"/>
      <c r="C284" s="229" t="s">
        <v>399</v>
      </c>
      <c r="D284" s="229" t="s">
        <v>247</v>
      </c>
      <c r="E284" s="230" t="s">
        <v>4542</v>
      </c>
      <c r="F284" s="231" t="s">
        <v>4543</v>
      </c>
      <c r="G284" s="232" t="s">
        <v>171</v>
      </c>
      <c r="H284" s="233">
        <v>174.32599999999999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48</v>
      </c>
      <c r="O284" s="92"/>
      <c r="P284" s="239">
        <f>O284*H284</f>
        <v>0</v>
      </c>
      <c r="Q284" s="239">
        <v>0</v>
      </c>
      <c r="R284" s="239">
        <f>Q284*H284</f>
        <v>0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251</v>
      </c>
      <c r="AT284" s="241" t="s">
        <v>247</v>
      </c>
      <c r="AU284" s="241" t="s">
        <v>92</v>
      </c>
      <c r="AY284" s="18" t="s">
        <v>244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90</v>
      </c>
      <c r="BK284" s="242">
        <f>ROUND(I284*H284,2)</f>
        <v>0</v>
      </c>
      <c r="BL284" s="18" t="s">
        <v>251</v>
      </c>
      <c r="BM284" s="241" t="s">
        <v>4544</v>
      </c>
    </row>
    <row r="285" s="13" customFormat="1">
      <c r="A285" s="13"/>
      <c r="B285" s="243"/>
      <c r="C285" s="244"/>
      <c r="D285" s="245" t="s">
        <v>253</v>
      </c>
      <c r="E285" s="246" t="s">
        <v>1</v>
      </c>
      <c r="F285" s="247" t="s">
        <v>4545</v>
      </c>
      <c r="G285" s="244"/>
      <c r="H285" s="248">
        <v>128.20500000000001</v>
      </c>
      <c r="I285" s="249"/>
      <c r="J285" s="244"/>
      <c r="K285" s="244"/>
      <c r="L285" s="250"/>
      <c r="M285" s="251"/>
      <c r="N285" s="252"/>
      <c r="O285" s="252"/>
      <c r="P285" s="252"/>
      <c r="Q285" s="252"/>
      <c r="R285" s="252"/>
      <c r="S285" s="252"/>
      <c r="T285" s="25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4" t="s">
        <v>253</v>
      </c>
      <c r="AU285" s="254" t="s">
        <v>92</v>
      </c>
      <c r="AV285" s="13" t="s">
        <v>92</v>
      </c>
      <c r="AW285" s="13" t="s">
        <v>36</v>
      </c>
      <c r="AX285" s="13" t="s">
        <v>83</v>
      </c>
      <c r="AY285" s="254" t="s">
        <v>244</v>
      </c>
    </row>
    <row r="286" s="16" customFormat="1">
      <c r="A286" s="16"/>
      <c r="B286" s="276"/>
      <c r="C286" s="277"/>
      <c r="D286" s="245" t="s">
        <v>253</v>
      </c>
      <c r="E286" s="278" t="s">
        <v>1</v>
      </c>
      <c r="F286" s="279" t="s">
        <v>503</v>
      </c>
      <c r="G286" s="277"/>
      <c r="H286" s="280">
        <v>128.20500000000001</v>
      </c>
      <c r="I286" s="281"/>
      <c r="J286" s="277"/>
      <c r="K286" s="277"/>
      <c r="L286" s="282"/>
      <c r="M286" s="283"/>
      <c r="N286" s="284"/>
      <c r="O286" s="284"/>
      <c r="P286" s="284"/>
      <c r="Q286" s="284"/>
      <c r="R286" s="284"/>
      <c r="S286" s="284"/>
      <c r="T286" s="285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T286" s="286" t="s">
        <v>253</v>
      </c>
      <c r="AU286" s="286" t="s">
        <v>92</v>
      </c>
      <c r="AV286" s="16" t="s">
        <v>358</v>
      </c>
      <c r="AW286" s="16" t="s">
        <v>36</v>
      </c>
      <c r="AX286" s="16" t="s">
        <v>83</v>
      </c>
      <c r="AY286" s="286" t="s">
        <v>244</v>
      </c>
    </row>
    <row r="287" s="13" customFormat="1">
      <c r="A287" s="13"/>
      <c r="B287" s="243"/>
      <c r="C287" s="244"/>
      <c r="D287" s="245" t="s">
        <v>253</v>
      </c>
      <c r="E287" s="246" t="s">
        <v>1</v>
      </c>
      <c r="F287" s="247" t="s">
        <v>4475</v>
      </c>
      <c r="G287" s="244"/>
      <c r="H287" s="248">
        <v>46.121000000000002</v>
      </c>
      <c r="I287" s="249"/>
      <c r="J287" s="244"/>
      <c r="K287" s="244"/>
      <c r="L287" s="250"/>
      <c r="M287" s="251"/>
      <c r="N287" s="252"/>
      <c r="O287" s="252"/>
      <c r="P287" s="252"/>
      <c r="Q287" s="252"/>
      <c r="R287" s="252"/>
      <c r="S287" s="252"/>
      <c r="T287" s="25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4" t="s">
        <v>253</v>
      </c>
      <c r="AU287" s="254" t="s">
        <v>92</v>
      </c>
      <c r="AV287" s="13" t="s">
        <v>92</v>
      </c>
      <c r="AW287" s="13" t="s">
        <v>36</v>
      </c>
      <c r="AX287" s="13" t="s">
        <v>83</v>
      </c>
      <c r="AY287" s="254" t="s">
        <v>244</v>
      </c>
    </row>
    <row r="288" s="16" customFormat="1">
      <c r="A288" s="16"/>
      <c r="B288" s="276"/>
      <c r="C288" s="277"/>
      <c r="D288" s="245" t="s">
        <v>253</v>
      </c>
      <c r="E288" s="278" t="s">
        <v>1</v>
      </c>
      <c r="F288" s="279" t="s">
        <v>503</v>
      </c>
      <c r="G288" s="277"/>
      <c r="H288" s="280">
        <v>46.121000000000002</v>
      </c>
      <c r="I288" s="281"/>
      <c r="J288" s="277"/>
      <c r="K288" s="277"/>
      <c r="L288" s="282"/>
      <c r="M288" s="283"/>
      <c r="N288" s="284"/>
      <c r="O288" s="284"/>
      <c r="P288" s="284"/>
      <c r="Q288" s="284"/>
      <c r="R288" s="284"/>
      <c r="S288" s="284"/>
      <c r="T288" s="285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T288" s="286" t="s">
        <v>253</v>
      </c>
      <c r="AU288" s="286" t="s">
        <v>92</v>
      </c>
      <c r="AV288" s="16" t="s">
        <v>358</v>
      </c>
      <c r="AW288" s="16" t="s">
        <v>36</v>
      </c>
      <c r="AX288" s="16" t="s">
        <v>83</v>
      </c>
      <c r="AY288" s="286" t="s">
        <v>244</v>
      </c>
    </row>
    <row r="289" s="15" customFormat="1">
      <c r="A289" s="15"/>
      <c r="B289" s="266"/>
      <c r="C289" s="267"/>
      <c r="D289" s="245" t="s">
        <v>253</v>
      </c>
      <c r="E289" s="268" t="s">
        <v>1</v>
      </c>
      <c r="F289" s="269" t="s">
        <v>4476</v>
      </c>
      <c r="G289" s="267"/>
      <c r="H289" s="268" t="s">
        <v>1</v>
      </c>
      <c r="I289" s="270"/>
      <c r="J289" s="267"/>
      <c r="K289" s="267"/>
      <c r="L289" s="271"/>
      <c r="M289" s="272"/>
      <c r="N289" s="273"/>
      <c r="O289" s="273"/>
      <c r="P289" s="273"/>
      <c r="Q289" s="273"/>
      <c r="R289" s="273"/>
      <c r="S289" s="273"/>
      <c r="T289" s="274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5" t="s">
        <v>253</v>
      </c>
      <c r="AU289" s="275" t="s">
        <v>92</v>
      </c>
      <c r="AV289" s="15" t="s">
        <v>90</v>
      </c>
      <c r="AW289" s="15" t="s">
        <v>36</v>
      </c>
      <c r="AX289" s="15" t="s">
        <v>83</v>
      </c>
      <c r="AY289" s="275" t="s">
        <v>244</v>
      </c>
    </row>
    <row r="290" s="14" customFormat="1">
      <c r="A290" s="14"/>
      <c r="B290" s="255"/>
      <c r="C290" s="256"/>
      <c r="D290" s="245" t="s">
        <v>253</v>
      </c>
      <c r="E290" s="257" t="s">
        <v>1</v>
      </c>
      <c r="F290" s="258" t="s">
        <v>255</v>
      </c>
      <c r="G290" s="256"/>
      <c r="H290" s="259">
        <v>174.32600000000002</v>
      </c>
      <c r="I290" s="260"/>
      <c r="J290" s="256"/>
      <c r="K290" s="256"/>
      <c r="L290" s="261"/>
      <c r="M290" s="262"/>
      <c r="N290" s="263"/>
      <c r="O290" s="263"/>
      <c r="P290" s="263"/>
      <c r="Q290" s="263"/>
      <c r="R290" s="263"/>
      <c r="S290" s="263"/>
      <c r="T290" s="26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5" t="s">
        <v>253</v>
      </c>
      <c r="AU290" s="265" t="s">
        <v>92</v>
      </c>
      <c r="AV290" s="14" t="s">
        <v>251</v>
      </c>
      <c r="AW290" s="14" t="s">
        <v>36</v>
      </c>
      <c r="AX290" s="14" t="s">
        <v>90</v>
      </c>
      <c r="AY290" s="265" t="s">
        <v>244</v>
      </c>
    </row>
    <row r="291" s="2" customFormat="1" ht="66.75" customHeight="1">
      <c r="A291" s="39"/>
      <c r="B291" s="40"/>
      <c r="C291" s="229" t="s">
        <v>405</v>
      </c>
      <c r="D291" s="229" t="s">
        <v>247</v>
      </c>
      <c r="E291" s="230" t="s">
        <v>4546</v>
      </c>
      <c r="F291" s="231" t="s">
        <v>4547</v>
      </c>
      <c r="G291" s="232" t="s">
        <v>171</v>
      </c>
      <c r="H291" s="233">
        <v>649.51599999999996</v>
      </c>
      <c r="I291" s="234"/>
      <c r="J291" s="235">
        <f>ROUND(I291*H291,2)</f>
        <v>0</v>
      </c>
      <c r="K291" s="236"/>
      <c r="L291" s="45"/>
      <c r="M291" s="237" t="s">
        <v>1</v>
      </c>
      <c r="N291" s="238" t="s">
        <v>48</v>
      </c>
      <c r="O291" s="92"/>
      <c r="P291" s="239">
        <f>O291*H291</f>
        <v>0</v>
      </c>
      <c r="Q291" s="239">
        <v>0</v>
      </c>
      <c r="R291" s="239">
        <f>Q291*H291</f>
        <v>0</v>
      </c>
      <c r="S291" s="239">
        <v>0</v>
      </c>
      <c r="T291" s="240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41" t="s">
        <v>251</v>
      </c>
      <c r="AT291" s="241" t="s">
        <v>247</v>
      </c>
      <c r="AU291" s="241" t="s">
        <v>92</v>
      </c>
      <c r="AY291" s="18" t="s">
        <v>244</v>
      </c>
      <c r="BE291" s="242">
        <f>IF(N291="základní",J291,0)</f>
        <v>0</v>
      </c>
      <c r="BF291" s="242">
        <f>IF(N291="snížená",J291,0)</f>
        <v>0</v>
      </c>
      <c r="BG291" s="242">
        <f>IF(N291="zákl. přenesená",J291,0)</f>
        <v>0</v>
      </c>
      <c r="BH291" s="242">
        <f>IF(N291="sníž. přenesená",J291,0)</f>
        <v>0</v>
      </c>
      <c r="BI291" s="242">
        <f>IF(N291="nulová",J291,0)</f>
        <v>0</v>
      </c>
      <c r="BJ291" s="18" t="s">
        <v>90</v>
      </c>
      <c r="BK291" s="242">
        <f>ROUND(I291*H291,2)</f>
        <v>0</v>
      </c>
      <c r="BL291" s="18" t="s">
        <v>251</v>
      </c>
      <c r="BM291" s="241" t="s">
        <v>4548</v>
      </c>
    </row>
    <row r="292" s="15" customFormat="1">
      <c r="A292" s="15"/>
      <c r="B292" s="266"/>
      <c r="C292" s="267"/>
      <c r="D292" s="245" t="s">
        <v>253</v>
      </c>
      <c r="E292" s="268" t="s">
        <v>1</v>
      </c>
      <c r="F292" s="269" t="s">
        <v>4549</v>
      </c>
      <c r="G292" s="267"/>
      <c r="H292" s="268" t="s">
        <v>1</v>
      </c>
      <c r="I292" s="270"/>
      <c r="J292" s="267"/>
      <c r="K292" s="267"/>
      <c r="L292" s="271"/>
      <c r="M292" s="272"/>
      <c r="N292" s="273"/>
      <c r="O292" s="273"/>
      <c r="P292" s="273"/>
      <c r="Q292" s="273"/>
      <c r="R292" s="273"/>
      <c r="S292" s="273"/>
      <c r="T292" s="274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75" t="s">
        <v>253</v>
      </c>
      <c r="AU292" s="275" t="s">
        <v>92</v>
      </c>
      <c r="AV292" s="15" t="s">
        <v>90</v>
      </c>
      <c r="AW292" s="15" t="s">
        <v>36</v>
      </c>
      <c r="AX292" s="15" t="s">
        <v>83</v>
      </c>
      <c r="AY292" s="275" t="s">
        <v>244</v>
      </c>
    </row>
    <row r="293" s="13" customFormat="1">
      <c r="A293" s="13"/>
      <c r="B293" s="243"/>
      <c r="C293" s="244"/>
      <c r="D293" s="245" t="s">
        <v>253</v>
      </c>
      <c r="E293" s="246" t="s">
        <v>1</v>
      </c>
      <c r="F293" s="247" t="s">
        <v>4550</v>
      </c>
      <c r="G293" s="244"/>
      <c r="H293" s="248">
        <v>649.51599999999996</v>
      </c>
      <c r="I293" s="249"/>
      <c r="J293" s="244"/>
      <c r="K293" s="244"/>
      <c r="L293" s="250"/>
      <c r="M293" s="251"/>
      <c r="N293" s="252"/>
      <c r="O293" s="252"/>
      <c r="P293" s="252"/>
      <c r="Q293" s="252"/>
      <c r="R293" s="252"/>
      <c r="S293" s="252"/>
      <c r="T293" s="25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4" t="s">
        <v>253</v>
      </c>
      <c r="AU293" s="254" t="s">
        <v>92</v>
      </c>
      <c r="AV293" s="13" t="s">
        <v>92</v>
      </c>
      <c r="AW293" s="13" t="s">
        <v>36</v>
      </c>
      <c r="AX293" s="13" t="s">
        <v>83</v>
      </c>
      <c r="AY293" s="254" t="s">
        <v>244</v>
      </c>
    </row>
    <row r="294" s="16" customFormat="1">
      <c r="A294" s="16"/>
      <c r="B294" s="276"/>
      <c r="C294" s="277"/>
      <c r="D294" s="245" t="s">
        <v>253</v>
      </c>
      <c r="E294" s="278" t="s">
        <v>1</v>
      </c>
      <c r="F294" s="279" t="s">
        <v>503</v>
      </c>
      <c r="G294" s="277"/>
      <c r="H294" s="280">
        <v>649.51599999999996</v>
      </c>
      <c r="I294" s="281"/>
      <c r="J294" s="277"/>
      <c r="K294" s="277"/>
      <c r="L294" s="282"/>
      <c r="M294" s="283"/>
      <c r="N294" s="284"/>
      <c r="O294" s="284"/>
      <c r="P294" s="284"/>
      <c r="Q294" s="284"/>
      <c r="R294" s="284"/>
      <c r="S294" s="284"/>
      <c r="T294" s="285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T294" s="286" t="s">
        <v>253</v>
      </c>
      <c r="AU294" s="286" t="s">
        <v>92</v>
      </c>
      <c r="AV294" s="16" t="s">
        <v>358</v>
      </c>
      <c r="AW294" s="16" t="s">
        <v>36</v>
      </c>
      <c r="AX294" s="16" t="s">
        <v>83</v>
      </c>
      <c r="AY294" s="286" t="s">
        <v>244</v>
      </c>
    </row>
    <row r="295" s="14" customFormat="1">
      <c r="A295" s="14"/>
      <c r="B295" s="255"/>
      <c r="C295" s="256"/>
      <c r="D295" s="245" t="s">
        <v>253</v>
      </c>
      <c r="E295" s="257" t="s">
        <v>1</v>
      </c>
      <c r="F295" s="258" t="s">
        <v>255</v>
      </c>
      <c r="G295" s="256"/>
      <c r="H295" s="259">
        <v>649.51599999999996</v>
      </c>
      <c r="I295" s="260"/>
      <c r="J295" s="256"/>
      <c r="K295" s="256"/>
      <c r="L295" s="261"/>
      <c r="M295" s="262"/>
      <c r="N295" s="263"/>
      <c r="O295" s="263"/>
      <c r="P295" s="263"/>
      <c r="Q295" s="263"/>
      <c r="R295" s="263"/>
      <c r="S295" s="263"/>
      <c r="T295" s="26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65" t="s">
        <v>253</v>
      </c>
      <c r="AU295" s="265" t="s">
        <v>92</v>
      </c>
      <c r="AV295" s="14" t="s">
        <v>251</v>
      </c>
      <c r="AW295" s="14" t="s">
        <v>36</v>
      </c>
      <c r="AX295" s="14" t="s">
        <v>90</v>
      </c>
      <c r="AY295" s="265" t="s">
        <v>244</v>
      </c>
    </row>
    <row r="296" s="2" customFormat="1" ht="66.75" customHeight="1">
      <c r="A296" s="39"/>
      <c r="B296" s="40"/>
      <c r="C296" s="229" t="s">
        <v>411</v>
      </c>
      <c r="D296" s="229" t="s">
        <v>247</v>
      </c>
      <c r="E296" s="230" t="s">
        <v>4551</v>
      </c>
      <c r="F296" s="231" t="s">
        <v>4547</v>
      </c>
      <c r="G296" s="232" t="s">
        <v>171</v>
      </c>
      <c r="H296" s="233">
        <v>697.30399999999997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48</v>
      </c>
      <c r="O296" s="92"/>
      <c r="P296" s="239">
        <f>O296*H296</f>
        <v>0</v>
      </c>
      <c r="Q296" s="239">
        <v>0</v>
      </c>
      <c r="R296" s="239">
        <f>Q296*H296</f>
        <v>0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251</v>
      </c>
      <c r="AT296" s="241" t="s">
        <v>247</v>
      </c>
      <c r="AU296" s="241" t="s">
        <v>92</v>
      </c>
      <c r="AY296" s="18" t="s">
        <v>244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90</v>
      </c>
      <c r="BK296" s="242">
        <f>ROUND(I296*H296,2)</f>
        <v>0</v>
      </c>
      <c r="BL296" s="18" t="s">
        <v>251</v>
      </c>
      <c r="BM296" s="241" t="s">
        <v>4552</v>
      </c>
    </row>
    <row r="297" s="15" customFormat="1">
      <c r="A297" s="15"/>
      <c r="B297" s="266"/>
      <c r="C297" s="267"/>
      <c r="D297" s="245" t="s">
        <v>253</v>
      </c>
      <c r="E297" s="268" t="s">
        <v>1</v>
      </c>
      <c r="F297" s="269" t="s">
        <v>4553</v>
      </c>
      <c r="G297" s="267"/>
      <c r="H297" s="268" t="s">
        <v>1</v>
      </c>
      <c r="I297" s="270"/>
      <c r="J297" s="267"/>
      <c r="K297" s="267"/>
      <c r="L297" s="271"/>
      <c r="M297" s="272"/>
      <c r="N297" s="273"/>
      <c r="O297" s="273"/>
      <c r="P297" s="273"/>
      <c r="Q297" s="273"/>
      <c r="R297" s="273"/>
      <c r="S297" s="273"/>
      <c r="T297" s="274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75" t="s">
        <v>253</v>
      </c>
      <c r="AU297" s="275" t="s">
        <v>92</v>
      </c>
      <c r="AV297" s="15" t="s">
        <v>90</v>
      </c>
      <c r="AW297" s="15" t="s">
        <v>36</v>
      </c>
      <c r="AX297" s="15" t="s">
        <v>83</v>
      </c>
      <c r="AY297" s="275" t="s">
        <v>244</v>
      </c>
    </row>
    <row r="298" s="13" customFormat="1">
      <c r="A298" s="13"/>
      <c r="B298" s="243"/>
      <c r="C298" s="244"/>
      <c r="D298" s="245" t="s">
        <v>253</v>
      </c>
      <c r="E298" s="246" t="s">
        <v>1</v>
      </c>
      <c r="F298" s="247" t="s">
        <v>4554</v>
      </c>
      <c r="G298" s="244"/>
      <c r="H298" s="248">
        <v>697.30399999999997</v>
      </c>
      <c r="I298" s="249"/>
      <c r="J298" s="244"/>
      <c r="K298" s="244"/>
      <c r="L298" s="250"/>
      <c r="M298" s="251"/>
      <c r="N298" s="252"/>
      <c r="O298" s="252"/>
      <c r="P298" s="252"/>
      <c r="Q298" s="252"/>
      <c r="R298" s="252"/>
      <c r="S298" s="252"/>
      <c r="T298" s="25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4" t="s">
        <v>253</v>
      </c>
      <c r="AU298" s="254" t="s">
        <v>92</v>
      </c>
      <c r="AV298" s="13" t="s">
        <v>92</v>
      </c>
      <c r="AW298" s="13" t="s">
        <v>36</v>
      </c>
      <c r="AX298" s="13" t="s">
        <v>83</v>
      </c>
      <c r="AY298" s="254" t="s">
        <v>244</v>
      </c>
    </row>
    <row r="299" s="16" customFormat="1">
      <c r="A299" s="16"/>
      <c r="B299" s="276"/>
      <c r="C299" s="277"/>
      <c r="D299" s="245" t="s">
        <v>253</v>
      </c>
      <c r="E299" s="278" t="s">
        <v>1</v>
      </c>
      <c r="F299" s="279" t="s">
        <v>503</v>
      </c>
      <c r="G299" s="277"/>
      <c r="H299" s="280">
        <v>697.30399999999997</v>
      </c>
      <c r="I299" s="281"/>
      <c r="J299" s="277"/>
      <c r="K299" s="277"/>
      <c r="L299" s="282"/>
      <c r="M299" s="283"/>
      <c r="N299" s="284"/>
      <c r="O299" s="284"/>
      <c r="P299" s="284"/>
      <c r="Q299" s="284"/>
      <c r="R299" s="284"/>
      <c r="S299" s="284"/>
      <c r="T299" s="285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T299" s="286" t="s">
        <v>253</v>
      </c>
      <c r="AU299" s="286" t="s">
        <v>92</v>
      </c>
      <c r="AV299" s="16" t="s">
        <v>358</v>
      </c>
      <c r="AW299" s="16" t="s">
        <v>36</v>
      </c>
      <c r="AX299" s="16" t="s">
        <v>83</v>
      </c>
      <c r="AY299" s="286" t="s">
        <v>244</v>
      </c>
    </row>
    <row r="300" s="15" customFormat="1">
      <c r="A300" s="15"/>
      <c r="B300" s="266"/>
      <c r="C300" s="267"/>
      <c r="D300" s="245" t="s">
        <v>253</v>
      </c>
      <c r="E300" s="268" t="s">
        <v>1</v>
      </c>
      <c r="F300" s="269" t="s">
        <v>4476</v>
      </c>
      <c r="G300" s="267"/>
      <c r="H300" s="268" t="s">
        <v>1</v>
      </c>
      <c r="I300" s="270"/>
      <c r="J300" s="267"/>
      <c r="K300" s="267"/>
      <c r="L300" s="271"/>
      <c r="M300" s="272"/>
      <c r="N300" s="273"/>
      <c r="O300" s="273"/>
      <c r="P300" s="273"/>
      <c r="Q300" s="273"/>
      <c r="R300" s="273"/>
      <c r="S300" s="273"/>
      <c r="T300" s="274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75" t="s">
        <v>253</v>
      </c>
      <c r="AU300" s="275" t="s">
        <v>92</v>
      </c>
      <c r="AV300" s="15" t="s">
        <v>90</v>
      </c>
      <c r="AW300" s="15" t="s">
        <v>36</v>
      </c>
      <c r="AX300" s="15" t="s">
        <v>83</v>
      </c>
      <c r="AY300" s="275" t="s">
        <v>244</v>
      </c>
    </row>
    <row r="301" s="14" customFormat="1">
      <c r="A301" s="14"/>
      <c r="B301" s="255"/>
      <c r="C301" s="256"/>
      <c r="D301" s="245" t="s">
        <v>253</v>
      </c>
      <c r="E301" s="257" t="s">
        <v>1</v>
      </c>
      <c r="F301" s="258" t="s">
        <v>255</v>
      </c>
      <c r="G301" s="256"/>
      <c r="H301" s="259">
        <v>697.30399999999997</v>
      </c>
      <c r="I301" s="260"/>
      <c r="J301" s="256"/>
      <c r="K301" s="256"/>
      <c r="L301" s="261"/>
      <c r="M301" s="262"/>
      <c r="N301" s="263"/>
      <c r="O301" s="263"/>
      <c r="P301" s="263"/>
      <c r="Q301" s="263"/>
      <c r="R301" s="263"/>
      <c r="S301" s="263"/>
      <c r="T301" s="26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65" t="s">
        <v>253</v>
      </c>
      <c r="AU301" s="265" t="s">
        <v>92</v>
      </c>
      <c r="AV301" s="14" t="s">
        <v>251</v>
      </c>
      <c r="AW301" s="14" t="s">
        <v>36</v>
      </c>
      <c r="AX301" s="14" t="s">
        <v>90</v>
      </c>
      <c r="AY301" s="265" t="s">
        <v>244</v>
      </c>
    </row>
    <row r="302" s="2" customFormat="1" ht="62.7" customHeight="1">
      <c r="A302" s="39"/>
      <c r="B302" s="40"/>
      <c r="C302" s="229" t="s">
        <v>415</v>
      </c>
      <c r="D302" s="229" t="s">
        <v>247</v>
      </c>
      <c r="E302" s="230" t="s">
        <v>4555</v>
      </c>
      <c r="F302" s="231" t="s">
        <v>4556</v>
      </c>
      <c r="G302" s="232" t="s">
        <v>171</v>
      </c>
      <c r="H302" s="233">
        <v>162.37899999999999</v>
      </c>
      <c r="I302" s="234"/>
      <c r="J302" s="235">
        <f>ROUND(I302*H302,2)</f>
        <v>0</v>
      </c>
      <c r="K302" s="236"/>
      <c r="L302" s="45"/>
      <c r="M302" s="237" t="s">
        <v>1</v>
      </c>
      <c r="N302" s="238" t="s">
        <v>48</v>
      </c>
      <c r="O302" s="92"/>
      <c r="P302" s="239">
        <f>O302*H302</f>
        <v>0</v>
      </c>
      <c r="Q302" s="239">
        <v>0</v>
      </c>
      <c r="R302" s="239">
        <f>Q302*H302</f>
        <v>0</v>
      </c>
      <c r="S302" s="239">
        <v>0</v>
      </c>
      <c r="T302" s="240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41" t="s">
        <v>251</v>
      </c>
      <c r="AT302" s="241" t="s">
        <v>247</v>
      </c>
      <c r="AU302" s="241" t="s">
        <v>92</v>
      </c>
      <c r="AY302" s="18" t="s">
        <v>244</v>
      </c>
      <c r="BE302" s="242">
        <f>IF(N302="základní",J302,0)</f>
        <v>0</v>
      </c>
      <c r="BF302" s="242">
        <f>IF(N302="snížená",J302,0)</f>
        <v>0</v>
      </c>
      <c r="BG302" s="242">
        <f>IF(N302="zákl. přenesená",J302,0)</f>
        <v>0</v>
      </c>
      <c r="BH302" s="242">
        <f>IF(N302="sníž. přenesená",J302,0)</f>
        <v>0</v>
      </c>
      <c r="BI302" s="242">
        <f>IF(N302="nulová",J302,0)</f>
        <v>0</v>
      </c>
      <c r="BJ302" s="18" t="s">
        <v>90</v>
      </c>
      <c r="BK302" s="242">
        <f>ROUND(I302*H302,2)</f>
        <v>0</v>
      </c>
      <c r="BL302" s="18" t="s">
        <v>251</v>
      </c>
      <c r="BM302" s="241" t="s">
        <v>4557</v>
      </c>
    </row>
    <row r="303" s="13" customFormat="1">
      <c r="A303" s="13"/>
      <c r="B303" s="243"/>
      <c r="C303" s="244"/>
      <c r="D303" s="245" t="s">
        <v>253</v>
      </c>
      <c r="E303" s="246" t="s">
        <v>1</v>
      </c>
      <c r="F303" s="247" t="s">
        <v>4558</v>
      </c>
      <c r="G303" s="244"/>
      <c r="H303" s="248">
        <v>113.5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253</v>
      </c>
      <c r="AU303" s="254" t="s">
        <v>92</v>
      </c>
      <c r="AV303" s="13" t="s">
        <v>92</v>
      </c>
      <c r="AW303" s="13" t="s">
        <v>36</v>
      </c>
      <c r="AX303" s="13" t="s">
        <v>83</v>
      </c>
      <c r="AY303" s="254" t="s">
        <v>244</v>
      </c>
    </row>
    <row r="304" s="13" customFormat="1">
      <c r="A304" s="13"/>
      <c r="B304" s="243"/>
      <c r="C304" s="244"/>
      <c r="D304" s="245" t="s">
        <v>253</v>
      </c>
      <c r="E304" s="246" t="s">
        <v>1</v>
      </c>
      <c r="F304" s="247" t="s">
        <v>4559</v>
      </c>
      <c r="G304" s="244"/>
      <c r="H304" s="248">
        <v>41.579000000000001</v>
      </c>
      <c r="I304" s="249"/>
      <c r="J304" s="244"/>
      <c r="K304" s="244"/>
      <c r="L304" s="250"/>
      <c r="M304" s="251"/>
      <c r="N304" s="252"/>
      <c r="O304" s="252"/>
      <c r="P304" s="252"/>
      <c r="Q304" s="252"/>
      <c r="R304" s="252"/>
      <c r="S304" s="252"/>
      <c r="T304" s="25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4" t="s">
        <v>253</v>
      </c>
      <c r="AU304" s="254" t="s">
        <v>92</v>
      </c>
      <c r="AV304" s="13" t="s">
        <v>92</v>
      </c>
      <c r="AW304" s="13" t="s">
        <v>36</v>
      </c>
      <c r="AX304" s="13" t="s">
        <v>83</v>
      </c>
      <c r="AY304" s="254" t="s">
        <v>244</v>
      </c>
    </row>
    <row r="305" s="13" customFormat="1">
      <c r="A305" s="13"/>
      <c r="B305" s="243"/>
      <c r="C305" s="244"/>
      <c r="D305" s="245" t="s">
        <v>253</v>
      </c>
      <c r="E305" s="246" t="s">
        <v>1</v>
      </c>
      <c r="F305" s="247" t="s">
        <v>4560</v>
      </c>
      <c r="G305" s="244"/>
      <c r="H305" s="248">
        <v>38.808</v>
      </c>
      <c r="I305" s="249"/>
      <c r="J305" s="244"/>
      <c r="K305" s="244"/>
      <c r="L305" s="250"/>
      <c r="M305" s="251"/>
      <c r="N305" s="252"/>
      <c r="O305" s="252"/>
      <c r="P305" s="252"/>
      <c r="Q305" s="252"/>
      <c r="R305" s="252"/>
      <c r="S305" s="252"/>
      <c r="T305" s="25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4" t="s">
        <v>253</v>
      </c>
      <c r="AU305" s="254" t="s">
        <v>92</v>
      </c>
      <c r="AV305" s="13" t="s">
        <v>92</v>
      </c>
      <c r="AW305" s="13" t="s">
        <v>36</v>
      </c>
      <c r="AX305" s="13" t="s">
        <v>83</v>
      </c>
      <c r="AY305" s="254" t="s">
        <v>244</v>
      </c>
    </row>
    <row r="306" s="16" customFormat="1">
      <c r="A306" s="16"/>
      <c r="B306" s="276"/>
      <c r="C306" s="277"/>
      <c r="D306" s="245" t="s">
        <v>253</v>
      </c>
      <c r="E306" s="278" t="s">
        <v>1</v>
      </c>
      <c r="F306" s="279" t="s">
        <v>503</v>
      </c>
      <c r="G306" s="277"/>
      <c r="H306" s="280">
        <v>193.887</v>
      </c>
      <c r="I306" s="281"/>
      <c r="J306" s="277"/>
      <c r="K306" s="277"/>
      <c r="L306" s="282"/>
      <c r="M306" s="283"/>
      <c r="N306" s="284"/>
      <c r="O306" s="284"/>
      <c r="P306" s="284"/>
      <c r="Q306" s="284"/>
      <c r="R306" s="284"/>
      <c r="S306" s="284"/>
      <c r="T306" s="285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T306" s="286" t="s">
        <v>253</v>
      </c>
      <c r="AU306" s="286" t="s">
        <v>92</v>
      </c>
      <c r="AV306" s="16" t="s">
        <v>358</v>
      </c>
      <c r="AW306" s="16" t="s">
        <v>36</v>
      </c>
      <c r="AX306" s="16" t="s">
        <v>83</v>
      </c>
      <c r="AY306" s="286" t="s">
        <v>244</v>
      </c>
    </row>
    <row r="307" s="13" customFormat="1">
      <c r="A307" s="13"/>
      <c r="B307" s="243"/>
      <c r="C307" s="244"/>
      <c r="D307" s="245" t="s">
        <v>253</v>
      </c>
      <c r="E307" s="246" t="s">
        <v>1</v>
      </c>
      <c r="F307" s="247" t="s">
        <v>4561</v>
      </c>
      <c r="G307" s="244"/>
      <c r="H307" s="248">
        <v>-7.5</v>
      </c>
      <c r="I307" s="249"/>
      <c r="J307" s="244"/>
      <c r="K307" s="244"/>
      <c r="L307" s="250"/>
      <c r="M307" s="251"/>
      <c r="N307" s="252"/>
      <c r="O307" s="252"/>
      <c r="P307" s="252"/>
      <c r="Q307" s="252"/>
      <c r="R307" s="252"/>
      <c r="S307" s="252"/>
      <c r="T307" s="25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4" t="s">
        <v>253</v>
      </c>
      <c r="AU307" s="254" t="s">
        <v>92</v>
      </c>
      <c r="AV307" s="13" t="s">
        <v>92</v>
      </c>
      <c r="AW307" s="13" t="s">
        <v>36</v>
      </c>
      <c r="AX307" s="13" t="s">
        <v>83</v>
      </c>
      <c r="AY307" s="254" t="s">
        <v>244</v>
      </c>
    </row>
    <row r="308" s="13" customFormat="1">
      <c r="A308" s="13"/>
      <c r="B308" s="243"/>
      <c r="C308" s="244"/>
      <c r="D308" s="245" t="s">
        <v>253</v>
      </c>
      <c r="E308" s="246" t="s">
        <v>1</v>
      </c>
      <c r="F308" s="247" t="s">
        <v>4540</v>
      </c>
      <c r="G308" s="244"/>
      <c r="H308" s="248">
        <v>-20.946000000000002</v>
      </c>
      <c r="I308" s="249"/>
      <c r="J308" s="244"/>
      <c r="K308" s="244"/>
      <c r="L308" s="250"/>
      <c r="M308" s="251"/>
      <c r="N308" s="252"/>
      <c r="O308" s="252"/>
      <c r="P308" s="252"/>
      <c r="Q308" s="252"/>
      <c r="R308" s="252"/>
      <c r="S308" s="252"/>
      <c r="T308" s="25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4" t="s">
        <v>253</v>
      </c>
      <c r="AU308" s="254" t="s">
        <v>92</v>
      </c>
      <c r="AV308" s="13" t="s">
        <v>92</v>
      </c>
      <c r="AW308" s="13" t="s">
        <v>36</v>
      </c>
      <c r="AX308" s="13" t="s">
        <v>83</v>
      </c>
      <c r="AY308" s="254" t="s">
        <v>244</v>
      </c>
    </row>
    <row r="309" s="13" customFormat="1">
      <c r="A309" s="13"/>
      <c r="B309" s="243"/>
      <c r="C309" s="244"/>
      <c r="D309" s="245" t="s">
        <v>253</v>
      </c>
      <c r="E309" s="246" t="s">
        <v>1</v>
      </c>
      <c r="F309" s="247" t="s">
        <v>4541</v>
      </c>
      <c r="G309" s="244"/>
      <c r="H309" s="248">
        <v>-3.0619999999999998</v>
      </c>
      <c r="I309" s="249"/>
      <c r="J309" s="244"/>
      <c r="K309" s="244"/>
      <c r="L309" s="250"/>
      <c r="M309" s="251"/>
      <c r="N309" s="252"/>
      <c r="O309" s="252"/>
      <c r="P309" s="252"/>
      <c r="Q309" s="252"/>
      <c r="R309" s="252"/>
      <c r="S309" s="252"/>
      <c r="T309" s="25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4" t="s">
        <v>253</v>
      </c>
      <c r="AU309" s="254" t="s">
        <v>92</v>
      </c>
      <c r="AV309" s="13" t="s">
        <v>92</v>
      </c>
      <c r="AW309" s="13" t="s">
        <v>36</v>
      </c>
      <c r="AX309" s="13" t="s">
        <v>83</v>
      </c>
      <c r="AY309" s="254" t="s">
        <v>244</v>
      </c>
    </row>
    <row r="310" s="16" customFormat="1">
      <c r="A310" s="16"/>
      <c r="B310" s="276"/>
      <c r="C310" s="277"/>
      <c r="D310" s="245" t="s">
        <v>253</v>
      </c>
      <c r="E310" s="278" t="s">
        <v>1</v>
      </c>
      <c r="F310" s="279" t="s">
        <v>503</v>
      </c>
      <c r="G310" s="277"/>
      <c r="H310" s="280">
        <v>-31.508000000000003</v>
      </c>
      <c r="I310" s="281"/>
      <c r="J310" s="277"/>
      <c r="K310" s="277"/>
      <c r="L310" s="282"/>
      <c r="M310" s="283"/>
      <c r="N310" s="284"/>
      <c r="O310" s="284"/>
      <c r="P310" s="284"/>
      <c r="Q310" s="284"/>
      <c r="R310" s="284"/>
      <c r="S310" s="284"/>
      <c r="T310" s="285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T310" s="286" t="s">
        <v>253</v>
      </c>
      <c r="AU310" s="286" t="s">
        <v>92</v>
      </c>
      <c r="AV310" s="16" t="s">
        <v>358</v>
      </c>
      <c r="AW310" s="16" t="s">
        <v>36</v>
      </c>
      <c r="AX310" s="16" t="s">
        <v>83</v>
      </c>
      <c r="AY310" s="286" t="s">
        <v>244</v>
      </c>
    </row>
    <row r="311" s="14" customFormat="1">
      <c r="A311" s="14"/>
      <c r="B311" s="255"/>
      <c r="C311" s="256"/>
      <c r="D311" s="245" t="s">
        <v>253</v>
      </c>
      <c r="E311" s="257" t="s">
        <v>1</v>
      </c>
      <c r="F311" s="258" t="s">
        <v>255</v>
      </c>
      <c r="G311" s="256"/>
      <c r="H311" s="259">
        <v>162.37899999999999</v>
      </c>
      <c r="I311" s="260"/>
      <c r="J311" s="256"/>
      <c r="K311" s="256"/>
      <c r="L311" s="261"/>
      <c r="M311" s="262"/>
      <c r="N311" s="263"/>
      <c r="O311" s="263"/>
      <c r="P311" s="263"/>
      <c r="Q311" s="263"/>
      <c r="R311" s="263"/>
      <c r="S311" s="263"/>
      <c r="T311" s="26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65" t="s">
        <v>253</v>
      </c>
      <c r="AU311" s="265" t="s">
        <v>92</v>
      </c>
      <c r="AV311" s="14" t="s">
        <v>251</v>
      </c>
      <c r="AW311" s="14" t="s">
        <v>36</v>
      </c>
      <c r="AX311" s="14" t="s">
        <v>90</v>
      </c>
      <c r="AY311" s="265" t="s">
        <v>244</v>
      </c>
    </row>
    <row r="312" s="2" customFormat="1" ht="66.75" customHeight="1">
      <c r="A312" s="39"/>
      <c r="B312" s="40"/>
      <c r="C312" s="229" t="s">
        <v>419</v>
      </c>
      <c r="D312" s="229" t="s">
        <v>247</v>
      </c>
      <c r="E312" s="230" t="s">
        <v>4562</v>
      </c>
      <c r="F312" s="231" t="s">
        <v>4563</v>
      </c>
      <c r="G312" s="232" t="s">
        <v>171</v>
      </c>
      <c r="H312" s="233">
        <v>174.32599999999999</v>
      </c>
      <c r="I312" s="234"/>
      <c r="J312" s="235">
        <f>ROUND(I312*H312,2)</f>
        <v>0</v>
      </c>
      <c r="K312" s="236"/>
      <c r="L312" s="45"/>
      <c r="M312" s="237" t="s">
        <v>1</v>
      </c>
      <c r="N312" s="238" t="s">
        <v>48</v>
      </c>
      <c r="O312" s="92"/>
      <c r="P312" s="239">
        <f>O312*H312</f>
        <v>0</v>
      </c>
      <c r="Q312" s="239">
        <v>0</v>
      </c>
      <c r="R312" s="239">
        <f>Q312*H312</f>
        <v>0</v>
      </c>
      <c r="S312" s="239">
        <v>0</v>
      </c>
      <c r="T312" s="240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41" t="s">
        <v>251</v>
      </c>
      <c r="AT312" s="241" t="s">
        <v>247</v>
      </c>
      <c r="AU312" s="241" t="s">
        <v>92</v>
      </c>
      <c r="AY312" s="18" t="s">
        <v>244</v>
      </c>
      <c r="BE312" s="242">
        <f>IF(N312="základní",J312,0)</f>
        <v>0</v>
      </c>
      <c r="BF312" s="242">
        <f>IF(N312="snížená",J312,0)</f>
        <v>0</v>
      </c>
      <c r="BG312" s="242">
        <f>IF(N312="zákl. přenesená",J312,0)</f>
        <v>0</v>
      </c>
      <c r="BH312" s="242">
        <f>IF(N312="sníž. přenesená",J312,0)</f>
        <v>0</v>
      </c>
      <c r="BI312" s="242">
        <f>IF(N312="nulová",J312,0)</f>
        <v>0</v>
      </c>
      <c r="BJ312" s="18" t="s">
        <v>90</v>
      </c>
      <c r="BK312" s="242">
        <f>ROUND(I312*H312,2)</f>
        <v>0</v>
      </c>
      <c r="BL312" s="18" t="s">
        <v>251</v>
      </c>
      <c r="BM312" s="241" t="s">
        <v>4564</v>
      </c>
    </row>
    <row r="313" s="13" customFormat="1">
      <c r="A313" s="13"/>
      <c r="B313" s="243"/>
      <c r="C313" s="244"/>
      <c r="D313" s="245" t="s">
        <v>253</v>
      </c>
      <c r="E313" s="246" t="s">
        <v>1</v>
      </c>
      <c r="F313" s="247" t="s">
        <v>4565</v>
      </c>
      <c r="G313" s="244"/>
      <c r="H313" s="248">
        <v>128.20500000000001</v>
      </c>
      <c r="I313" s="249"/>
      <c r="J313" s="244"/>
      <c r="K313" s="244"/>
      <c r="L313" s="250"/>
      <c r="M313" s="251"/>
      <c r="N313" s="252"/>
      <c r="O313" s="252"/>
      <c r="P313" s="252"/>
      <c r="Q313" s="252"/>
      <c r="R313" s="252"/>
      <c r="S313" s="252"/>
      <c r="T313" s="25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4" t="s">
        <v>253</v>
      </c>
      <c r="AU313" s="254" t="s">
        <v>92</v>
      </c>
      <c r="AV313" s="13" t="s">
        <v>92</v>
      </c>
      <c r="AW313" s="13" t="s">
        <v>36</v>
      </c>
      <c r="AX313" s="13" t="s">
        <v>83</v>
      </c>
      <c r="AY313" s="254" t="s">
        <v>244</v>
      </c>
    </row>
    <row r="314" s="16" customFormat="1">
      <c r="A314" s="16"/>
      <c r="B314" s="276"/>
      <c r="C314" s="277"/>
      <c r="D314" s="245" t="s">
        <v>253</v>
      </c>
      <c r="E314" s="278" t="s">
        <v>1</v>
      </c>
      <c r="F314" s="279" t="s">
        <v>503</v>
      </c>
      <c r="G314" s="277"/>
      <c r="H314" s="280">
        <v>128.20500000000001</v>
      </c>
      <c r="I314" s="281"/>
      <c r="J314" s="277"/>
      <c r="K314" s="277"/>
      <c r="L314" s="282"/>
      <c r="M314" s="283"/>
      <c r="N314" s="284"/>
      <c r="O314" s="284"/>
      <c r="P314" s="284"/>
      <c r="Q314" s="284"/>
      <c r="R314" s="284"/>
      <c r="S314" s="284"/>
      <c r="T314" s="285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T314" s="286" t="s">
        <v>253</v>
      </c>
      <c r="AU314" s="286" t="s">
        <v>92</v>
      </c>
      <c r="AV314" s="16" t="s">
        <v>358</v>
      </c>
      <c r="AW314" s="16" t="s">
        <v>36</v>
      </c>
      <c r="AX314" s="16" t="s">
        <v>83</v>
      </c>
      <c r="AY314" s="286" t="s">
        <v>244</v>
      </c>
    </row>
    <row r="315" s="13" customFormat="1">
      <c r="A315" s="13"/>
      <c r="B315" s="243"/>
      <c r="C315" s="244"/>
      <c r="D315" s="245" t="s">
        <v>253</v>
      </c>
      <c r="E315" s="246" t="s">
        <v>1</v>
      </c>
      <c r="F315" s="247" t="s">
        <v>4566</v>
      </c>
      <c r="G315" s="244"/>
      <c r="H315" s="248">
        <v>46.121000000000002</v>
      </c>
      <c r="I315" s="249"/>
      <c r="J315" s="244"/>
      <c r="K315" s="244"/>
      <c r="L315" s="250"/>
      <c r="M315" s="251"/>
      <c r="N315" s="252"/>
      <c r="O315" s="252"/>
      <c r="P315" s="252"/>
      <c r="Q315" s="252"/>
      <c r="R315" s="252"/>
      <c r="S315" s="252"/>
      <c r="T315" s="25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4" t="s">
        <v>253</v>
      </c>
      <c r="AU315" s="254" t="s">
        <v>92</v>
      </c>
      <c r="AV315" s="13" t="s">
        <v>92</v>
      </c>
      <c r="AW315" s="13" t="s">
        <v>36</v>
      </c>
      <c r="AX315" s="13" t="s">
        <v>83</v>
      </c>
      <c r="AY315" s="254" t="s">
        <v>244</v>
      </c>
    </row>
    <row r="316" s="16" customFormat="1">
      <c r="A316" s="16"/>
      <c r="B316" s="276"/>
      <c r="C316" s="277"/>
      <c r="D316" s="245" t="s">
        <v>253</v>
      </c>
      <c r="E316" s="278" t="s">
        <v>1</v>
      </c>
      <c r="F316" s="279" t="s">
        <v>503</v>
      </c>
      <c r="G316" s="277"/>
      <c r="H316" s="280">
        <v>46.121000000000002</v>
      </c>
      <c r="I316" s="281"/>
      <c r="J316" s="277"/>
      <c r="K316" s="277"/>
      <c r="L316" s="282"/>
      <c r="M316" s="283"/>
      <c r="N316" s="284"/>
      <c r="O316" s="284"/>
      <c r="P316" s="284"/>
      <c r="Q316" s="284"/>
      <c r="R316" s="284"/>
      <c r="S316" s="284"/>
      <c r="T316" s="285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T316" s="286" t="s">
        <v>253</v>
      </c>
      <c r="AU316" s="286" t="s">
        <v>92</v>
      </c>
      <c r="AV316" s="16" t="s">
        <v>358</v>
      </c>
      <c r="AW316" s="16" t="s">
        <v>36</v>
      </c>
      <c r="AX316" s="16" t="s">
        <v>83</v>
      </c>
      <c r="AY316" s="286" t="s">
        <v>244</v>
      </c>
    </row>
    <row r="317" s="15" customFormat="1">
      <c r="A317" s="15"/>
      <c r="B317" s="266"/>
      <c r="C317" s="267"/>
      <c r="D317" s="245" t="s">
        <v>253</v>
      </c>
      <c r="E317" s="268" t="s">
        <v>1</v>
      </c>
      <c r="F317" s="269" t="s">
        <v>4476</v>
      </c>
      <c r="G317" s="267"/>
      <c r="H317" s="268" t="s">
        <v>1</v>
      </c>
      <c r="I317" s="270"/>
      <c r="J317" s="267"/>
      <c r="K317" s="267"/>
      <c r="L317" s="271"/>
      <c r="M317" s="272"/>
      <c r="N317" s="273"/>
      <c r="O317" s="273"/>
      <c r="P317" s="273"/>
      <c r="Q317" s="273"/>
      <c r="R317" s="273"/>
      <c r="S317" s="273"/>
      <c r="T317" s="274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75" t="s">
        <v>253</v>
      </c>
      <c r="AU317" s="275" t="s">
        <v>92</v>
      </c>
      <c r="AV317" s="15" t="s">
        <v>90</v>
      </c>
      <c r="AW317" s="15" t="s">
        <v>36</v>
      </c>
      <c r="AX317" s="15" t="s">
        <v>83</v>
      </c>
      <c r="AY317" s="275" t="s">
        <v>244</v>
      </c>
    </row>
    <row r="318" s="14" customFormat="1">
      <c r="A318" s="14"/>
      <c r="B318" s="255"/>
      <c r="C318" s="256"/>
      <c r="D318" s="245" t="s">
        <v>253</v>
      </c>
      <c r="E318" s="257" t="s">
        <v>1</v>
      </c>
      <c r="F318" s="258" t="s">
        <v>255</v>
      </c>
      <c r="G318" s="256"/>
      <c r="H318" s="259">
        <v>174.32600000000002</v>
      </c>
      <c r="I318" s="260"/>
      <c r="J318" s="256"/>
      <c r="K318" s="256"/>
      <c r="L318" s="261"/>
      <c r="M318" s="262"/>
      <c r="N318" s="263"/>
      <c r="O318" s="263"/>
      <c r="P318" s="263"/>
      <c r="Q318" s="263"/>
      <c r="R318" s="263"/>
      <c r="S318" s="263"/>
      <c r="T318" s="26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65" t="s">
        <v>253</v>
      </c>
      <c r="AU318" s="265" t="s">
        <v>92</v>
      </c>
      <c r="AV318" s="14" t="s">
        <v>251</v>
      </c>
      <c r="AW318" s="14" t="s">
        <v>36</v>
      </c>
      <c r="AX318" s="14" t="s">
        <v>90</v>
      </c>
      <c r="AY318" s="265" t="s">
        <v>244</v>
      </c>
    </row>
    <row r="319" s="2" customFormat="1" ht="66.75" customHeight="1">
      <c r="A319" s="39"/>
      <c r="B319" s="40"/>
      <c r="C319" s="229" t="s">
        <v>427</v>
      </c>
      <c r="D319" s="229" t="s">
        <v>247</v>
      </c>
      <c r="E319" s="230" t="s">
        <v>4567</v>
      </c>
      <c r="F319" s="231" t="s">
        <v>4568</v>
      </c>
      <c r="G319" s="232" t="s">
        <v>171</v>
      </c>
      <c r="H319" s="233">
        <v>649.51599999999996</v>
      </c>
      <c r="I319" s="234"/>
      <c r="J319" s="235">
        <f>ROUND(I319*H319,2)</f>
        <v>0</v>
      </c>
      <c r="K319" s="236"/>
      <c r="L319" s="45"/>
      <c r="M319" s="237" t="s">
        <v>1</v>
      </c>
      <c r="N319" s="238" t="s">
        <v>48</v>
      </c>
      <c r="O319" s="92"/>
      <c r="P319" s="239">
        <f>O319*H319</f>
        <v>0</v>
      </c>
      <c r="Q319" s="239">
        <v>0</v>
      </c>
      <c r="R319" s="239">
        <f>Q319*H319</f>
        <v>0</v>
      </c>
      <c r="S319" s="239">
        <v>0</v>
      </c>
      <c r="T319" s="240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41" t="s">
        <v>251</v>
      </c>
      <c r="AT319" s="241" t="s">
        <v>247</v>
      </c>
      <c r="AU319" s="241" t="s">
        <v>92</v>
      </c>
      <c r="AY319" s="18" t="s">
        <v>244</v>
      </c>
      <c r="BE319" s="242">
        <f>IF(N319="základní",J319,0)</f>
        <v>0</v>
      </c>
      <c r="BF319" s="242">
        <f>IF(N319="snížená",J319,0)</f>
        <v>0</v>
      </c>
      <c r="BG319" s="242">
        <f>IF(N319="zákl. přenesená",J319,0)</f>
        <v>0</v>
      </c>
      <c r="BH319" s="242">
        <f>IF(N319="sníž. přenesená",J319,0)</f>
        <v>0</v>
      </c>
      <c r="BI319" s="242">
        <f>IF(N319="nulová",J319,0)</f>
        <v>0</v>
      </c>
      <c r="BJ319" s="18" t="s">
        <v>90</v>
      </c>
      <c r="BK319" s="242">
        <f>ROUND(I319*H319,2)</f>
        <v>0</v>
      </c>
      <c r="BL319" s="18" t="s">
        <v>251</v>
      </c>
      <c r="BM319" s="241" t="s">
        <v>4569</v>
      </c>
    </row>
    <row r="320" s="15" customFormat="1">
      <c r="A320" s="15"/>
      <c r="B320" s="266"/>
      <c r="C320" s="267"/>
      <c r="D320" s="245" t="s">
        <v>253</v>
      </c>
      <c r="E320" s="268" t="s">
        <v>1</v>
      </c>
      <c r="F320" s="269" t="s">
        <v>4553</v>
      </c>
      <c r="G320" s="267"/>
      <c r="H320" s="268" t="s">
        <v>1</v>
      </c>
      <c r="I320" s="270"/>
      <c r="J320" s="267"/>
      <c r="K320" s="267"/>
      <c r="L320" s="271"/>
      <c r="M320" s="272"/>
      <c r="N320" s="273"/>
      <c r="O320" s="273"/>
      <c r="P320" s="273"/>
      <c r="Q320" s="273"/>
      <c r="R320" s="273"/>
      <c r="S320" s="273"/>
      <c r="T320" s="274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75" t="s">
        <v>253</v>
      </c>
      <c r="AU320" s="275" t="s">
        <v>92</v>
      </c>
      <c r="AV320" s="15" t="s">
        <v>90</v>
      </c>
      <c r="AW320" s="15" t="s">
        <v>36</v>
      </c>
      <c r="AX320" s="15" t="s">
        <v>83</v>
      </c>
      <c r="AY320" s="275" t="s">
        <v>244</v>
      </c>
    </row>
    <row r="321" s="13" customFormat="1">
      <c r="A321" s="13"/>
      <c r="B321" s="243"/>
      <c r="C321" s="244"/>
      <c r="D321" s="245" t="s">
        <v>253</v>
      </c>
      <c r="E321" s="246" t="s">
        <v>1</v>
      </c>
      <c r="F321" s="247" t="s">
        <v>4570</v>
      </c>
      <c r="G321" s="244"/>
      <c r="H321" s="248">
        <v>649.51599999999996</v>
      </c>
      <c r="I321" s="249"/>
      <c r="J321" s="244"/>
      <c r="K321" s="244"/>
      <c r="L321" s="250"/>
      <c r="M321" s="251"/>
      <c r="N321" s="252"/>
      <c r="O321" s="252"/>
      <c r="P321" s="252"/>
      <c r="Q321" s="252"/>
      <c r="R321" s="252"/>
      <c r="S321" s="252"/>
      <c r="T321" s="25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4" t="s">
        <v>253</v>
      </c>
      <c r="AU321" s="254" t="s">
        <v>92</v>
      </c>
      <c r="AV321" s="13" t="s">
        <v>92</v>
      </c>
      <c r="AW321" s="13" t="s">
        <v>36</v>
      </c>
      <c r="AX321" s="13" t="s">
        <v>83</v>
      </c>
      <c r="AY321" s="254" t="s">
        <v>244</v>
      </c>
    </row>
    <row r="322" s="16" customFormat="1">
      <c r="A322" s="16"/>
      <c r="B322" s="276"/>
      <c r="C322" s="277"/>
      <c r="D322" s="245" t="s">
        <v>253</v>
      </c>
      <c r="E322" s="278" t="s">
        <v>1</v>
      </c>
      <c r="F322" s="279" t="s">
        <v>503</v>
      </c>
      <c r="G322" s="277"/>
      <c r="H322" s="280">
        <v>649.51599999999996</v>
      </c>
      <c r="I322" s="281"/>
      <c r="J322" s="277"/>
      <c r="K322" s="277"/>
      <c r="L322" s="282"/>
      <c r="M322" s="283"/>
      <c r="N322" s="284"/>
      <c r="O322" s="284"/>
      <c r="P322" s="284"/>
      <c r="Q322" s="284"/>
      <c r="R322" s="284"/>
      <c r="S322" s="284"/>
      <c r="T322" s="285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T322" s="286" t="s">
        <v>253</v>
      </c>
      <c r="AU322" s="286" t="s">
        <v>92</v>
      </c>
      <c r="AV322" s="16" t="s">
        <v>358</v>
      </c>
      <c r="AW322" s="16" t="s">
        <v>36</v>
      </c>
      <c r="AX322" s="16" t="s">
        <v>83</v>
      </c>
      <c r="AY322" s="286" t="s">
        <v>244</v>
      </c>
    </row>
    <row r="323" s="14" customFormat="1">
      <c r="A323" s="14"/>
      <c r="B323" s="255"/>
      <c r="C323" s="256"/>
      <c r="D323" s="245" t="s">
        <v>253</v>
      </c>
      <c r="E323" s="257" t="s">
        <v>1</v>
      </c>
      <c r="F323" s="258" t="s">
        <v>255</v>
      </c>
      <c r="G323" s="256"/>
      <c r="H323" s="259">
        <v>649.51599999999996</v>
      </c>
      <c r="I323" s="260"/>
      <c r="J323" s="256"/>
      <c r="K323" s="256"/>
      <c r="L323" s="261"/>
      <c r="M323" s="262"/>
      <c r="N323" s="263"/>
      <c r="O323" s="263"/>
      <c r="P323" s="263"/>
      <c r="Q323" s="263"/>
      <c r="R323" s="263"/>
      <c r="S323" s="263"/>
      <c r="T323" s="26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65" t="s">
        <v>253</v>
      </c>
      <c r="AU323" s="265" t="s">
        <v>92</v>
      </c>
      <c r="AV323" s="14" t="s">
        <v>251</v>
      </c>
      <c r="AW323" s="14" t="s">
        <v>36</v>
      </c>
      <c r="AX323" s="14" t="s">
        <v>90</v>
      </c>
      <c r="AY323" s="265" t="s">
        <v>244</v>
      </c>
    </row>
    <row r="324" s="2" customFormat="1" ht="66.75" customHeight="1">
      <c r="A324" s="39"/>
      <c r="B324" s="40"/>
      <c r="C324" s="229" t="s">
        <v>432</v>
      </c>
      <c r="D324" s="229" t="s">
        <v>247</v>
      </c>
      <c r="E324" s="230" t="s">
        <v>4571</v>
      </c>
      <c r="F324" s="231" t="s">
        <v>4568</v>
      </c>
      <c r="G324" s="232" t="s">
        <v>171</v>
      </c>
      <c r="H324" s="233">
        <v>697.30399999999997</v>
      </c>
      <c r="I324" s="234"/>
      <c r="J324" s="235">
        <f>ROUND(I324*H324,2)</f>
        <v>0</v>
      </c>
      <c r="K324" s="236"/>
      <c r="L324" s="45"/>
      <c r="M324" s="237" t="s">
        <v>1</v>
      </c>
      <c r="N324" s="238" t="s">
        <v>48</v>
      </c>
      <c r="O324" s="92"/>
      <c r="P324" s="239">
        <f>O324*H324</f>
        <v>0</v>
      </c>
      <c r="Q324" s="239">
        <v>0</v>
      </c>
      <c r="R324" s="239">
        <f>Q324*H324</f>
        <v>0</v>
      </c>
      <c r="S324" s="239">
        <v>0</v>
      </c>
      <c r="T324" s="240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41" t="s">
        <v>251</v>
      </c>
      <c r="AT324" s="241" t="s">
        <v>247</v>
      </c>
      <c r="AU324" s="241" t="s">
        <v>92</v>
      </c>
      <c r="AY324" s="18" t="s">
        <v>244</v>
      </c>
      <c r="BE324" s="242">
        <f>IF(N324="základní",J324,0)</f>
        <v>0</v>
      </c>
      <c r="BF324" s="242">
        <f>IF(N324="snížená",J324,0)</f>
        <v>0</v>
      </c>
      <c r="BG324" s="242">
        <f>IF(N324="zákl. přenesená",J324,0)</f>
        <v>0</v>
      </c>
      <c r="BH324" s="242">
        <f>IF(N324="sníž. přenesená",J324,0)</f>
        <v>0</v>
      </c>
      <c r="BI324" s="242">
        <f>IF(N324="nulová",J324,0)</f>
        <v>0</v>
      </c>
      <c r="BJ324" s="18" t="s">
        <v>90</v>
      </c>
      <c r="BK324" s="242">
        <f>ROUND(I324*H324,2)</f>
        <v>0</v>
      </c>
      <c r="BL324" s="18" t="s">
        <v>251</v>
      </c>
      <c r="BM324" s="241" t="s">
        <v>4572</v>
      </c>
    </row>
    <row r="325" s="15" customFormat="1">
      <c r="A325" s="15"/>
      <c r="B325" s="266"/>
      <c r="C325" s="267"/>
      <c r="D325" s="245" t="s">
        <v>253</v>
      </c>
      <c r="E325" s="268" t="s">
        <v>1</v>
      </c>
      <c r="F325" s="269" t="s">
        <v>4553</v>
      </c>
      <c r="G325" s="267"/>
      <c r="H325" s="268" t="s">
        <v>1</v>
      </c>
      <c r="I325" s="270"/>
      <c r="J325" s="267"/>
      <c r="K325" s="267"/>
      <c r="L325" s="271"/>
      <c r="M325" s="272"/>
      <c r="N325" s="273"/>
      <c r="O325" s="273"/>
      <c r="P325" s="273"/>
      <c r="Q325" s="273"/>
      <c r="R325" s="273"/>
      <c r="S325" s="273"/>
      <c r="T325" s="274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75" t="s">
        <v>253</v>
      </c>
      <c r="AU325" s="275" t="s">
        <v>92</v>
      </c>
      <c r="AV325" s="15" t="s">
        <v>90</v>
      </c>
      <c r="AW325" s="15" t="s">
        <v>36</v>
      </c>
      <c r="AX325" s="15" t="s">
        <v>83</v>
      </c>
      <c r="AY325" s="275" t="s">
        <v>244</v>
      </c>
    </row>
    <row r="326" s="13" customFormat="1">
      <c r="A326" s="13"/>
      <c r="B326" s="243"/>
      <c r="C326" s="244"/>
      <c r="D326" s="245" t="s">
        <v>253</v>
      </c>
      <c r="E326" s="246" t="s">
        <v>1</v>
      </c>
      <c r="F326" s="247" t="s">
        <v>4573</v>
      </c>
      <c r="G326" s="244"/>
      <c r="H326" s="248">
        <v>697.30399999999997</v>
      </c>
      <c r="I326" s="249"/>
      <c r="J326" s="244"/>
      <c r="K326" s="244"/>
      <c r="L326" s="250"/>
      <c r="M326" s="251"/>
      <c r="N326" s="252"/>
      <c r="O326" s="252"/>
      <c r="P326" s="252"/>
      <c r="Q326" s="252"/>
      <c r="R326" s="252"/>
      <c r="S326" s="252"/>
      <c r="T326" s="25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4" t="s">
        <v>253</v>
      </c>
      <c r="AU326" s="254" t="s">
        <v>92</v>
      </c>
      <c r="AV326" s="13" t="s">
        <v>92</v>
      </c>
      <c r="AW326" s="13" t="s">
        <v>36</v>
      </c>
      <c r="AX326" s="13" t="s">
        <v>83</v>
      </c>
      <c r="AY326" s="254" t="s">
        <v>244</v>
      </c>
    </row>
    <row r="327" s="16" customFormat="1">
      <c r="A327" s="16"/>
      <c r="B327" s="276"/>
      <c r="C327" s="277"/>
      <c r="D327" s="245" t="s">
        <v>253</v>
      </c>
      <c r="E327" s="278" t="s">
        <v>1</v>
      </c>
      <c r="F327" s="279" t="s">
        <v>503</v>
      </c>
      <c r="G327" s="277"/>
      <c r="H327" s="280">
        <v>697.30399999999997</v>
      </c>
      <c r="I327" s="281"/>
      <c r="J327" s="277"/>
      <c r="K327" s="277"/>
      <c r="L327" s="282"/>
      <c r="M327" s="283"/>
      <c r="N327" s="284"/>
      <c r="O327" s="284"/>
      <c r="P327" s="284"/>
      <c r="Q327" s="284"/>
      <c r="R327" s="284"/>
      <c r="S327" s="284"/>
      <c r="T327" s="285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T327" s="286" t="s">
        <v>253</v>
      </c>
      <c r="AU327" s="286" t="s">
        <v>92</v>
      </c>
      <c r="AV327" s="16" t="s">
        <v>358</v>
      </c>
      <c r="AW327" s="16" t="s">
        <v>36</v>
      </c>
      <c r="AX327" s="16" t="s">
        <v>83</v>
      </c>
      <c r="AY327" s="286" t="s">
        <v>244</v>
      </c>
    </row>
    <row r="328" s="15" customFormat="1">
      <c r="A328" s="15"/>
      <c r="B328" s="266"/>
      <c r="C328" s="267"/>
      <c r="D328" s="245" t="s">
        <v>253</v>
      </c>
      <c r="E328" s="268" t="s">
        <v>1</v>
      </c>
      <c r="F328" s="269" t="s">
        <v>4476</v>
      </c>
      <c r="G328" s="267"/>
      <c r="H328" s="268" t="s">
        <v>1</v>
      </c>
      <c r="I328" s="270"/>
      <c r="J328" s="267"/>
      <c r="K328" s="267"/>
      <c r="L328" s="271"/>
      <c r="M328" s="272"/>
      <c r="N328" s="273"/>
      <c r="O328" s="273"/>
      <c r="P328" s="273"/>
      <c r="Q328" s="273"/>
      <c r="R328" s="273"/>
      <c r="S328" s="273"/>
      <c r="T328" s="274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75" t="s">
        <v>253</v>
      </c>
      <c r="AU328" s="275" t="s">
        <v>92</v>
      </c>
      <c r="AV328" s="15" t="s">
        <v>90</v>
      </c>
      <c r="AW328" s="15" t="s">
        <v>36</v>
      </c>
      <c r="AX328" s="15" t="s">
        <v>83</v>
      </c>
      <c r="AY328" s="275" t="s">
        <v>244</v>
      </c>
    </row>
    <row r="329" s="14" customFormat="1">
      <c r="A329" s="14"/>
      <c r="B329" s="255"/>
      <c r="C329" s="256"/>
      <c r="D329" s="245" t="s">
        <v>253</v>
      </c>
      <c r="E329" s="257" t="s">
        <v>1</v>
      </c>
      <c r="F329" s="258" t="s">
        <v>255</v>
      </c>
      <c r="G329" s="256"/>
      <c r="H329" s="259">
        <v>697.30399999999997</v>
      </c>
      <c r="I329" s="260"/>
      <c r="J329" s="256"/>
      <c r="K329" s="256"/>
      <c r="L329" s="261"/>
      <c r="M329" s="262"/>
      <c r="N329" s="263"/>
      <c r="O329" s="263"/>
      <c r="P329" s="263"/>
      <c r="Q329" s="263"/>
      <c r="R329" s="263"/>
      <c r="S329" s="263"/>
      <c r="T329" s="26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5" t="s">
        <v>253</v>
      </c>
      <c r="AU329" s="265" t="s">
        <v>92</v>
      </c>
      <c r="AV329" s="14" t="s">
        <v>251</v>
      </c>
      <c r="AW329" s="14" t="s">
        <v>36</v>
      </c>
      <c r="AX329" s="14" t="s">
        <v>90</v>
      </c>
      <c r="AY329" s="265" t="s">
        <v>244</v>
      </c>
    </row>
    <row r="330" s="2" customFormat="1" ht="44.25" customHeight="1">
      <c r="A330" s="39"/>
      <c r="B330" s="40"/>
      <c r="C330" s="229" t="s">
        <v>439</v>
      </c>
      <c r="D330" s="229" t="s">
        <v>247</v>
      </c>
      <c r="E330" s="230" t="s">
        <v>4574</v>
      </c>
      <c r="F330" s="231" t="s">
        <v>4575</v>
      </c>
      <c r="G330" s="232" t="s">
        <v>171</v>
      </c>
      <c r="H330" s="233">
        <v>8.5050000000000008</v>
      </c>
      <c r="I330" s="234"/>
      <c r="J330" s="235">
        <f>ROUND(I330*H330,2)</f>
        <v>0</v>
      </c>
      <c r="K330" s="236"/>
      <c r="L330" s="45"/>
      <c r="M330" s="237" t="s">
        <v>1</v>
      </c>
      <c r="N330" s="238" t="s">
        <v>48</v>
      </c>
      <c r="O330" s="92"/>
      <c r="P330" s="239">
        <f>O330*H330</f>
        <v>0</v>
      </c>
      <c r="Q330" s="239">
        <v>0</v>
      </c>
      <c r="R330" s="239">
        <f>Q330*H330</f>
        <v>0</v>
      </c>
      <c r="S330" s="239">
        <v>0</v>
      </c>
      <c r="T330" s="240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41" t="s">
        <v>251</v>
      </c>
      <c r="AT330" s="241" t="s">
        <v>247</v>
      </c>
      <c r="AU330" s="241" t="s">
        <v>92</v>
      </c>
      <c r="AY330" s="18" t="s">
        <v>244</v>
      </c>
      <c r="BE330" s="242">
        <f>IF(N330="základní",J330,0)</f>
        <v>0</v>
      </c>
      <c r="BF330" s="242">
        <f>IF(N330="snížená",J330,0)</f>
        <v>0</v>
      </c>
      <c r="BG330" s="242">
        <f>IF(N330="zákl. přenesená",J330,0)</f>
        <v>0</v>
      </c>
      <c r="BH330" s="242">
        <f>IF(N330="sníž. přenesená",J330,0)</f>
        <v>0</v>
      </c>
      <c r="BI330" s="242">
        <f>IF(N330="nulová",J330,0)</f>
        <v>0</v>
      </c>
      <c r="BJ330" s="18" t="s">
        <v>90</v>
      </c>
      <c r="BK330" s="242">
        <f>ROUND(I330*H330,2)</f>
        <v>0</v>
      </c>
      <c r="BL330" s="18" t="s">
        <v>251</v>
      </c>
      <c r="BM330" s="241" t="s">
        <v>4576</v>
      </c>
    </row>
    <row r="331" s="13" customFormat="1">
      <c r="A331" s="13"/>
      <c r="B331" s="243"/>
      <c r="C331" s="244"/>
      <c r="D331" s="245" t="s">
        <v>253</v>
      </c>
      <c r="E331" s="246" t="s">
        <v>1</v>
      </c>
      <c r="F331" s="247" t="s">
        <v>4523</v>
      </c>
      <c r="G331" s="244"/>
      <c r="H331" s="248">
        <v>8.5050000000000008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253</v>
      </c>
      <c r="AU331" s="254" t="s">
        <v>92</v>
      </c>
      <c r="AV331" s="13" t="s">
        <v>92</v>
      </c>
      <c r="AW331" s="13" t="s">
        <v>36</v>
      </c>
      <c r="AX331" s="13" t="s">
        <v>83</v>
      </c>
      <c r="AY331" s="254" t="s">
        <v>244</v>
      </c>
    </row>
    <row r="332" s="16" customFormat="1">
      <c r="A332" s="16"/>
      <c r="B332" s="276"/>
      <c r="C332" s="277"/>
      <c r="D332" s="245" t="s">
        <v>253</v>
      </c>
      <c r="E332" s="278" t="s">
        <v>1</v>
      </c>
      <c r="F332" s="279" t="s">
        <v>503</v>
      </c>
      <c r="G332" s="277"/>
      <c r="H332" s="280">
        <v>8.5050000000000008</v>
      </c>
      <c r="I332" s="281"/>
      <c r="J332" s="277"/>
      <c r="K332" s="277"/>
      <c r="L332" s="282"/>
      <c r="M332" s="283"/>
      <c r="N332" s="284"/>
      <c r="O332" s="284"/>
      <c r="P332" s="284"/>
      <c r="Q332" s="284"/>
      <c r="R332" s="284"/>
      <c r="S332" s="284"/>
      <c r="T332" s="285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T332" s="286" t="s">
        <v>253</v>
      </c>
      <c r="AU332" s="286" t="s">
        <v>92</v>
      </c>
      <c r="AV332" s="16" t="s">
        <v>358</v>
      </c>
      <c r="AW332" s="16" t="s">
        <v>36</v>
      </c>
      <c r="AX332" s="16" t="s">
        <v>83</v>
      </c>
      <c r="AY332" s="286" t="s">
        <v>244</v>
      </c>
    </row>
    <row r="333" s="14" customFormat="1">
      <c r="A333" s="14"/>
      <c r="B333" s="255"/>
      <c r="C333" s="256"/>
      <c r="D333" s="245" t="s">
        <v>253</v>
      </c>
      <c r="E333" s="257" t="s">
        <v>1</v>
      </c>
      <c r="F333" s="258" t="s">
        <v>255</v>
      </c>
      <c r="G333" s="256"/>
      <c r="H333" s="259">
        <v>8.5050000000000008</v>
      </c>
      <c r="I333" s="260"/>
      <c r="J333" s="256"/>
      <c r="K333" s="256"/>
      <c r="L333" s="261"/>
      <c r="M333" s="262"/>
      <c r="N333" s="263"/>
      <c r="O333" s="263"/>
      <c r="P333" s="263"/>
      <c r="Q333" s="263"/>
      <c r="R333" s="263"/>
      <c r="S333" s="263"/>
      <c r="T333" s="26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5" t="s">
        <v>253</v>
      </c>
      <c r="AU333" s="265" t="s">
        <v>92</v>
      </c>
      <c r="AV333" s="14" t="s">
        <v>251</v>
      </c>
      <c r="AW333" s="14" t="s">
        <v>36</v>
      </c>
      <c r="AX333" s="14" t="s">
        <v>90</v>
      </c>
      <c r="AY333" s="265" t="s">
        <v>244</v>
      </c>
    </row>
    <row r="334" s="12" customFormat="1" ht="22.8" customHeight="1">
      <c r="A334" s="12"/>
      <c r="B334" s="213"/>
      <c r="C334" s="214"/>
      <c r="D334" s="215" t="s">
        <v>82</v>
      </c>
      <c r="E334" s="227" t="s">
        <v>335</v>
      </c>
      <c r="F334" s="227" t="s">
        <v>4577</v>
      </c>
      <c r="G334" s="214"/>
      <c r="H334" s="214"/>
      <c r="I334" s="217"/>
      <c r="J334" s="228">
        <f>BK334</f>
        <v>0</v>
      </c>
      <c r="K334" s="214"/>
      <c r="L334" s="219"/>
      <c r="M334" s="220"/>
      <c r="N334" s="221"/>
      <c r="O334" s="221"/>
      <c r="P334" s="222">
        <f>SUM(P335:P379)</f>
        <v>0</v>
      </c>
      <c r="Q334" s="221"/>
      <c r="R334" s="222">
        <f>SUM(R335:R379)</f>
        <v>0</v>
      </c>
      <c r="S334" s="221"/>
      <c r="T334" s="223">
        <f>SUM(T335:T379)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224" t="s">
        <v>90</v>
      </c>
      <c r="AT334" s="225" t="s">
        <v>82</v>
      </c>
      <c r="AU334" s="225" t="s">
        <v>90</v>
      </c>
      <c r="AY334" s="224" t="s">
        <v>244</v>
      </c>
      <c r="BK334" s="226">
        <f>SUM(BK335:BK379)</f>
        <v>0</v>
      </c>
    </row>
    <row r="335" s="2" customFormat="1" ht="44.25" customHeight="1">
      <c r="A335" s="39"/>
      <c r="B335" s="40"/>
      <c r="C335" s="229" t="s">
        <v>446</v>
      </c>
      <c r="D335" s="229" t="s">
        <v>247</v>
      </c>
      <c r="E335" s="230" t="s">
        <v>4578</v>
      </c>
      <c r="F335" s="231" t="s">
        <v>4579</v>
      </c>
      <c r="G335" s="232" t="s">
        <v>171</v>
      </c>
      <c r="H335" s="233">
        <v>15</v>
      </c>
      <c r="I335" s="234"/>
      <c r="J335" s="235">
        <f>ROUND(I335*H335,2)</f>
        <v>0</v>
      </c>
      <c r="K335" s="236"/>
      <c r="L335" s="45"/>
      <c r="M335" s="237" t="s">
        <v>1</v>
      </c>
      <c r="N335" s="238" t="s">
        <v>48</v>
      </c>
      <c r="O335" s="92"/>
      <c r="P335" s="239">
        <f>O335*H335</f>
        <v>0</v>
      </c>
      <c r="Q335" s="239">
        <v>0</v>
      </c>
      <c r="R335" s="239">
        <f>Q335*H335</f>
        <v>0</v>
      </c>
      <c r="S335" s="239">
        <v>0</v>
      </c>
      <c r="T335" s="240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41" t="s">
        <v>251</v>
      </c>
      <c r="AT335" s="241" t="s">
        <v>247</v>
      </c>
      <c r="AU335" s="241" t="s">
        <v>92</v>
      </c>
      <c r="AY335" s="18" t="s">
        <v>244</v>
      </c>
      <c r="BE335" s="242">
        <f>IF(N335="základní",J335,0)</f>
        <v>0</v>
      </c>
      <c r="BF335" s="242">
        <f>IF(N335="snížená",J335,0)</f>
        <v>0</v>
      </c>
      <c r="BG335" s="242">
        <f>IF(N335="zákl. přenesená",J335,0)</f>
        <v>0</v>
      </c>
      <c r="BH335" s="242">
        <f>IF(N335="sníž. přenesená",J335,0)</f>
        <v>0</v>
      </c>
      <c r="BI335" s="242">
        <f>IF(N335="nulová",J335,0)</f>
        <v>0</v>
      </c>
      <c r="BJ335" s="18" t="s">
        <v>90</v>
      </c>
      <c r="BK335" s="242">
        <f>ROUND(I335*H335,2)</f>
        <v>0</v>
      </c>
      <c r="BL335" s="18" t="s">
        <v>251</v>
      </c>
      <c r="BM335" s="241" t="s">
        <v>4580</v>
      </c>
    </row>
    <row r="336" s="13" customFormat="1">
      <c r="A336" s="13"/>
      <c r="B336" s="243"/>
      <c r="C336" s="244"/>
      <c r="D336" s="245" t="s">
        <v>253</v>
      </c>
      <c r="E336" s="246" t="s">
        <v>1</v>
      </c>
      <c r="F336" s="247" t="s">
        <v>4581</v>
      </c>
      <c r="G336" s="244"/>
      <c r="H336" s="248">
        <v>15</v>
      </c>
      <c r="I336" s="249"/>
      <c r="J336" s="244"/>
      <c r="K336" s="244"/>
      <c r="L336" s="250"/>
      <c r="M336" s="251"/>
      <c r="N336" s="252"/>
      <c r="O336" s="252"/>
      <c r="P336" s="252"/>
      <c r="Q336" s="252"/>
      <c r="R336" s="252"/>
      <c r="S336" s="252"/>
      <c r="T336" s="25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4" t="s">
        <v>253</v>
      </c>
      <c r="AU336" s="254" t="s">
        <v>92</v>
      </c>
      <c r="AV336" s="13" t="s">
        <v>92</v>
      </c>
      <c r="AW336" s="13" t="s">
        <v>36</v>
      </c>
      <c r="AX336" s="13" t="s">
        <v>83</v>
      </c>
      <c r="AY336" s="254" t="s">
        <v>244</v>
      </c>
    </row>
    <row r="337" s="14" customFormat="1">
      <c r="A337" s="14"/>
      <c r="B337" s="255"/>
      <c r="C337" s="256"/>
      <c r="D337" s="245" t="s">
        <v>253</v>
      </c>
      <c r="E337" s="257" t="s">
        <v>1</v>
      </c>
      <c r="F337" s="258" t="s">
        <v>255</v>
      </c>
      <c r="G337" s="256"/>
      <c r="H337" s="259">
        <v>15</v>
      </c>
      <c r="I337" s="260"/>
      <c r="J337" s="256"/>
      <c r="K337" s="256"/>
      <c r="L337" s="261"/>
      <c r="M337" s="262"/>
      <c r="N337" s="263"/>
      <c r="O337" s="263"/>
      <c r="P337" s="263"/>
      <c r="Q337" s="263"/>
      <c r="R337" s="263"/>
      <c r="S337" s="263"/>
      <c r="T337" s="26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65" t="s">
        <v>253</v>
      </c>
      <c r="AU337" s="265" t="s">
        <v>92</v>
      </c>
      <c r="AV337" s="14" t="s">
        <v>251</v>
      </c>
      <c r="AW337" s="14" t="s">
        <v>36</v>
      </c>
      <c r="AX337" s="14" t="s">
        <v>90</v>
      </c>
      <c r="AY337" s="265" t="s">
        <v>244</v>
      </c>
    </row>
    <row r="338" s="2" customFormat="1" ht="44.25" customHeight="1">
      <c r="A338" s="39"/>
      <c r="B338" s="40"/>
      <c r="C338" s="229" t="s">
        <v>454</v>
      </c>
      <c r="D338" s="229" t="s">
        <v>247</v>
      </c>
      <c r="E338" s="230" t="s">
        <v>4582</v>
      </c>
      <c r="F338" s="231" t="s">
        <v>4583</v>
      </c>
      <c r="G338" s="232" t="s">
        <v>338</v>
      </c>
      <c r="H338" s="233">
        <v>543.96900000000005</v>
      </c>
      <c r="I338" s="234"/>
      <c r="J338" s="235">
        <f>ROUND(I338*H338,2)</f>
        <v>0</v>
      </c>
      <c r="K338" s="236"/>
      <c r="L338" s="45"/>
      <c r="M338" s="237" t="s">
        <v>1</v>
      </c>
      <c r="N338" s="238" t="s">
        <v>48</v>
      </c>
      <c r="O338" s="92"/>
      <c r="P338" s="239">
        <f>O338*H338</f>
        <v>0</v>
      </c>
      <c r="Q338" s="239">
        <v>0</v>
      </c>
      <c r="R338" s="239">
        <f>Q338*H338</f>
        <v>0</v>
      </c>
      <c r="S338" s="239">
        <v>0</v>
      </c>
      <c r="T338" s="240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41" t="s">
        <v>251</v>
      </c>
      <c r="AT338" s="241" t="s">
        <v>247</v>
      </c>
      <c r="AU338" s="241" t="s">
        <v>92</v>
      </c>
      <c r="AY338" s="18" t="s">
        <v>244</v>
      </c>
      <c r="BE338" s="242">
        <f>IF(N338="základní",J338,0)</f>
        <v>0</v>
      </c>
      <c r="BF338" s="242">
        <f>IF(N338="snížená",J338,0)</f>
        <v>0</v>
      </c>
      <c r="BG338" s="242">
        <f>IF(N338="zákl. přenesená",J338,0)</f>
        <v>0</v>
      </c>
      <c r="BH338" s="242">
        <f>IF(N338="sníž. přenesená",J338,0)</f>
        <v>0</v>
      </c>
      <c r="BI338" s="242">
        <f>IF(N338="nulová",J338,0)</f>
        <v>0</v>
      </c>
      <c r="BJ338" s="18" t="s">
        <v>90</v>
      </c>
      <c r="BK338" s="242">
        <f>ROUND(I338*H338,2)</f>
        <v>0</v>
      </c>
      <c r="BL338" s="18" t="s">
        <v>251</v>
      </c>
      <c r="BM338" s="241" t="s">
        <v>4584</v>
      </c>
    </row>
    <row r="339" s="13" customFormat="1">
      <c r="A339" s="13"/>
      <c r="B339" s="243"/>
      <c r="C339" s="244"/>
      <c r="D339" s="245" t="s">
        <v>253</v>
      </c>
      <c r="E339" s="246" t="s">
        <v>1</v>
      </c>
      <c r="F339" s="247" t="s">
        <v>4585</v>
      </c>
      <c r="G339" s="244"/>
      <c r="H339" s="248">
        <v>259.80599999999998</v>
      </c>
      <c r="I339" s="249"/>
      <c r="J339" s="244"/>
      <c r="K339" s="244"/>
      <c r="L339" s="250"/>
      <c r="M339" s="251"/>
      <c r="N339" s="252"/>
      <c r="O339" s="252"/>
      <c r="P339" s="252"/>
      <c r="Q339" s="252"/>
      <c r="R339" s="252"/>
      <c r="S339" s="252"/>
      <c r="T339" s="25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4" t="s">
        <v>253</v>
      </c>
      <c r="AU339" s="254" t="s">
        <v>92</v>
      </c>
      <c r="AV339" s="13" t="s">
        <v>92</v>
      </c>
      <c r="AW339" s="13" t="s">
        <v>36</v>
      </c>
      <c r="AX339" s="13" t="s">
        <v>83</v>
      </c>
      <c r="AY339" s="254" t="s">
        <v>244</v>
      </c>
    </row>
    <row r="340" s="13" customFormat="1">
      <c r="A340" s="13"/>
      <c r="B340" s="243"/>
      <c r="C340" s="244"/>
      <c r="D340" s="245" t="s">
        <v>253</v>
      </c>
      <c r="E340" s="246" t="s">
        <v>1</v>
      </c>
      <c r="F340" s="247" t="s">
        <v>4586</v>
      </c>
      <c r="G340" s="244"/>
      <c r="H340" s="248">
        <v>284.16300000000001</v>
      </c>
      <c r="I340" s="249"/>
      <c r="J340" s="244"/>
      <c r="K340" s="244"/>
      <c r="L340" s="250"/>
      <c r="M340" s="251"/>
      <c r="N340" s="252"/>
      <c r="O340" s="252"/>
      <c r="P340" s="252"/>
      <c r="Q340" s="252"/>
      <c r="R340" s="252"/>
      <c r="S340" s="252"/>
      <c r="T340" s="25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4" t="s">
        <v>253</v>
      </c>
      <c r="AU340" s="254" t="s">
        <v>92</v>
      </c>
      <c r="AV340" s="13" t="s">
        <v>92</v>
      </c>
      <c r="AW340" s="13" t="s">
        <v>36</v>
      </c>
      <c r="AX340" s="13" t="s">
        <v>83</v>
      </c>
      <c r="AY340" s="254" t="s">
        <v>244</v>
      </c>
    </row>
    <row r="341" s="16" customFormat="1">
      <c r="A341" s="16"/>
      <c r="B341" s="276"/>
      <c r="C341" s="277"/>
      <c r="D341" s="245" t="s">
        <v>253</v>
      </c>
      <c r="E341" s="278" t="s">
        <v>1</v>
      </c>
      <c r="F341" s="279" t="s">
        <v>503</v>
      </c>
      <c r="G341" s="277"/>
      <c r="H341" s="280">
        <v>543.96900000000005</v>
      </c>
      <c r="I341" s="281"/>
      <c r="J341" s="277"/>
      <c r="K341" s="277"/>
      <c r="L341" s="282"/>
      <c r="M341" s="283"/>
      <c r="N341" s="284"/>
      <c r="O341" s="284"/>
      <c r="P341" s="284"/>
      <c r="Q341" s="284"/>
      <c r="R341" s="284"/>
      <c r="S341" s="284"/>
      <c r="T341" s="285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T341" s="286" t="s">
        <v>253</v>
      </c>
      <c r="AU341" s="286" t="s">
        <v>92</v>
      </c>
      <c r="AV341" s="16" t="s">
        <v>358</v>
      </c>
      <c r="AW341" s="16" t="s">
        <v>36</v>
      </c>
      <c r="AX341" s="16" t="s">
        <v>83</v>
      </c>
      <c r="AY341" s="286" t="s">
        <v>244</v>
      </c>
    </row>
    <row r="342" s="14" customFormat="1">
      <c r="A342" s="14"/>
      <c r="B342" s="255"/>
      <c r="C342" s="256"/>
      <c r="D342" s="245" t="s">
        <v>253</v>
      </c>
      <c r="E342" s="257" t="s">
        <v>1</v>
      </c>
      <c r="F342" s="258" t="s">
        <v>255</v>
      </c>
      <c r="G342" s="256"/>
      <c r="H342" s="259">
        <v>543.96900000000005</v>
      </c>
      <c r="I342" s="260"/>
      <c r="J342" s="256"/>
      <c r="K342" s="256"/>
      <c r="L342" s="261"/>
      <c r="M342" s="262"/>
      <c r="N342" s="263"/>
      <c r="O342" s="263"/>
      <c r="P342" s="263"/>
      <c r="Q342" s="263"/>
      <c r="R342" s="263"/>
      <c r="S342" s="263"/>
      <c r="T342" s="26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65" t="s">
        <v>253</v>
      </c>
      <c r="AU342" s="265" t="s">
        <v>92</v>
      </c>
      <c r="AV342" s="14" t="s">
        <v>251</v>
      </c>
      <c r="AW342" s="14" t="s">
        <v>36</v>
      </c>
      <c r="AX342" s="14" t="s">
        <v>90</v>
      </c>
      <c r="AY342" s="265" t="s">
        <v>244</v>
      </c>
    </row>
    <row r="343" s="2" customFormat="1" ht="44.25" customHeight="1">
      <c r="A343" s="39"/>
      <c r="B343" s="40"/>
      <c r="C343" s="229" t="s">
        <v>460</v>
      </c>
      <c r="D343" s="303" t="s">
        <v>247</v>
      </c>
      <c r="E343" s="230" t="s">
        <v>4587</v>
      </c>
      <c r="F343" s="231" t="s">
        <v>4588</v>
      </c>
      <c r="G343" s="232" t="s">
        <v>338</v>
      </c>
      <c r="H343" s="233">
        <v>583.99300000000005</v>
      </c>
      <c r="I343" s="234"/>
      <c r="J343" s="235">
        <f>ROUND(I343*H343,2)</f>
        <v>0</v>
      </c>
      <c r="K343" s="236"/>
      <c r="L343" s="45"/>
      <c r="M343" s="237" t="s">
        <v>1</v>
      </c>
      <c r="N343" s="238" t="s">
        <v>48</v>
      </c>
      <c r="O343" s="92"/>
      <c r="P343" s="239">
        <f>O343*H343</f>
        <v>0</v>
      </c>
      <c r="Q343" s="239">
        <v>0</v>
      </c>
      <c r="R343" s="239">
        <f>Q343*H343</f>
        <v>0</v>
      </c>
      <c r="S343" s="239">
        <v>0</v>
      </c>
      <c r="T343" s="240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41" t="s">
        <v>251</v>
      </c>
      <c r="AT343" s="241" t="s">
        <v>247</v>
      </c>
      <c r="AU343" s="241" t="s">
        <v>92</v>
      </c>
      <c r="AY343" s="18" t="s">
        <v>244</v>
      </c>
      <c r="BE343" s="242">
        <f>IF(N343="základní",J343,0)</f>
        <v>0</v>
      </c>
      <c r="BF343" s="242">
        <f>IF(N343="snížená",J343,0)</f>
        <v>0</v>
      </c>
      <c r="BG343" s="242">
        <f>IF(N343="zákl. přenesená",J343,0)</f>
        <v>0</v>
      </c>
      <c r="BH343" s="242">
        <f>IF(N343="sníž. přenesená",J343,0)</f>
        <v>0</v>
      </c>
      <c r="BI343" s="242">
        <f>IF(N343="nulová",J343,0)</f>
        <v>0</v>
      </c>
      <c r="BJ343" s="18" t="s">
        <v>90</v>
      </c>
      <c r="BK343" s="242">
        <f>ROUND(I343*H343,2)</f>
        <v>0</v>
      </c>
      <c r="BL343" s="18" t="s">
        <v>251</v>
      </c>
      <c r="BM343" s="241" t="s">
        <v>4589</v>
      </c>
    </row>
    <row r="344" s="13" customFormat="1">
      <c r="A344" s="13"/>
      <c r="B344" s="243"/>
      <c r="C344" s="244"/>
      <c r="D344" s="245" t="s">
        <v>253</v>
      </c>
      <c r="E344" s="246" t="s">
        <v>1</v>
      </c>
      <c r="F344" s="247" t="s">
        <v>4590</v>
      </c>
      <c r="G344" s="244"/>
      <c r="H344" s="248">
        <v>278.92200000000003</v>
      </c>
      <c r="I344" s="249"/>
      <c r="J344" s="244"/>
      <c r="K344" s="244"/>
      <c r="L344" s="250"/>
      <c r="M344" s="251"/>
      <c r="N344" s="252"/>
      <c r="O344" s="252"/>
      <c r="P344" s="252"/>
      <c r="Q344" s="252"/>
      <c r="R344" s="252"/>
      <c r="S344" s="252"/>
      <c r="T344" s="25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4" t="s">
        <v>253</v>
      </c>
      <c r="AU344" s="254" t="s">
        <v>92</v>
      </c>
      <c r="AV344" s="13" t="s">
        <v>92</v>
      </c>
      <c r="AW344" s="13" t="s">
        <v>36</v>
      </c>
      <c r="AX344" s="13" t="s">
        <v>83</v>
      </c>
      <c r="AY344" s="254" t="s">
        <v>244</v>
      </c>
    </row>
    <row r="345" s="13" customFormat="1">
      <c r="A345" s="13"/>
      <c r="B345" s="243"/>
      <c r="C345" s="244"/>
      <c r="D345" s="245" t="s">
        <v>253</v>
      </c>
      <c r="E345" s="246" t="s">
        <v>1</v>
      </c>
      <c r="F345" s="247" t="s">
        <v>4591</v>
      </c>
      <c r="G345" s="244"/>
      <c r="H345" s="248">
        <v>305.07100000000003</v>
      </c>
      <c r="I345" s="249"/>
      <c r="J345" s="244"/>
      <c r="K345" s="244"/>
      <c r="L345" s="250"/>
      <c r="M345" s="251"/>
      <c r="N345" s="252"/>
      <c r="O345" s="252"/>
      <c r="P345" s="252"/>
      <c r="Q345" s="252"/>
      <c r="R345" s="252"/>
      <c r="S345" s="252"/>
      <c r="T345" s="25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4" t="s">
        <v>253</v>
      </c>
      <c r="AU345" s="254" t="s">
        <v>92</v>
      </c>
      <c r="AV345" s="13" t="s">
        <v>92</v>
      </c>
      <c r="AW345" s="13" t="s">
        <v>36</v>
      </c>
      <c r="AX345" s="13" t="s">
        <v>83</v>
      </c>
      <c r="AY345" s="254" t="s">
        <v>244</v>
      </c>
    </row>
    <row r="346" s="16" customFormat="1">
      <c r="A346" s="16"/>
      <c r="B346" s="276"/>
      <c r="C346" s="277"/>
      <c r="D346" s="245" t="s">
        <v>253</v>
      </c>
      <c r="E346" s="278" t="s">
        <v>1</v>
      </c>
      <c r="F346" s="279" t="s">
        <v>503</v>
      </c>
      <c r="G346" s="277"/>
      <c r="H346" s="280">
        <v>583.99300000000005</v>
      </c>
      <c r="I346" s="281"/>
      <c r="J346" s="277"/>
      <c r="K346" s="277"/>
      <c r="L346" s="282"/>
      <c r="M346" s="283"/>
      <c r="N346" s="284"/>
      <c r="O346" s="284"/>
      <c r="P346" s="284"/>
      <c r="Q346" s="284"/>
      <c r="R346" s="284"/>
      <c r="S346" s="284"/>
      <c r="T346" s="285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T346" s="286" t="s">
        <v>253</v>
      </c>
      <c r="AU346" s="286" t="s">
        <v>92</v>
      </c>
      <c r="AV346" s="16" t="s">
        <v>358</v>
      </c>
      <c r="AW346" s="16" t="s">
        <v>36</v>
      </c>
      <c r="AX346" s="16" t="s">
        <v>83</v>
      </c>
      <c r="AY346" s="286" t="s">
        <v>244</v>
      </c>
    </row>
    <row r="347" s="15" customFormat="1">
      <c r="A347" s="15"/>
      <c r="B347" s="266"/>
      <c r="C347" s="267"/>
      <c r="D347" s="245" t="s">
        <v>253</v>
      </c>
      <c r="E347" s="268" t="s">
        <v>1</v>
      </c>
      <c r="F347" s="269" t="s">
        <v>4476</v>
      </c>
      <c r="G347" s="267"/>
      <c r="H347" s="268" t="s">
        <v>1</v>
      </c>
      <c r="I347" s="270"/>
      <c r="J347" s="267"/>
      <c r="K347" s="267"/>
      <c r="L347" s="271"/>
      <c r="M347" s="272"/>
      <c r="N347" s="273"/>
      <c r="O347" s="273"/>
      <c r="P347" s="273"/>
      <c r="Q347" s="273"/>
      <c r="R347" s="273"/>
      <c r="S347" s="273"/>
      <c r="T347" s="274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75" t="s">
        <v>253</v>
      </c>
      <c r="AU347" s="275" t="s">
        <v>92</v>
      </c>
      <c r="AV347" s="15" t="s">
        <v>90</v>
      </c>
      <c r="AW347" s="15" t="s">
        <v>36</v>
      </c>
      <c r="AX347" s="15" t="s">
        <v>83</v>
      </c>
      <c r="AY347" s="275" t="s">
        <v>244</v>
      </c>
    </row>
    <row r="348" s="14" customFormat="1">
      <c r="A348" s="14"/>
      <c r="B348" s="255"/>
      <c r="C348" s="256"/>
      <c r="D348" s="245" t="s">
        <v>253</v>
      </c>
      <c r="E348" s="257" t="s">
        <v>1</v>
      </c>
      <c r="F348" s="258" t="s">
        <v>255</v>
      </c>
      <c r="G348" s="256"/>
      <c r="H348" s="259">
        <v>583.99300000000005</v>
      </c>
      <c r="I348" s="260"/>
      <c r="J348" s="256"/>
      <c r="K348" s="256"/>
      <c r="L348" s="261"/>
      <c r="M348" s="262"/>
      <c r="N348" s="263"/>
      <c r="O348" s="263"/>
      <c r="P348" s="263"/>
      <c r="Q348" s="263"/>
      <c r="R348" s="263"/>
      <c r="S348" s="263"/>
      <c r="T348" s="26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65" t="s">
        <v>253</v>
      </c>
      <c r="AU348" s="265" t="s">
        <v>92</v>
      </c>
      <c r="AV348" s="14" t="s">
        <v>251</v>
      </c>
      <c r="AW348" s="14" t="s">
        <v>36</v>
      </c>
      <c r="AX348" s="14" t="s">
        <v>90</v>
      </c>
      <c r="AY348" s="265" t="s">
        <v>244</v>
      </c>
    </row>
    <row r="349" s="2" customFormat="1" ht="37.8" customHeight="1">
      <c r="A349" s="39"/>
      <c r="B349" s="40"/>
      <c r="C349" s="229" t="s">
        <v>465</v>
      </c>
      <c r="D349" s="229" t="s">
        <v>247</v>
      </c>
      <c r="E349" s="230" t="s">
        <v>2134</v>
      </c>
      <c r="F349" s="231" t="s">
        <v>4592</v>
      </c>
      <c r="G349" s="232" t="s">
        <v>171</v>
      </c>
      <c r="H349" s="233">
        <v>324.75799999999998</v>
      </c>
      <c r="I349" s="234"/>
      <c r="J349" s="235">
        <f>ROUND(I349*H349,2)</f>
        <v>0</v>
      </c>
      <c r="K349" s="236"/>
      <c r="L349" s="45"/>
      <c r="M349" s="237" t="s">
        <v>1</v>
      </c>
      <c r="N349" s="238" t="s">
        <v>48</v>
      </c>
      <c r="O349" s="92"/>
      <c r="P349" s="239">
        <f>O349*H349</f>
        <v>0</v>
      </c>
      <c r="Q349" s="239">
        <v>0</v>
      </c>
      <c r="R349" s="239">
        <f>Q349*H349</f>
        <v>0</v>
      </c>
      <c r="S349" s="239">
        <v>0</v>
      </c>
      <c r="T349" s="240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41" t="s">
        <v>251</v>
      </c>
      <c r="AT349" s="241" t="s">
        <v>247</v>
      </c>
      <c r="AU349" s="241" t="s">
        <v>92</v>
      </c>
      <c r="AY349" s="18" t="s">
        <v>244</v>
      </c>
      <c r="BE349" s="242">
        <f>IF(N349="základní",J349,0)</f>
        <v>0</v>
      </c>
      <c r="BF349" s="242">
        <f>IF(N349="snížená",J349,0)</f>
        <v>0</v>
      </c>
      <c r="BG349" s="242">
        <f>IF(N349="zákl. přenesená",J349,0)</f>
        <v>0</v>
      </c>
      <c r="BH349" s="242">
        <f>IF(N349="sníž. přenesená",J349,0)</f>
        <v>0</v>
      </c>
      <c r="BI349" s="242">
        <f>IF(N349="nulová",J349,0)</f>
        <v>0</v>
      </c>
      <c r="BJ349" s="18" t="s">
        <v>90</v>
      </c>
      <c r="BK349" s="242">
        <f>ROUND(I349*H349,2)</f>
        <v>0</v>
      </c>
      <c r="BL349" s="18" t="s">
        <v>251</v>
      </c>
      <c r="BM349" s="241" t="s">
        <v>4593</v>
      </c>
    </row>
    <row r="350" s="13" customFormat="1">
      <c r="A350" s="13"/>
      <c r="B350" s="243"/>
      <c r="C350" s="244"/>
      <c r="D350" s="245" t="s">
        <v>253</v>
      </c>
      <c r="E350" s="246" t="s">
        <v>1</v>
      </c>
      <c r="F350" s="247" t="s">
        <v>4594</v>
      </c>
      <c r="G350" s="244"/>
      <c r="H350" s="248">
        <v>162.37899999999999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253</v>
      </c>
      <c r="AU350" s="254" t="s">
        <v>92</v>
      </c>
      <c r="AV350" s="13" t="s">
        <v>92</v>
      </c>
      <c r="AW350" s="13" t="s">
        <v>36</v>
      </c>
      <c r="AX350" s="13" t="s">
        <v>83</v>
      </c>
      <c r="AY350" s="254" t="s">
        <v>244</v>
      </c>
    </row>
    <row r="351" s="13" customFormat="1">
      <c r="A351" s="13"/>
      <c r="B351" s="243"/>
      <c r="C351" s="244"/>
      <c r="D351" s="245" t="s">
        <v>253</v>
      </c>
      <c r="E351" s="246" t="s">
        <v>1</v>
      </c>
      <c r="F351" s="247" t="s">
        <v>4595</v>
      </c>
      <c r="G351" s="244"/>
      <c r="H351" s="248">
        <v>162.37899999999999</v>
      </c>
      <c r="I351" s="249"/>
      <c r="J351" s="244"/>
      <c r="K351" s="244"/>
      <c r="L351" s="250"/>
      <c r="M351" s="251"/>
      <c r="N351" s="252"/>
      <c r="O351" s="252"/>
      <c r="P351" s="252"/>
      <c r="Q351" s="252"/>
      <c r="R351" s="252"/>
      <c r="S351" s="252"/>
      <c r="T351" s="25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4" t="s">
        <v>253</v>
      </c>
      <c r="AU351" s="254" t="s">
        <v>92</v>
      </c>
      <c r="AV351" s="13" t="s">
        <v>92</v>
      </c>
      <c r="AW351" s="13" t="s">
        <v>36</v>
      </c>
      <c r="AX351" s="13" t="s">
        <v>83</v>
      </c>
      <c r="AY351" s="254" t="s">
        <v>244</v>
      </c>
    </row>
    <row r="352" s="16" customFormat="1">
      <c r="A352" s="16"/>
      <c r="B352" s="276"/>
      <c r="C352" s="277"/>
      <c r="D352" s="245" t="s">
        <v>253</v>
      </c>
      <c r="E352" s="278" t="s">
        <v>1</v>
      </c>
      <c r="F352" s="279" t="s">
        <v>503</v>
      </c>
      <c r="G352" s="277"/>
      <c r="H352" s="280">
        <v>324.75799999999998</v>
      </c>
      <c r="I352" s="281"/>
      <c r="J352" s="277"/>
      <c r="K352" s="277"/>
      <c r="L352" s="282"/>
      <c r="M352" s="283"/>
      <c r="N352" s="284"/>
      <c r="O352" s="284"/>
      <c r="P352" s="284"/>
      <c r="Q352" s="284"/>
      <c r="R352" s="284"/>
      <c r="S352" s="284"/>
      <c r="T352" s="285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T352" s="286" t="s">
        <v>253</v>
      </c>
      <c r="AU352" s="286" t="s">
        <v>92</v>
      </c>
      <c r="AV352" s="16" t="s">
        <v>358</v>
      </c>
      <c r="AW352" s="16" t="s">
        <v>36</v>
      </c>
      <c r="AX352" s="16" t="s">
        <v>83</v>
      </c>
      <c r="AY352" s="286" t="s">
        <v>244</v>
      </c>
    </row>
    <row r="353" s="14" customFormat="1">
      <c r="A353" s="14"/>
      <c r="B353" s="255"/>
      <c r="C353" s="256"/>
      <c r="D353" s="245" t="s">
        <v>253</v>
      </c>
      <c r="E353" s="257" t="s">
        <v>1</v>
      </c>
      <c r="F353" s="258" t="s">
        <v>255</v>
      </c>
      <c r="G353" s="256"/>
      <c r="H353" s="259">
        <v>324.75799999999998</v>
      </c>
      <c r="I353" s="260"/>
      <c r="J353" s="256"/>
      <c r="K353" s="256"/>
      <c r="L353" s="261"/>
      <c r="M353" s="262"/>
      <c r="N353" s="263"/>
      <c r="O353" s="263"/>
      <c r="P353" s="263"/>
      <c r="Q353" s="263"/>
      <c r="R353" s="263"/>
      <c r="S353" s="263"/>
      <c r="T353" s="26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5" t="s">
        <v>253</v>
      </c>
      <c r="AU353" s="265" t="s">
        <v>92</v>
      </c>
      <c r="AV353" s="14" t="s">
        <v>251</v>
      </c>
      <c r="AW353" s="14" t="s">
        <v>36</v>
      </c>
      <c r="AX353" s="14" t="s">
        <v>90</v>
      </c>
      <c r="AY353" s="265" t="s">
        <v>244</v>
      </c>
    </row>
    <row r="354" s="2" customFormat="1" ht="37.8" customHeight="1">
      <c r="A354" s="39"/>
      <c r="B354" s="40"/>
      <c r="C354" s="229" t="s">
        <v>470</v>
      </c>
      <c r="D354" s="229" t="s">
        <v>247</v>
      </c>
      <c r="E354" s="230" t="s">
        <v>4596</v>
      </c>
      <c r="F354" s="231" t="s">
        <v>4597</v>
      </c>
      <c r="G354" s="232" t="s">
        <v>171</v>
      </c>
      <c r="H354" s="233">
        <v>348.65199999999999</v>
      </c>
      <c r="I354" s="234"/>
      <c r="J354" s="235">
        <f>ROUND(I354*H354,2)</f>
        <v>0</v>
      </c>
      <c r="K354" s="236"/>
      <c r="L354" s="45"/>
      <c r="M354" s="237" t="s">
        <v>1</v>
      </c>
      <c r="N354" s="238" t="s">
        <v>48</v>
      </c>
      <c r="O354" s="92"/>
      <c r="P354" s="239">
        <f>O354*H354</f>
        <v>0</v>
      </c>
      <c r="Q354" s="239">
        <v>0</v>
      </c>
      <c r="R354" s="239">
        <f>Q354*H354</f>
        <v>0</v>
      </c>
      <c r="S354" s="239">
        <v>0</v>
      </c>
      <c r="T354" s="240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41" t="s">
        <v>251</v>
      </c>
      <c r="AT354" s="241" t="s">
        <v>247</v>
      </c>
      <c r="AU354" s="241" t="s">
        <v>92</v>
      </c>
      <c r="AY354" s="18" t="s">
        <v>244</v>
      </c>
      <c r="BE354" s="242">
        <f>IF(N354="základní",J354,0)</f>
        <v>0</v>
      </c>
      <c r="BF354" s="242">
        <f>IF(N354="snížená",J354,0)</f>
        <v>0</v>
      </c>
      <c r="BG354" s="242">
        <f>IF(N354="zákl. přenesená",J354,0)</f>
        <v>0</v>
      </c>
      <c r="BH354" s="242">
        <f>IF(N354="sníž. přenesená",J354,0)</f>
        <v>0</v>
      </c>
      <c r="BI354" s="242">
        <f>IF(N354="nulová",J354,0)</f>
        <v>0</v>
      </c>
      <c r="BJ354" s="18" t="s">
        <v>90</v>
      </c>
      <c r="BK354" s="242">
        <f>ROUND(I354*H354,2)</f>
        <v>0</v>
      </c>
      <c r="BL354" s="18" t="s">
        <v>251</v>
      </c>
      <c r="BM354" s="241" t="s">
        <v>4598</v>
      </c>
    </row>
    <row r="355" s="13" customFormat="1">
      <c r="A355" s="13"/>
      <c r="B355" s="243"/>
      <c r="C355" s="244"/>
      <c r="D355" s="245" t="s">
        <v>253</v>
      </c>
      <c r="E355" s="246" t="s">
        <v>1</v>
      </c>
      <c r="F355" s="247" t="s">
        <v>4599</v>
      </c>
      <c r="G355" s="244"/>
      <c r="H355" s="248">
        <v>174.32599999999999</v>
      </c>
      <c r="I355" s="249"/>
      <c r="J355" s="244"/>
      <c r="K355" s="244"/>
      <c r="L355" s="250"/>
      <c r="M355" s="251"/>
      <c r="N355" s="252"/>
      <c r="O355" s="252"/>
      <c r="P355" s="252"/>
      <c r="Q355" s="252"/>
      <c r="R355" s="252"/>
      <c r="S355" s="252"/>
      <c r="T355" s="25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4" t="s">
        <v>253</v>
      </c>
      <c r="AU355" s="254" t="s">
        <v>92</v>
      </c>
      <c r="AV355" s="13" t="s">
        <v>92</v>
      </c>
      <c r="AW355" s="13" t="s">
        <v>36</v>
      </c>
      <c r="AX355" s="13" t="s">
        <v>83</v>
      </c>
      <c r="AY355" s="254" t="s">
        <v>244</v>
      </c>
    </row>
    <row r="356" s="13" customFormat="1">
      <c r="A356" s="13"/>
      <c r="B356" s="243"/>
      <c r="C356" s="244"/>
      <c r="D356" s="245" t="s">
        <v>253</v>
      </c>
      <c r="E356" s="246" t="s">
        <v>1</v>
      </c>
      <c r="F356" s="247" t="s">
        <v>4600</v>
      </c>
      <c r="G356" s="244"/>
      <c r="H356" s="248">
        <v>174.32599999999999</v>
      </c>
      <c r="I356" s="249"/>
      <c r="J356" s="244"/>
      <c r="K356" s="244"/>
      <c r="L356" s="250"/>
      <c r="M356" s="251"/>
      <c r="N356" s="252"/>
      <c r="O356" s="252"/>
      <c r="P356" s="252"/>
      <c r="Q356" s="252"/>
      <c r="R356" s="252"/>
      <c r="S356" s="252"/>
      <c r="T356" s="25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4" t="s">
        <v>253</v>
      </c>
      <c r="AU356" s="254" t="s">
        <v>92</v>
      </c>
      <c r="AV356" s="13" t="s">
        <v>92</v>
      </c>
      <c r="AW356" s="13" t="s">
        <v>36</v>
      </c>
      <c r="AX356" s="13" t="s">
        <v>83</v>
      </c>
      <c r="AY356" s="254" t="s">
        <v>244</v>
      </c>
    </row>
    <row r="357" s="16" customFormat="1">
      <c r="A357" s="16"/>
      <c r="B357" s="276"/>
      <c r="C357" s="277"/>
      <c r="D357" s="245" t="s">
        <v>253</v>
      </c>
      <c r="E357" s="278" t="s">
        <v>1</v>
      </c>
      <c r="F357" s="279" t="s">
        <v>503</v>
      </c>
      <c r="G357" s="277"/>
      <c r="H357" s="280">
        <v>348.65199999999999</v>
      </c>
      <c r="I357" s="281"/>
      <c r="J357" s="277"/>
      <c r="K357" s="277"/>
      <c r="L357" s="282"/>
      <c r="M357" s="283"/>
      <c r="N357" s="284"/>
      <c r="O357" s="284"/>
      <c r="P357" s="284"/>
      <c r="Q357" s="284"/>
      <c r="R357" s="284"/>
      <c r="S357" s="284"/>
      <c r="T357" s="285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T357" s="286" t="s">
        <v>253</v>
      </c>
      <c r="AU357" s="286" t="s">
        <v>92</v>
      </c>
      <c r="AV357" s="16" t="s">
        <v>358</v>
      </c>
      <c r="AW357" s="16" t="s">
        <v>36</v>
      </c>
      <c r="AX357" s="16" t="s">
        <v>83</v>
      </c>
      <c r="AY357" s="286" t="s">
        <v>244</v>
      </c>
    </row>
    <row r="358" s="15" customFormat="1">
      <c r="A358" s="15"/>
      <c r="B358" s="266"/>
      <c r="C358" s="267"/>
      <c r="D358" s="245" t="s">
        <v>253</v>
      </c>
      <c r="E358" s="268" t="s">
        <v>1</v>
      </c>
      <c r="F358" s="269" t="s">
        <v>4476</v>
      </c>
      <c r="G358" s="267"/>
      <c r="H358" s="268" t="s">
        <v>1</v>
      </c>
      <c r="I358" s="270"/>
      <c r="J358" s="267"/>
      <c r="K358" s="267"/>
      <c r="L358" s="271"/>
      <c r="M358" s="272"/>
      <c r="N358" s="273"/>
      <c r="O358" s="273"/>
      <c r="P358" s="273"/>
      <c r="Q358" s="273"/>
      <c r="R358" s="273"/>
      <c r="S358" s="273"/>
      <c r="T358" s="274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75" t="s">
        <v>253</v>
      </c>
      <c r="AU358" s="275" t="s">
        <v>92</v>
      </c>
      <c r="AV358" s="15" t="s">
        <v>90</v>
      </c>
      <c r="AW358" s="15" t="s">
        <v>36</v>
      </c>
      <c r="AX358" s="15" t="s">
        <v>83</v>
      </c>
      <c r="AY358" s="275" t="s">
        <v>244</v>
      </c>
    </row>
    <row r="359" s="14" customFormat="1">
      <c r="A359" s="14"/>
      <c r="B359" s="255"/>
      <c r="C359" s="256"/>
      <c r="D359" s="245" t="s">
        <v>253</v>
      </c>
      <c r="E359" s="257" t="s">
        <v>1</v>
      </c>
      <c r="F359" s="258" t="s">
        <v>255</v>
      </c>
      <c r="G359" s="256"/>
      <c r="H359" s="259">
        <v>348.65199999999999</v>
      </c>
      <c r="I359" s="260"/>
      <c r="J359" s="256"/>
      <c r="K359" s="256"/>
      <c r="L359" s="261"/>
      <c r="M359" s="262"/>
      <c r="N359" s="263"/>
      <c r="O359" s="263"/>
      <c r="P359" s="263"/>
      <c r="Q359" s="263"/>
      <c r="R359" s="263"/>
      <c r="S359" s="263"/>
      <c r="T359" s="26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65" t="s">
        <v>253</v>
      </c>
      <c r="AU359" s="265" t="s">
        <v>92</v>
      </c>
      <c r="AV359" s="14" t="s">
        <v>251</v>
      </c>
      <c r="AW359" s="14" t="s">
        <v>36</v>
      </c>
      <c r="AX359" s="14" t="s">
        <v>90</v>
      </c>
      <c r="AY359" s="265" t="s">
        <v>244</v>
      </c>
    </row>
    <row r="360" s="2" customFormat="1" ht="44.25" customHeight="1">
      <c r="A360" s="39"/>
      <c r="B360" s="40"/>
      <c r="C360" s="229" t="s">
        <v>481</v>
      </c>
      <c r="D360" s="229" t="s">
        <v>247</v>
      </c>
      <c r="E360" s="230" t="s">
        <v>312</v>
      </c>
      <c r="F360" s="231" t="s">
        <v>4601</v>
      </c>
      <c r="G360" s="232" t="s">
        <v>171</v>
      </c>
      <c r="H360" s="233">
        <v>48.015999999999998</v>
      </c>
      <c r="I360" s="234"/>
      <c r="J360" s="235">
        <f>ROUND(I360*H360,2)</f>
        <v>0</v>
      </c>
      <c r="K360" s="236"/>
      <c r="L360" s="45"/>
      <c r="M360" s="237" t="s">
        <v>1</v>
      </c>
      <c r="N360" s="238" t="s">
        <v>48</v>
      </c>
      <c r="O360" s="92"/>
      <c r="P360" s="239">
        <f>O360*H360</f>
        <v>0</v>
      </c>
      <c r="Q360" s="239">
        <v>0</v>
      </c>
      <c r="R360" s="239">
        <f>Q360*H360</f>
        <v>0</v>
      </c>
      <c r="S360" s="239">
        <v>0</v>
      </c>
      <c r="T360" s="240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41" t="s">
        <v>251</v>
      </c>
      <c r="AT360" s="241" t="s">
        <v>247</v>
      </c>
      <c r="AU360" s="241" t="s">
        <v>92</v>
      </c>
      <c r="AY360" s="18" t="s">
        <v>244</v>
      </c>
      <c r="BE360" s="242">
        <f>IF(N360="základní",J360,0)</f>
        <v>0</v>
      </c>
      <c r="BF360" s="242">
        <f>IF(N360="snížená",J360,0)</f>
        <v>0</v>
      </c>
      <c r="BG360" s="242">
        <f>IF(N360="zákl. přenesená",J360,0)</f>
        <v>0</v>
      </c>
      <c r="BH360" s="242">
        <f>IF(N360="sníž. přenesená",J360,0)</f>
        <v>0</v>
      </c>
      <c r="BI360" s="242">
        <f>IF(N360="nulová",J360,0)</f>
        <v>0</v>
      </c>
      <c r="BJ360" s="18" t="s">
        <v>90</v>
      </c>
      <c r="BK360" s="242">
        <f>ROUND(I360*H360,2)</f>
        <v>0</v>
      </c>
      <c r="BL360" s="18" t="s">
        <v>251</v>
      </c>
      <c r="BM360" s="241" t="s">
        <v>4602</v>
      </c>
    </row>
    <row r="361" s="13" customFormat="1">
      <c r="A361" s="13"/>
      <c r="B361" s="243"/>
      <c r="C361" s="244"/>
      <c r="D361" s="245" t="s">
        <v>253</v>
      </c>
      <c r="E361" s="246" t="s">
        <v>1</v>
      </c>
      <c r="F361" s="247" t="s">
        <v>4603</v>
      </c>
      <c r="G361" s="244"/>
      <c r="H361" s="248">
        <v>0.16</v>
      </c>
      <c r="I361" s="249"/>
      <c r="J361" s="244"/>
      <c r="K361" s="244"/>
      <c r="L361" s="250"/>
      <c r="M361" s="251"/>
      <c r="N361" s="252"/>
      <c r="O361" s="252"/>
      <c r="P361" s="252"/>
      <c r="Q361" s="252"/>
      <c r="R361" s="252"/>
      <c r="S361" s="252"/>
      <c r="T361" s="25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4" t="s">
        <v>253</v>
      </c>
      <c r="AU361" s="254" t="s">
        <v>92</v>
      </c>
      <c r="AV361" s="13" t="s">
        <v>92</v>
      </c>
      <c r="AW361" s="13" t="s">
        <v>36</v>
      </c>
      <c r="AX361" s="13" t="s">
        <v>83</v>
      </c>
      <c r="AY361" s="254" t="s">
        <v>244</v>
      </c>
    </row>
    <row r="362" s="13" customFormat="1">
      <c r="A362" s="13"/>
      <c r="B362" s="243"/>
      <c r="C362" s="244"/>
      <c r="D362" s="245" t="s">
        <v>253</v>
      </c>
      <c r="E362" s="246" t="s">
        <v>1</v>
      </c>
      <c r="F362" s="247" t="s">
        <v>4604</v>
      </c>
      <c r="G362" s="244"/>
      <c r="H362" s="248">
        <v>5.9240000000000004</v>
      </c>
      <c r="I362" s="249"/>
      <c r="J362" s="244"/>
      <c r="K362" s="244"/>
      <c r="L362" s="250"/>
      <c r="M362" s="251"/>
      <c r="N362" s="252"/>
      <c r="O362" s="252"/>
      <c r="P362" s="252"/>
      <c r="Q362" s="252"/>
      <c r="R362" s="252"/>
      <c r="S362" s="252"/>
      <c r="T362" s="25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4" t="s">
        <v>253</v>
      </c>
      <c r="AU362" s="254" t="s">
        <v>92</v>
      </c>
      <c r="AV362" s="13" t="s">
        <v>92</v>
      </c>
      <c r="AW362" s="13" t="s">
        <v>36</v>
      </c>
      <c r="AX362" s="13" t="s">
        <v>83</v>
      </c>
      <c r="AY362" s="254" t="s">
        <v>244</v>
      </c>
    </row>
    <row r="363" s="13" customFormat="1">
      <c r="A363" s="13"/>
      <c r="B363" s="243"/>
      <c r="C363" s="244"/>
      <c r="D363" s="245" t="s">
        <v>253</v>
      </c>
      <c r="E363" s="246" t="s">
        <v>1</v>
      </c>
      <c r="F363" s="247" t="s">
        <v>4605</v>
      </c>
      <c r="G363" s="244"/>
      <c r="H363" s="248">
        <v>0.040000000000000001</v>
      </c>
      <c r="I363" s="249"/>
      <c r="J363" s="244"/>
      <c r="K363" s="244"/>
      <c r="L363" s="250"/>
      <c r="M363" s="251"/>
      <c r="N363" s="252"/>
      <c r="O363" s="252"/>
      <c r="P363" s="252"/>
      <c r="Q363" s="252"/>
      <c r="R363" s="252"/>
      <c r="S363" s="252"/>
      <c r="T363" s="25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4" t="s">
        <v>253</v>
      </c>
      <c r="AU363" s="254" t="s">
        <v>92</v>
      </c>
      <c r="AV363" s="13" t="s">
        <v>92</v>
      </c>
      <c r="AW363" s="13" t="s">
        <v>36</v>
      </c>
      <c r="AX363" s="13" t="s">
        <v>83</v>
      </c>
      <c r="AY363" s="254" t="s">
        <v>244</v>
      </c>
    </row>
    <row r="364" s="16" customFormat="1">
      <c r="A364" s="16"/>
      <c r="B364" s="276"/>
      <c r="C364" s="277"/>
      <c r="D364" s="245" t="s">
        <v>253</v>
      </c>
      <c r="E364" s="278" t="s">
        <v>1</v>
      </c>
      <c r="F364" s="279" t="s">
        <v>503</v>
      </c>
      <c r="G364" s="277"/>
      <c r="H364" s="280">
        <v>6.1240000000000006</v>
      </c>
      <c r="I364" s="281"/>
      <c r="J364" s="277"/>
      <c r="K364" s="277"/>
      <c r="L364" s="282"/>
      <c r="M364" s="283"/>
      <c r="N364" s="284"/>
      <c r="O364" s="284"/>
      <c r="P364" s="284"/>
      <c r="Q364" s="284"/>
      <c r="R364" s="284"/>
      <c r="S364" s="284"/>
      <c r="T364" s="285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T364" s="286" t="s">
        <v>253</v>
      </c>
      <c r="AU364" s="286" t="s">
        <v>92</v>
      </c>
      <c r="AV364" s="16" t="s">
        <v>358</v>
      </c>
      <c r="AW364" s="16" t="s">
        <v>36</v>
      </c>
      <c r="AX364" s="16" t="s">
        <v>83</v>
      </c>
      <c r="AY364" s="286" t="s">
        <v>244</v>
      </c>
    </row>
    <row r="365" s="15" customFormat="1">
      <c r="A365" s="15"/>
      <c r="B365" s="266"/>
      <c r="C365" s="267"/>
      <c r="D365" s="245" t="s">
        <v>253</v>
      </c>
      <c r="E365" s="268" t="s">
        <v>1</v>
      </c>
      <c r="F365" s="269" t="s">
        <v>4606</v>
      </c>
      <c r="G365" s="267"/>
      <c r="H365" s="268" t="s">
        <v>1</v>
      </c>
      <c r="I365" s="270"/>
      <c r="J365" s="267"/>
      <c r="K365" s="267"/>
      <c r="L365" s="271"/>
      <c r="M365" s="272"/>
      <c r="N365" s="273"/>
      <c r="O365" s="273"/>
      <c r="P365" s="273"/>
      <c r="Q365" s="273"/>
      <c r="R365" s="273"/>
      <c r="S365" s="273"/>
      <c r="T365" s="274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75" t="s">
        <v>253</v>
      </c>
      <c r="AU365" s="275" t="s">
        <v>92</v>
      </c>
      <c r="AV365" s="15" t="s">
        <v>90</v>
      </c>
      <c r="AW365" s="15" t="s">
        <v>36</v>
      </c>
      <c r="AX365" s="15" t="s">
        <v>83</v>
      </c>
      <c r="AY365" s="275" t="s">
        <v>244</v>
      </c>
    </row>
    <row r="366" s="13" customFormat="1">
      <c r="A366" s="13"/>
      <c r="B366" s="243"/>
      <c r="C366" s="244"/>
      <c r="D366" s="245" t="s">
        <v>253</v>
      </c>
      <c r="E366" s="246" t="s">
        <v>1</v>
      </c>
      <c r="F366" s="247" t="s">
        <v>4607</v>
      </c>
      <c r="G366" s="244"/>
      <c r="H366" s="248">
        <v>77.616</v>
      </c>
      <c r="I366" s="249"/>
      <c r="J366" s="244"/>
      <c r="K366" s="244"/>
      <c r="L366" s="250"/>
      <c r="M366" s="251"/>
      <c r="N366" s="252"/>
      <c r="O366" s="252"/>
      <c r="P366" s="252"/>
      <c r="Q366" s="252"/>
      <c r="R366" s="252"/>
      <c r="S366" s="252"/>
      <c r="T366" s="25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4" t="s">
        <v>253</v>
      </c>
      <c r="AU366" s="254" t="s">
        <v>92</v>
      </c>
      <c r="AV366" s="13" t="s">
        <v>92</v>
      </c>
      <c r="AW366" s="13" t="s">
        <v>36</v>
      </c>
      <c r="AX366" s="13" t="s">
        <v>83</v>
      </c>
      <c r="AY366" s="254" t="s">
        <v>244</v>
      </c>
    </row>
    <row r="367" s="13" customFormat="1">
      <c r="A367" s="13"/>
      <c r="B367" s="243"/>
      <c r="C367" s="244"/>
      <c r="D367" s="245" t="s">
        <v>253</v>
      </c>
      <c r="E367" s="246" t="s">
        <v>1</v>
      </c>
      <c r="F367" s="247" t="s">
        <v>4608</v>
      </c>
      <c r="G367" s="244"/>
      <c r="H367" s="248">
        <v>-6.468</v>
      </c>
      <c r="I367" s="249"/>
      <c r="J367" s="244"/>
      <c r="K367" s="244"/>
      <c r="L367" s="250"/>
      <c r="M367" s="251"/>
      <c r="N367" s="252"/>
      <c r="O367" s="252"/>
      <c r="P367" s="252"/>
      <c r="Q367" s="252"/>
      <c r="R367" s="252"/>
      <c r="S367" s="252"/>
      <c r="T367" s="25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4" t="s">
        <v>253</v>
      </c>
      <c r="AU367" s="254" t="s">
        <v>92</v>
      </c>
      <c r="AV367" s="13" t="s">
        <v>92</v>
      </c>
      <c r="AW367" s="13" t="s">
        <v>36</v>
      </c>
      <c r="AX367" s="13" t="s">
        <v>83</v>
      </c>
      <c r="AY367" s="254" t="s">
        <v>244</v>
      </c>
    </row>
    <row r="368" s="13" customFormat="1">
      <c r="A368" s="13"/>
      <c r="B368" s="243"/>
      <c r="C368" s="244"/>
      <c r="D368" s="245" t="s">
        <v>253</v>
      </c>
      <c r="E368" s="246" t="s">
        <v>1</v>
      </c>
      <c r="F368" s="247" t="s">
        <v>4609</v>
      </c>
      <c r="G368" s="244"/>
      <c r="H368" s="248">
        <v>-28.128</v>
      </c>
      <c r="I368" s="249"/>
      <c r="J368" s="244"/>
      <c r="K368" s="244"/>
      <c r="L368" s="250"/>
      <c r="M368" s="251"/>
      <c r="N368" s="252"/>
      <c r="O368" s="252"/>
      <c r="P368" s="252"/>
      <c r="Q368" s="252"/>
      <c r="R368" s="252"/>
      <c r="S368" s="252"/>
      <c r="T368" s="25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4" t="s">
        <v>253</v>
      </c>
      <c r="AU368" s="254" t="s">
        <v>92</v>
      </c>
      <c r="AV368" s="13" t="s">
        <v>92</v>
      </c>
      <c r="AW368" s="13" t="s">
        <v>36</v>
      </c>
      <c r="AX368" s="13" t="s">
        <v>83</v>
      </c>
      <c r="AY368" s="254" t="s">
        <v>244</v>
      </c>
    </row>
    <row r="369" s="13" customFormat="1">
      <c r="A369" s="13"/>
      <c r="B369" s="243"/>
      <c r="C369" s="244"/>
      <c r="D369" s="245" t="s">
        <v>253</v>
      </c>
      <c r="E369" s="246" t="s">
        <v>1</v>
      </c>
      <c r="F369" s="247" t="s">
        <v>4610</v>
      </c>
      <c r="G369" s="244"/>
      <c r="H369" s="248">
        <v>-1.1279999999999999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253</v>
      </c>
      <c r="AU369" s="254" t="s">
        <v>92</v>
      </c>
      <c r="AV369" s="13" t="s">
        <v>92</v>
      </c>
      <c r="AW369" s="13" t="s">
        <v>36</v>
      </c>
      <c r="AX369" s="13" t="s">
        <v>83</v>
      </c>
      <c r="AY369" s="254" t="s">
        <v>244</v>
      </c>
    </row>
    <row r="370" s="16" customFormat="1">
      <c r="A370" s="16"/>
      <c r="B370" s="276"/>
      <c r="C370" s="277"/>
      <c r="D370" s="245" t="s">
        <v>253</v>
      </c>
      <c r="E370" s="278" t="s">
        <v>1</v>
      </c>
      <c r="F370" s="279" t="s">
        <v>503</v>
      </c>
      <c r="G370" s="277"/>
      <c r="H370" s="280">
        <v>41.891999999999996</v>
      </c>
      <c r="I370" s="281"/>
      <c r="J370" s="277"/>
      <c r="K370" s="277"/>
      <c r="L370" s="282"/>
      <c r="M370" s="283"/>
      <c r="N370" s="284"/>
      <c r="O370" s="284"/>
      <c r="P370" s="284"/>
      <c r="Q370" s="284"/>
      <c r="R370" s="284"/>
      <c r="S370" s="284"/>
      <c r="T370" s="285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T370" s="286" t="s">
        <v>253</v>
      </c>
      <c r="AU370" s="286" t="s">
        <v>92</v>
      </c>
      <c r="AV370" s="16" t="s">
        <v>358</v>
      </c>
      <c r="AW370" s="16" t="s">
        <v>36</v>
      </c>
      <c r="AX370" s="16" t="s">
        <v>83</v>
      </c>
      <c r="AY370" s="286" t="s">
        <v>244</v>
      </c>
    </row>
    <row r="371" s="14" customFormat="1">
      <c r="A371" s="14"/>
      <c r="B371" s="255"/>
      <c r="C371" s="256"/>
      <c r="D371" s="245" t="s">
        <v>253</v>
      </c>
      <c r="E371" s="257" t="s">
        <v>1</v>
      </c>
      <c r="F371" s="258" t="s">
        <v>255</v>
      </c>
      <c r="G371" s="256"/>
      <c r="H371" s="259">
        <v>48.015999999999991</v>
      </c>
      <c r="I371" s="260"/>
      <c r="J371" s="256"/>
      <c r="K371" s="256"/>
      <c r="L371" s="261"/>
      <c r="M371" s="262"/>
      <c r="N371" s="263"/>
      <c r="O371" s="263"/>
      <c r="P371" s="263"/>
      <c r="Q371" s="263"/>
      <c r="R371" s="263"/>
      <c r="S371" s="263"/>
      <c r="T371" s="26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5" t="s">
        <v>253</v>
      </c>
      <c r="AU371" s="265" t="s">
        <v>92</v>
      </c>
      <c r="AV371" s="14" t="s">
        <v>251</v>
      </c>
      <c r="AW371" s="14" t="s">
        <v>36</v>
      </c>
      <c r="AX371" s="14" t="s">
        <v>90</v>
      </c>
      <c r="AY371" s="265" t="s">
        <v>244</v>
      </c>
    </row>
    <row r="372" s="2" customFormat="1" ht="66.75" customHeight="1">
      <c r="A372" s="39"/>
      <c r="B372" s="40"/>
      <c r="C372" s="229" t="s">
        <v>2062</v>
      </c>
      <c r="D372" s="229" t="s">
        <v>247</v>
      </c>
      <c r="E372" s="230" t="s">
        <v>4611</v>
      </c>
      <c r="F372" s="231" t="s">
        <v>4612</v>
      </c>
      <c r="G372" s="232" t="s">
        <v>171</v>
      </c>
      <c r="H372" s="233">
        <v>28.128</v>
      </c>
      <c r="I372" s="234"/>
      <c r="J372" s="235">
        <f>ROUND(I372*H372,2)</f>
        <v>0</v>
      </c>
      <c r="K372" s="236"/>
      <c r="L372" s="45"/>
      <c r="M372" s="237" t="s">
        <v>1</v>
      </c>
      <c r="N372" s="238" t="s">
        <v>48</v>
      </c>
      <c r="O372" s="92"/>
      <c r="P372" s="239">
        <f>O372*H372</f>
        <v>0</v>
      </c>
      <c r="Q372" s="239">
        <v>0</v>
      </c>
      <c r="R372" s="239">
        <f>Q372*H372</f>
        <v>0</v>
      </c>
      <c r="S372" s="239">
        <v>0</v>
      </c>
      <c r="T372" s="240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41" t="s">
        <v>251</v>
      </c>
      <c r="AT372" s="241" t="s">
        <v>247</v>
      </c>
      <c r="AU372" s="241" t="s">
        <v>92</v>
      </c>
      <c r="AY372" s="18" t="s">
        <v>244</v>
      </c>
      <c r="BE372" s="242">
        <f>IF(N372="základní",J372,0)</f>
        <v>0</v>
      </c>
      <c r="BF372" s="242">
        <f>IF(N372="snížená",J372,0)</f>
        <v>0</v>
      </c>
      <c r="BG372" s="242">
        <f>IF(N372="zákl. přenesená",J372,0)</f>
        <v>0</v>
      </c>
      <c r="BH372" s="242">
        <f>IF(N372="sníž. přenesená",J372,0)</f>
        <v>0</v>
      </c>
      <c r="BI372" s="242">
        <f>IF(N372="nulová",J372,0)</f>
        <v>0</v>
      </c>
      <c r="BJ372" s="18" t="s">
        <v>90</v>
      </c>
      <c r="BK372" s="242">
        <f>ROUND(I372*H372,2)</f>
        <v>0</v>
      </c>
      <c r="BL372" s="18" t="s">
        <v>251</v>
      </c>
      <c r="BM372" s="241" t="s">
        <v>4613</v>
      </c>
    </row>
    <row r="373" s="13" customFormat="1">
      <c r="A373" s="13"/>
      <c r="B373" s="243"/>
      <c r="C373" s="244"/>
      <c r="D373" s="245" t="s">
        <v>253</v>
      </c>
      <c r="E373" s="246" t="s">
        <v>1</v>
      </c>
      <c r="F373" s="247" t="s">
        <v>4614</v>
      </c>
      <c r="G373" s="244"/>
      <c r="H373" s="248">
        <v>29.753</v>
      </c>
      <c r="I373" s="249"/>
      <c r="J373" s="244"/>
      <c r="K373" s="244"/>
      <c r="L373" s="250"/>
      <c r="M373" s="251"/>
      <c r="N373" s="252"/>
      <c r="O373" s="252"/>
      <c r="P373" s="252"/>
      <c r="Q373" s="252"/>
      <c r="R373" s="252"/>
      <c r="S373" s="252"/>
      <c r="T373" s="25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4" t="s">
        <v>253</v>
      </c>
      <c r="AU373" s="254" t="s">
        <v>92</v>
      </c>
      <c r="AV373" s="13" t="s">
        <v>92</v>
      </c>
      <c r="AW373" s="13" t="s">
        <v>36</v>
      </c>
      <c r="AX373" s="13" t="s">
        <v>83</v>
      </c>
      <c r="AY373" s="254" t="s">
        <v>244</v>
      </c>
    </row>
    <row r="374" s="13" customFormat="1">
      <c r="A374" s="13"/>
      <c r="B374" s="243"/>
      <c r="C374" s="244"/>
      <c r="D374" s="245" t="s">
        <v>253</v>
      </c>
      <c r="E374" s="246" t="s">
        <v>1</v>
      </c>
      <c r="F374" s="247" t="s">
        <v>4615</v>
      </c>
      <c r="G374" s="244"/>
      <c r="H374" s="248">
        <v>-1.625</v>
      </c>
      <c r="I374" s="249"/>
      <c r="J374" s="244"/>
      <c r="K374" s="244"/>
      <c r="L374" s="250"/>
      <c r="M374" s="251"/>
      <c r="N374" s="252"/>
      <c r="O374" s="252"/>
      <c r="P374" s="252"/>
      <c r="Q374" s="252"/>
      <c r="R374" s="252"/>
      <c r="S374" s="252"/>
      <c r="T374" s="25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4" t="s">
        <v>253</v>
      </c>
      <c r="AU374" s="254" t="s">
        <v>92</v>
      </c>
      <c r="AV374" s="13" t="s">
        <v>92</v>
      </c>
      <c r="AW374" s="13" t="s">
        <v>36</v>
      </c>
      <c r="AX374" s="13" t="s">
        <v>83</v>
      </c>
      <c r="AY374" s="254" t="s">
        <v>244</v>
      </c>
    </row>
    <row r="375" s="16" customFormat="1">
      <c r="A375" s="16"/>
      <c r="B375" s="276"/>
      <c r="C375" s="277"/>
      <c r="D375" s="245" t="s">
        <v>253</v>
      </c>
      <c r="E375" s="278" t="s">
        <v>1</v>
      </c>
      <c r="F375" s="279" t="s">
        <v>503</v>
      </c>
      <c r="G375" s="277"/>
      <c r="H375" s="280">
        <v>28.128</v>
      </c>
      <c r="I375" s="281"/>
      <c r="J375" s="277"/>
      <c r="K375" s="277"/>
      <c r="L375" s="282"/>
      <c r="M375" s="283"/>
      <c r="N375" s="284"/>
      <c r="O375" s="284"/>
      <c r="P375" s="284"/>
      <c r="Q375" s="284"/>
      <c r="R375" s="284"/>
      <c r="S375" s="284"/>
      <c r="T375" s="285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86" t="s">
        <v>253</v>
      </c>
      <c r="AU375" s="286" t="s">
        <v>92</v>
      </c>
      <c r="AV375" s="16" t="s">
        <v>358</v>
      </c>
      <c r="AW375" s="16" t="s">
        <v>36</v>
      </c>
      <c r="AX375" s="16" t="s">
        <v>83</v>
      </c>
      <c r="AY375" s="286" t="s">
        <v>244</v>
      </c>
    </row>
    <row r="376" s="14" customFormat="1">
      <c r="A376" s="14"/>
      <c r="B376" s="255"/>
      <c r="C376" s="256"/>
      <c r="D376" s="245" t="s">
        <v>253</v>
      </c>
      <c r="E376" s="257" t="s">
        <v>1</v>
      </c>
      <c r="F376" s="258" t="s">
        <v>255</v>
      </c>
      <c r="G376" s="256"/>
      <c r="H376" s="259">
        <v>28.128</v>
      </c>
      <c r="I376" s="260"/>
      <c r="J376" s="256"/>
      <c r="K376" s="256"/>
      <c r="L376" s="261"/>
      <c r="M376" s="262"/>
      <c r="N376" s="263"/>
      <c r="O376" s="263"/>
      <c r="P376" s="263"/>
      <c r="Q376" s="263"/>
      <c r="R376" s="263"/>
      <c r="S376" s="263"/>
      <c r="T376" s="26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65" t="s">
        <v>253</v>
      </c>
      <c r="AU376" s="265" t="s">
        <v>92</v>
      </c>
      <c r="AV376" s="14" t="s">
        <v>251</v>
      </c>
      <c r="AW376" s="14" t="s">
        <v>36</v>
      </c>
      <c r="AX376" s="14" t="s">
        <v>90</v>
      </c>
      <c r="AY376" s="265" t="s">
        <v>244</v>
      </c>
    </row>
    <row r="377" s="2" customFormat="1" ht="16.5" customHeight="1">
      <c r="A377" s="39"/>
      <c r="B377" s="40"/>
      <c r="C377" s="287" t="s">
        <v>2066</v>
      </c>
      <c r="D377" s="287" t="s">
        <v>529</v>
      </c>
      <c r="E377" s="288" t="s">
        <v>4616</v>
      </c>
      <c r="F377" s="289" t="s">
        <v>4617</v>
      </c>
      <c r="G377" s="290" t="s">
        <v>338</v>
      </c>
      <c r="H377" s="291">
        <v>60.469000000000001</v>
      </c>
      <c r="I377" s="292"/>
      <c r="J377" s="293">
        <f>ROUND(I377*H377,2)</f>
        <v>0</v>
      </c>
      <c r="K377" s="294"/>
      <c r="L377" s="295"/>
      <c r="M377" s="296" t="s">
        <v>1</v>
      </c>
      <c r="N377" s="297" t="s">
        <v>48</v>
      </c>
      <c r="O377" s="92"/>
      <c r="P377" s="239">
        <f>O377*H377</f>
        <v>0</v>
      </c>
      <c r="Q377" s="239">
        <v>0</v>
      </c>
      <c r="R377" s="239">
        <f>Q377*H377</f>
        <v>0</v>
      </c>
      <c r="S377" s="239">
        <v>0</v>
      </c>
      <c r="T377" s="240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41" t="s">
        <v>280</v>
      </c>
      <c r="AT377" s="241" t="s">
        <v>529</v>
      </c>
      <c r="AU377" s="241" t="s">
        <v>92</v>
      </c>
      <c r="AY377" s="18" t="s">
        <v>244</v>
      </c>
      <c r="BE377" s="242">
        <f>IF(N377="základní",J377,0)</f>
        <v>0</v>
      </c>
      <c r="BF377" s="242">
        <f>IF(N377="snížená",J377,0)</f>
        <v>0</v>
      </c>
      <c r="BG377" s="242">
        <f>IF(N377="zákl. přenesená",J377,0)</f>
        <v>0</v>
      </c>
      <c r="BH377" s="242">
        <f>IF(N377="sníž. přenesená",J377,0)</f>
        <v>0</v>
      </c>
      <c r="BI377" s="242">
        <f>IF(N377="nulová",J377,0)</f>
        <v>0</v>
      </c>
      <c r="BJ377" s="18" t="s">
        <v>90</v>
      </c>
      <c r="BK377" s="242">
        <f>ROUND(I377*H377,2)</f>
        <v>0</v>
      </c>
      <c r="BL377" s="18" t="s">
        <v>251</v>
      </c>
      <c r="BM377" s="241" t="s">
        <v>4618</v>
      </c>
    </row>
    <row r="378" s="13" customFormat="1">
      <c r="A378" s="13"/>
      <c r="B378" s="243"/>
      <c r="C378" s="244"/>
      <c r="D378" s="245" t="s">
        <v>253</v>
      </c>
      <c r="E378" s="246" t="s">
        <v>1</v>
      </c>
      <c r="F378" s="247" t="s">
        <v>4619</v>
      </c>
      <c r="G378" s="244"/>
      <c r="H378" s="248">
        <v>60.469000000000001</v>
      </c>
      <c r="I378" s="249"/>
      <c r="J378" s="244"/>
      <c r="K378" s="244"/>
      <c r="L378" s="250"/>
      <c r="M378" s="251"/>
      <c r="N378" s="252"/>
      <c r="O378" s="252"/>
      <c r="P378" s="252"/>
      <c r="Q378" s="252"/>
      <c r="R378" s="252"/>
      <c r="S378" s="252"/>
      <c r="T378" s="25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4" t="s">
        <v>253</v>
      </c>
      <c r="AU378" s="254" t="s">
        <v>92</v>
      </c>
      <c r="AV378" s="13" t="s">
        <v>92</v>
      </c>
      <c r="AW378" s="13" t="s">
        <v>36</v>
      </c>
      <c r="AX378" s="13" t="s">
        <v>83</v>
      </c>
      <c r="AY378" s="254" t="s">
        <v>244</v>
      </c>
    </row>
    <row r="379" s="14" customFormat="1">
      <c r="A379" s="14"/>
      <c r="B379" s="255"/>
      <c r="C379" s="256"/>
      <c r="D379" s="245" t="s">
        <v>253</v>
      </c>
      <c r="E379" s="257" t="s">
        <v>1</v>
      </c>
      <c r="F379" s="258" t="s">
        <v>255</v>
      </c>
      <c r="G379" s="256"/>
      <c r="H379" s="259">
        <v>60.469000000000001</v>
      </c>
      <c r="I379" s="260"/>
      <c r="J379" s="256"/>
      <c r="K379" s="256"/>
      <c r="L379" s="261"/>
      <c r="M379" s="262"/>
      <c r="N379" s="263"/>
      <c r="O379" s="263"/>
      <c r="P379" s="263"/>
      <c r="Q379" s="263"/>
      <c r="R379" s="263"/>
      <c r="S379" s="263"/>
      <c r="T379" s="26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65" t="s">
        <v>253</v>
      </c>
      <c r="AU379" s="265" t="s">
        <v>92</v>
      </c>
      <c r="AV379" s="14" t="s">
        <v>251</v>
      </c>
      <c r="AW379" s="14" t="s">
        <v>36</v>
      </c>
      <c r="AX379" s="14" t="s">
        <v>90</v>
      </c>
      <c r="AY379" s="265" t="s">
        <v>244</v>
      </c>
    </row>
    <row r="380" s="12" customFormat="1" ht="22.8" customHeight="1">
      <c r="A380" s="12"/>
      <c r="B380" s="213"/>
      <c r="C380" s="214"/>
      <c r="D380" s="215" t="s">
        <v>82</v>
      </c>
      <c r="E380" s="227" t="s">
        <v>341</v>
      </c>
      <c r="F380" s="227" t="s">
        <v>4620</v>
      </c>
      <c r="G380" s="214"/>
      <c r="H380" s="214"/>
      <c r="I380" s="217"/>
      <c r="J380" s="228">
        <f>BK380</f>
        <v>0</v>
      </c>
      <c r="K380" s="214"/>
      <c r="L380" s="219"/>
      <c r="M380" s="220"/>
      <c r="N380" s="221"/>
      <c r="O380" s="221"/>
      <c r="P380" s="222">
        <f>SUM(P381:P413)</f>
        <v>0</v>
      </c>
      <c r="Q380" s="221"/>
      <c r="R380" s="222">
        <f>SUM(R381:R413)</f>
        <v>0</v>
      </c>
      <c r="S380" s="221"/>
      <c r="T380" s="223">
        <f>SUM(T381:T413)</f>
        <v>0</v>
      </c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R380" s="224" t="s">
        <v>90</v>
      </c>
      <c r="AT380" s="225" t="s">
        <v>82</v>
      </c>
      <c r="AU380" s="225" t="s">
        <v>90</v>
      </c>
      <c r="AY380" s="224" t="s">
        <v>244</v>
      </c>
      <c r="BK380" s="226">
        <f>SUM(BK381:BK413)</f>
        <v>0</v>
      </c>
    </row>
    <row r="381" s="2" customFormat="1" ht="24.15" customHeight="1">
      <c r="A381" s="39"/>
      <c r="B381" s="40"/>
      <c r="C381" s="229" t="s">
        <v>2070</v>
      </c>
      <c r="D381" s="229" t="s">
        <v>247</v>
      </c>
      <c r="E381" s="230" t="s">
        <v>4621</v>
      </c>
      <c r="F381" s="231" t="s">
        <v>4622</v>
      </c>
      <c r="G381" s="232" t="s">
        <v>174</v>
      </c>
      <c r="H381" s="233">
        <v>4696.4700000000003</v>
      </c>
      <c r="I381" s="234"/>
      <c r="J381" s="235">
        <f>ROUND(I381*H381,2)</f>
        <v>0</v>
      </c>
      <c r="K381" s="236"/>
      <c r="L381" s="45"/>
      <c r="M381" s="237" t="s">
        <v>1</v>
      </c>
      <c r="N381" s="238" t="s">
        <v>48</v>
      </c>
      <c r="O381" s="92"/>
      <c r="P381" s="239">
        <f>O381*H381</f>
        <v>0</v>
      </c>
      <c r="Q381" s="239">
        <v>0</v>
      </c>
      <c r="R381" s="239">
        <f>Q381*H381</f>
        <v>0</v>
      </c>
      <c r="S381" s="239">
        <v>0</v>
      </c>
      <c r="T381" s="240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41" t="s">
        <v>251</v>
      </c>
      <c r="AT381" s="241" t="s">
        <v>247</v>
      </c>
      <c r="AU381" s="241" t="s">
        <v>92</v>
      </c>
      <c r="AY381" s="18" t="s">
        <v>244</v>
      </c>
      <c r="BE381" s="242">
        <f>IF(N381="základní",J381,0)</f>
        <v>0</v>
      </c>
      <c r="BF381" s="242">
        <f>IF(N381="snížená",J381,0)</f>
        <v>0</v>
      </c>
      <c r="BG381" s="242">
        <f>IF(N381="zákl. přenesená",J381,0)</f>
        <v>0</v>
      </c>
      <c r="BH381" s="242">
        <f>IF(N381="sníž. přenesená",J381,0)</f>
        <v>0</v>
      </c>
      <c r="BI381" s="242">
        <f>IF(N381="nulová",J381,0)</f>
        <v>0</v>
      </c>
      <c r="BJ381" s="18" t="s">
        <v>90</v>
      </c>
      <c r="BK381" s="242">
        <f>ROUND(I381*H381,2)</f>
        <v>0</v>
      </c>
      <c r="BL381" s="18" t="s">
        <v>251</v>
      </c>
      <c r="BM381" s="241" t="s">
        <v>4623</v>
      </c>
    </row>
    <row r="382" s="13" customFormat="1">
      <c r="A382" s="13"/>
      <c r="B382" s="243"/>
      <c r="C382" s="244"/>
      <c r="D382" s="245" t="s">
        <v>253</v>
      </c>
      <c r="E382" s="246" t="s">
        <v>1</v>
      </c>
      <c r="F382" s="247" t="s">
        <v>4624</v>
      </c>
      <c r="G382" s="244"/>
      <c r="H382" s="248">
        <v>379.5</v>
      </c>
      <c r="I382" s="249"/>
      <c r="J382" s="244"/>
      <c r="K382" s="244"/>
      <c r="L382" s="250"/>
      <c r="M382" s="251"/>
      <c r="N382" s="252"/>
      <c r="O382" s="252"/>
      <c r="P382" s="252"/>
      <c r="Q382" s="252"/>
      <c r="R382" s="252"/>
      <c r="S382" s="252"/>
      <c r="T382" s="25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4" t="s">
        <v>253</v>
      </c>
      <c r="AU382" s="254" t="s">
        <v>92</v>
      </c>
      <c r="AV382" s="13" t="s">
        <v>92</v>
      </c>
      <c r="AW382" s="13" t="s">
        <v>36</v>
      </c>
      <c r="AX382" s="13" t="s">
        <v>83</v>
      </c>
      <c r="AY382" s="254" t="s">
        <v>244</v>
      </c>
    </row>
    <row r="383" s="16" customFormat="1">
      <c r="A383" s="16"/>
      <c r="B383" s="276"/>
      <c r="C383" s="277"/>
      <c r="D383" s="245" t="s">
        <v>253</v>
      </c>
      <c r="E383" s="278" t="s">
        <v>1</v>
      </c>
      <c r="F383" s="279" t="s">
        <v>503</v>
      </c>
      <c r="G383" s="277"/>
      <c r="H383" s="280">
        <v>379.5</v>
      </c>
      <c r="I383" s="281"/>
      <c r="J383" s="277"/>
      <c r="K383" s="277"/>
      <c r="L383" s="282"/>
      <c r="M383" s="283"/>
      <c r="N383" s="284"/>
      <c r="O383" s="284"/>
      <c r="P383" s="284"/>
      <c r="Q383" s="284"/>
      <c r="R383" s="284"/>
      <c r="S383" s="284"/>
      <c r="T383" s="285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T383" s="286" t="s">
        <v>253</v>
      </c>
      <c r="AU383" s="286" t="s">
        <v>92</v>
      </c>
      <c r="AV383" s="16" t="s">
        <v>358</v>
      </c>
      <c r="AW383" s="16" t="s">
        <v>36</v>
      </c>
      <c r="AX383" s="16" t="s">
        <v>83</v>
      </c>
      <c r="AY383" s="286" t="s">
        <v>244</v>
      </c>
    </row>
    <row r="384" s="13" customFormat="1">
      <c r="A384" s="13"/>
      <c r="B384" s="243"/>
      <c r="C384" s="244"/>
      <c r="D384" s="245" t="s">
        <v>253</v>
      </c>
      <c r="E384" s="246" t="s">
        <v>1</v>
      </c>
      <c r="F384" s="247" t="s">
        <v>4625</v>
      </c>
      <c r="G384" s="244"/>
      <c r="H384" s="248">
        <v>3796.4299999999998</v>
      </c>
      <c r="I384" s="249"/>
      <c r="J384" s="244"/>
      <c r="K384" s="244"/>
      <c r="L384" s="250"/>
      <c r="M384" s="251"/>
      <c r="N384" s="252"/>
      <c r="O384" s="252"/>
      <c r="P384" s="252"/>
      <c r="Q384" s="252"/>
      <c r="R384" s="252"/>
      <c r="S384" s="252"/>
      <c r="T384" s="25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4" t="s">
        <v>253</v>
      </c>
      <c r="AU384" s="254" t="s">
        <v>92</v>
      </c>
      <c r="AV384" s="13" t="s">
        <v>92</v>
      </c>
      <c r="AW384" s="13" t="s">
        <v>36</v>
      </c>
      <c r="AX384" s="13" t="s">
        <v>83</v>
      </c>
      <c r="AY384" s="254" t="s">
        <v>244</v>
      </c>
    </row>
    <row r="385" s="16" customFormat="1">
      <c r="A385" s="16"/>
      <c r="B385" s="276"/>
      <c r="C385" s="277"/>
      <c r="D385" s="245" t="s">
        <v>253</v>
      </c>
      <c r="E385" s="278" t="s">
        <v>1</v>
      </c>
      <c r="F385" s="279" t="s">
        <v>503</v>
      </c>
      <c r="G385" s="277"/>
      <c r="H385" s="280">
        <v>3796.4299999999998</v>
      </c>
      <c r="I385" s="281"/>
      <c r="J385" s="277"/>
      <c r="K385" s="277"/>
      <c r="L385" s="282"/>
      <c r="M385" s="283"/>
      <c r="N385" s="284"/>
      <c r="O385" s="284"/>
      <c r="P385" s="284"/>
      <c r="Q385" s="284"/>
      <c r="R385" s="284"/>
      <c r="S385" s="284"/>
      <c r="T385" s="285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T385" s="286" t="s">
        <v>253</v>
      </c>
      <c r="AU385" s="286" t="s">
        <v>92</v>
      </c>
      <c r="AV385" s="16" t="s">
        <v>358</v>
      </c>
      <c r="AW385" s="16" t="s">
        <v>36</v>
      </c>
      <c r="AX385" s="16" t="s">
        <v>83</v>
      </c>
      <c r="AY385" s="286" t="s">
        <v>244</v>
      </c>
    </row>
    <row r="386" s="13" customFormat="1">
      <c r="A386" s="13"/>
      <c r="B386" s="243"/>
      <c r="C386" s="244"/>
      <c r="D386" s="245" t="s">
        <v>253</v>
      </c>
      <c r="E386" s="246" t="s">
        <v>1</v>
      </c>
      <c r="F386" s="247" t="s">
        <v>4626</v>
      </c>
      <c r="G386" s="244"/>
      <c r="H386" s="248">
        <v>280.82999999999998</v>
      </c>
      <c r="I386" s="249"/>
      <c r="J386" s="244"/>
      <c r="K386" s="244"/>
      <c r="L386" s="250"/>
      <c r="M386" s="251"/>
      <c r="N386" s="252"/>
      <c r="O386" s="252"/>
      <c r="P386" s="252"/>
      <c r="Q386" s="252"/>
      <c r="R386" s="252"/>
      <c r="S386" s="252"/>
      <c r="T386" s="25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4" t="s">
        <v>253</v>
      </c>
      <c r="AU386" s="254" t="s">
        <v>92</v>
      </c>
      <c r="AV386" s="13" t="s">
        <v>92</v>
      </c>
      <c r="AW386" s="13" t="s">
        <v>36</v>
      </c>
      <c r="AX386" s="13" t="s">
        <v>83</v>
      </c>
      <c r="AY386" s="254" t="s">
        <v>244</v>
      </c>
    </row>
    <row r="387" s="16" customFormat="1">
      <c r="A387" s="16"/>
      <c r="B387" s="276"/>
      <c r="C387" s="277"/>
      <c r="D387" s="245" t="s">
        <v>253</v>
      </c>
      <c r="E387" s="278" t="s">
        <v>1</v>
      </c>
      <c r="F387" s="279" t="s">
        <v>503</v>
      </c>
      <c r="G387" s="277"/>
      <c r="H387" s="280">
        <v>280.82999999999998</v>
      </c>
      <c r="I387" s="281"/>
      <c r="J387" s="277"/>
      <c r="K387" s="277"/>
      <c r="L387" s="282"/>
      <c r="M387" s="283"/>
      <c r="N387" s="284"/>
      <c r="O387" s="284"/>
      <c r="P387" s="284"/>
      <c r="Q387" s="284"/>
      <c r="R387" s="284"/>
      <c r="S387" s="284"/>
      <c r="T387" s="285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T387" s="286" t="s">
        <v>253</v>
      </c>
      <c r="AU387" s="286" t="s">
        <v>92</v>
      </c>
      <c r="AV387" s="16" t="s">
        <v>358</v>
      </c>
      <c r="AW387" s="16" t="s">
        <v>36</v>
      </c>
      <c r="AX387" s="16" t="s">
        <v>83</v>
      </c>
      <c r="AY387" s="286" t="s">
        <v>244</v>
      </c>
    </row>
    <row r="388" s="15" customFormat="1">
      <c r="A388" s="15"/>
      <c r="B388" s="266"/>
      <c r="C388" s="267"/>
      <c r="D388" s="245" t="s">
        <v>253</v>
      </c>
      <c r="E388" s="268" t="s">
        <v>1</v>
      </c>
      <c r="F388" s="269" t="s">
        <v>4627</v>
      </c>
      <c r="G388" s="267"/>
      <c r="H388" s="268" t="s">
        <v>1</v>
      </c>
      <c r="I388" s="270"/>
      <c r="J388" s="267"/>
      <c r="K388" s="267"/>
      <c r="L388" s="271"/>
      <c r="M388" s="272"/>
      <c r="N388" s="273"/>
      <c r="O388" s="273"/>
      <c r="P388" s="273"/>
      <c r="Q388" s="273"/>
      <c r="R388" s="273"/>
      <c r="S388" s="273"/>
      <c r="T388" s="274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75" t="s">
        <v>253</v>
      </c>
      <c r="AU388" s="275" t="s">
        <v>92</v>
      </c>
      <c r="AV388" s="15" t="s">
        <v>90</v>
      </c>
      <c r="AW388" s="15" t="s">
        <v>36</v>
      </c>
      <c r="AX388" s="15" t="s">
        <v>83</v>
      </c>
      <c r="AY388" s="275" t="s">
        <v>244</v>
      </c>
    </row>
    <row r="389" s="13" customFormat="1">
      <c r="A389" s="13"/>
      <c r="B389" s="243"/>
      <c r="C389" s="244"/>
      <c r="D389" s="245" t="s">
        <v>253</v>
      </c>
      <c r="E389" s="246" t="s">
        <v>1</v>
      </c>
      <c r="F389" s="247" t="s">
        <v>4628</v>
      </c>
      <c r="G389" s="244"/>
      <c r="H389" s="248">
        <v>201.369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253</v>
      </c>
      <c r="AU389" s="254" t="s">
        <v>92</v>
      </c>
      <c r="AV389" s="13" t="s">
        <v>92</v>
      </c>
      <c r="AW389" s="13" t="s">
        <v>36</v>
      </c>
      <c r="AX389" s="13" t="s">
        <v>83</v>
      </c>
      <c r="AY389" s="254" t="s">
        <v>244</v>
      </c>
    </row>
    <row r="390" s="13" customFormat="1">
      <c r="A390" s="13"/>
      <c r="B390" s="243"/>
      <c r="C390" s="244"/>
      <c r="D390" s="245" t="s">
        <v>253</v>
      </c>
      <c r="E390" s="246" t="s">
        <v>1</v>
      </c>
      <c r="F390" s="247" t="s">
        <v>4629</v>
      </c>
      <c r="G390" s="244"/>
      <c r="H390" s="248">
        <v>32.655000000000001</v>
      </c>
      <c r="I390" s="249"/>
      <c r="J390" s="244"/>
      <c r="K390" s="244"/>
      <c r="L390" s="250"/>
      <c r="M390" s="251"/>
      <c r="N390" s="252"/>
      <c r="O390" s="252"/>
      <c r="P390" s="252"/>
      <c r="Q390" s="252"/>
      <c r="R390" s="252"/>
      <c r="S390" s="252"/>
      <c r="T390" s="25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4" t="s">
        <v>253</v>
      </c>
      <c r="AU390" s="254" t="s">
        <v>92</v>
      </c>
      <c r="AV390" s="13" t="s">
        <v>92</v>
      </c>
      <c r="AW390" s="13" t="s">
        <v>36</v>
      </c>
      <c r="AX390" s="13" t="s">
        <v>83</v>
      </c>
      <c r="AY390" s="254" t="s">
        <v>244</v>
      </c>
    </row>
    <row r="391" s="13" customFormat="1">
      <c r="A391" s="13"/>
      <c r="B391" s="243"/>
      <c r="C391" s="244"/>
      <c r="D391" s="245" t="s">
        <v>253</v>
      </c>
      <c r="E391" s="246" t="s">
        <v>1</v>
      </c>
      <c r="F391" s="247" t="s">
        <v>4630</v>
      </c>
      <c r="G391" s="244"/>
      <c r="H391" s="248">
        <v>5.6859999999999999</v>
      </c>
      <c r="I391" s="249"/>
      <c r="J391" s="244"/>
      <c r="K391" s="244"/>
      <c r="L391" s="250"/>
      <c r="M391" s="251"/>
      <c r="N391" s="252"/>
      <c r="O391" s="252"/>
      <c r="P391" s="252"/>
      <c r="Q391" s="252"/>
      <c r="R391" s="252"/>
      <c r="S391" s="252"/>
      <c r="T391" s="25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4" t="s">
        <v>253</v>
      </c>
      <c r="AU391" s="254" t="s">
        <v>92</v>
      </c>
      <c r="AV391" s="13" t="s">
        <v>92</v>
      </c>
      <c r="AW391" s="13" t="s">
        <v>36</v>
      </c>
      <c r="AX391" s="13" t="s">
        <v>83</v>
      </c>
      <c r="AY391" s="254" t="s">
        <v>244</v>
      </c>
    </row>
    <row r="392" s="16" customFormat="1">
      <c r="A392" s="16"/>
      <c r="B392" s="276"/>
      <c r="C392" s="277"/>
      <c r="D392" s="245" t="s">
        <v>253</v>
      </c>
      <c r="E392" s="278" t="s">
        <v>1</v>
      </c>
      <c r="F392" s="279" t="s">
        <v>503</v>
      </c>
      <c r="G392" s="277"/>
      <c r="H392" s="280">
        <v>239.71000000000001</v>
      </c>
      <c r="I392" s="281"/>
      <c r="J392" s="277"/>
      <c r="K392" s="277"/>
      <c r="L392" s="282"/>
      <c r="M392" s="283"/>
      <c r="N392" s="284"/>
      <c r="O392" s="284"/>
      <c r="P392" s="284"/>
      <c r="Q392" s="284"/>
      <c r="R392" s="284"/>
      <c r="S392" s="284"/>
      <c r="T392" s="285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T392" s="286" t="s">
        <v>253</v>
      </c>
      <c r="AU392" s="286" t="s">
        <v>92</v>
      </c>
      <c r="AV392" s="16" t="s">
        <v>358</v>
      </c>
      <c r="AW392" s="16" t="s">
        <v>36</v>
      </c>
      <c r="AX392" s="16" t="s">
        <v>83</v>
      </c>
      <c r="AY392" s="286" t="s">
        <v>244</v>
      </c>
    </row>
    <row r="393" s="14" customFormat="1">
      <c r="A393" s="14"/>
      <c r="B393" s="255"/>
      <c r="C393" s="256"/>
      <c r="D393" s="245" t="s">
        <v>253</v>
      </c>
      <c r="E393" s="257" t="s">
        <v>1</v>
      </c>
      <c r="F393" s="258" t="s">
        <v>255</v>
      </c>
      <c r="G393" s="256"/>
      <c r="H393" s="259">
        <v>4696.4699999999993</v>
      </c>
      <c r="I393" s="260"/>
      <c r="J393" s="256"/>
      <c r="K393" s="256"/>
      <c r="L393" s="261"/>
      <c r="M393" s="262"/>
      <c r="N393" s="263"/>
      <c r="O393" s="263"/>
      <c r="P393" s="263"/>
      <c r="Q393" s="263"/>
      <c r="R393" s="263"/>
      <c r="S393" s="263"/>
      <c r="T393" s="26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65" t="s">
        <v>253</v>
      </c>
      <c r="AU393" s="265" t="s">
        <v>92</v>
      </c>
      <c r="AV393" s="14" t="s">
        <v>251</v>
      </c>
      <c r="AW393" s="14" t="s">
        <v>36</v>
      </c>
      <c r="AX393" s="14" t="s">
        <v>90</v>
      </c>
      <c r="AY393" s="265" t="s">
        <v>244</v>
      </c>
    </row>
    <row r="394" s="2" customFormat="1" ht="33" customHeight="1">
      <c r="A394" s="39"/>
      <c r="B394" s="40"/>
      <c r="C394" s="229" t="s">
        <v>514</v>
      </c>
      <c r="D394" s="229" t="s">
        <v>247</v>
      </c>
      <c r="E394" s="230" t="s">
        <v>4631</v>
      </c>
      <c r="F394" s="231" t="s">
        <v>4632</v>
      </c>
      <c r="G394" s="232" t="s">
        <v>174</v>
      </c>
      <c r="H394" s="233">
        <v>9113.3700000000008</v>
      </c>
      <c r="I394" s="234"/>
      <c r="J394" s="235">
        <f>ROUND(I394*H394,2)</f>
        <v>0</v>
      </c>
      <c r="K394" s="236"/>
      <c r="L394" s="45"/>
      <c r="M394" s="237" t="s">
        <v>1</v>
      </c>
      <c r="N394" s="238" t="s">
        <v>48</v>
      </c>
      <c r="O394" s="92"/>
      <c r="P394" s="239">
        <f>O394*H394</f>
        <v>0</v>
      </c>
      <c r="Q394" s="239">
        <v>0</v>
      </c>
      <c r="R394" s="239">
        <f>Q394*H394</f>
        <v>0</v>
      </c>
      <c r="S394" s="239">
        <v>0</v>
      </c>
      <c r="T394" s="240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41" t="s">
        <v>251</v>
      </c>
      <c r="AT394" s="241" t="s">
        <v>247</v>
      </c>
      <c r="AU394" s="241" t="s">
        <v>92</v>
      </c>
      <c r="AY394" s="18" t="s">
        <v>244</v>
      </c>
      <c r="BE394" s="242">
        <f>IF(N394="základní",J394,0)</f>
        <v>0</v>
      </c>
      <c r="BF394" s="242">
        <f>IF(N394="snížená",J394,0)</f>
        <v>0</v>
      </c>
      <c r="BG394" s="242">
        <f>IF(N394="zákl. přenesená",J394,0)</f>
        <v>0</v>
      </c>
      <c r="BH394" s="242">
        <f>IF(N394="sníž. přenesená",J394,0)</f>
        <v>0</v>
      </c>
      <c r="BI394" s="242">
        <f>IF(N394="nulová",J394,0)</f>
        <v>0</v>
      </c>
      <c r="BJ394" s="18" t="s">
        <v>90</v>
      </c>
      <c r="BK394" s="242">
        <f>ROUND(I394*H394,2)</f>
        <v>0</v>
      </c>
      <c r="BL394" s="18" t="s">
        <v>251</v>
      </c>
      <c r="BM394" s="241" t="s">
        <v>4633</v>
      </c>
    </row>
    <row r="395" s="13" customFormat="1">
      <c r="A395" s="13"/>
      <c r="B395" s="243"/>
      <c r="C395" s="244"/>
      <c r="D395" s="245" t="s">
        <v>253</v>
      </c>
      <c r="E395" s="246" t="s">
        <v>1</v>
      </c>
      <c r="F395" s="247" t="s">
        <v>4634</v>
      </c>
      <c r="G395" s="244"/>
      <c r="H395" s="248">
        <v>8849.8199999999997</v>
      </c>
      <c r="I395" s="249"/>
      <c r="J395" s="244"/>
      <c r="K395" s="244"/>
      <c r="L395" s="250"/>
      <c r="M395" s="251"/>
      <c r="N395" s="252"/>
      <c r="O395" s="252"/>
      <c r="P395" s="252"/>
      <c r="Q395" s="252"/>
      <c r="R395" s="252"/>
      <c r="S395" s="252"/>
      <c r="T395" s="25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4" t="s">
        <v>253</v>
      </c>
      <c r="AU395" s="254" t="s">
        <v>92</v>
      </c>
      <c r="AV395" s="13" t="s">
        <v>92</v>
      </c>
      <c r="AW395" s="13" t="s">
        <v>36</v>
      </c>
      <c r="AX395" s="13" t="s">
        <v>83</v>
      </c>
      <c r="AY395" s="254" t="s">
        <v>244</v>
      </c>
    </row>
    <row r="396" s="16" customFormat="1">
      <c r="A396" s="16"/>
      <c r="B396" s="276"/>
      <c r="C396" s="277"/>
      <c r="D396" s="245" t="s">
        <v>253</v>
      </c>
      <c r="E396" s="278" t="s">
        <v>1</v>
      </c>
      <c r="F396" s="279" t="s">
        <v>503</v>
      </c>
      <c r="G396" s="277"/>
      <c r="H396" s="280">
        <v>8849.8199999999997</v>
      </c>
      <c r="I396" s="281"/>
      <c r="J396" s="277"/>
      <c r="K396" s="277"/>
      <c r="L396" s="282"/>
      <c r="M396" s="283"/>
      <c r="N396" s="284"/>
      <c r="O396" s="284"/>
      <c r="P396" s="284"/>
      <c r="Q396" s="284"/>
      <c r="R396" s="284"/>
      <c r="S396" s="284"/>
      <c r="T396" s="285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T396" s="286" t="s">
        <v>253</v>
      </c>
      <c r="AU396" s="286" t="s">
        <v>92</v>
      </c>
      <c r="AV396" s="16" t="s">
        <v>358</v>
      </c>
      <c r="AW396" s="16" t="s">
        <v>36</v>
      </c>
      <c r="AX396" s="16" t="s">
        <v>83</v>
      </c>
      <c r="AY396" s="286" t="s">
        <v>244</v>
      </c>
    </row>
    <row r="397" s="13" customFormat="1">
      <c r="A397" s="13"/>
      <c r="B397" s="243"/>
      <c r="C397" s="244"/>
      <c r="D397" s="245" t="s">
        <v>253</v>
      </c>
      <c r="E397" s="246" t="s">
        <v>1</v>
      </c>
      <c r="F397" s="247" t="s">
        <v>4635</v>
      </c>
      <c r="G397" s="244"/>
      <c r="H397" s="248">
        <v>263.55000000000001</v>
      </c>
      <c r="I397" s="249"/>
      <c r="J397" s="244"/>
      <c r="K397" s="244"/>
      <c r="L397" s="250"/>
      <c r="M397" s="251"/>
      <c r="N397" s="252"/>
      <c r="O397" s="252"/>
      <c r="P397" s="252"/>
      <c r="Q397" s="252"/>
      <c r="R397" s="252"/>
      <c r="S397" s="252"/>
      <c r="T397" s="25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4" t="s">
        <v>253</v>
      </c>
      <c r="AU397" s="254" t="s">
        <v>92</v>
      </c>
      <c r="AV397" s="13" t="s">
        <v>92</v>
      </c>
      <c r="AW397" s="13" t="s">
        <v>36</v>
      </c>
      <c r="AX397" s="13" t="s">
        <v>83</v>
      </c>
      <c r="AY397" s="254" t="s">
        <v>244</v>
      </c>
    </row>
    <row r="398" s="16" customFormat="1">
      <c r="A398" s="16"/>
      <c r="B398" s="276"/>
      <c r="C398" s="277"/>
      <c r="D398" s="245" t="s">
        <v>253</v>
      </c>
      <c r="E398" s="278" t="s">
        <v>1</v>
      </c>
      <c r="F398" s="279" t="s">
        <v>503</v>
      </c>
      <c r="G398" s="277"/>
      <c r="H398" s="280">
        <v>263.55000000000001</v>
      </c>
      <c r="I398" s="281"/>
      <c r="J398" s="277"/>
      <c r="K398" s="277"/>
      <c r="L398" s="282"/>
      <c r="M398" s="283"/>
      <c r="N398" s="284"/>
      <c r="O398" s="284"/>
      <c r="P398" s="284"/>
      <c r="Q398" s="284"/>
      <c r="R398" s="284"/>
      <c r="S398" s="284"/>
      <c r="T398" s="285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T398" s="286" t="s">
        <v>253</v>
      </c>
      <c r="AU398" s="286" t="s">
        <v>92</v>
      </c>
      <c r="AV398" s="16" t="s">
        <v>358</v>
      </c>
      <c r="AW398" s="16" t="s">
        <v>36</v>
      </c>
      <c r="AX398" s="16" t="s">
        <v>83</v>
      </c>
      <c r="AY398" s="286" t="s">
        <v>244</v>
      </c>
    </row>
    <row r="399" s="15" customFormat="1">
      <c r="A399" s="15"/>
      <c r="B399" s="266"/>
      <c r="C399" s="267"/>
      <c r="D399" s="245" t="s">
        <v>253</v>
      </c>
      <c r="E399" s="268" t="s">
        <v>1</v>
      </c>
      <c r="F399" s="269" t="s">
        <v>4476</v>
      </c>
      <c r="G399" s="267"/>
      <c r="H399" s="268" t="s">
        <v>1</v>
      </c>
      <c r="I399" s="270"/>
      <c r="J399" s="267"/>
      <c r="K399" s="267"/>
      <c r="L399" s="271"/>
      <c r="M399" s="272"/>
      <c r="N399" s="273"/>
      <c r="O399" s="273"/>
      <c r="P399" s="273"/>
      <c r="Q399" s="273"/>
      <c r="R399" s="273"/>
      <c r="S399" s="273"/>
      <c r="T399" s="274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75" t="s">
        <v>253</v>
      </c>
      <c r="AU399" s="275" t="s">
        <v>92</v>
      </c>
      <c r="AV399" s="15" t="s">
        <v>90</v>
      </c>
      <c r="AW399" s="15" t="s">
        <v>36</v>
      </c>
      <c r="AX399" s="15" t="s">
        <v>83</v>
      </c>
      <c r="AY399" s="275" t="s">
        <v>244</v>
      </c>
    </row>
    <row r="400" s="14" customFormat="1">
      <c r="A400" s="14"/>
      <c r="B400" s="255"/>
      <c r="C400" s="256"/>
      <c r="D400" s="245" t="s">
        <v>253</v>
      </c>
      <c r="E400" s="257" t="s">
        <v>1</v>
      </c>
      <c r="F400" s="258" t="s">
        <v>255</v>
      </c>
      <c r="G400" s="256"/>
      <c r="H400" s="259">
        <v>9113.369999999999</v>
      </c>
      <c r="I400" s="260"/>
      <c r="J400" s="256"/>
      <c r="K400" s="256"/>
      <c r="L400" s="261"/>
      <c r="M400" s="262"/>
      <c r="N400" s="263"/>
      <c r="O400" s="263"/>
      <c r="P400" s="263"/>
      <c r="Q400" s="263"/>
      <c r="R400" s="263"/>
      <c r="S400" s="263"/>
      <c r="T400" s="26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65" t="s">
        <v>253</v>
      </c>
      <c r="AU400" s="265" t="s">
        <v>92</v>
      </c>
      <c r="AV400" s="14" t="s">
        <v>251</v>
      </c>
      <c r="AW400" s="14" t="s">
        <v>36</v>
      </c>
      <c r="AX400" s="14" t="s">
        <v>90</v>
      </c>
      <c r="AY400" s="265" t="s">
        <v>244</v>
      </c>
    </row>
    <row r="401" s="2" customFormat="1" ht="37.8" customHeight="1">
      <c r="A401" s="39"/>
      <c r="B401" s="40"/>
      <c r="C401" s="229" t="s">
        <v>535</v>
      </c>
      <c r="D401" s="229" t="s">
        <v>247</v>
      </c>
      <c r="E401" s="230" t="s">
        <v>4636</v>
      </c>
      <c r="F401" s="231" t="s">
        <v>4637</v>
      </c>
      <c r="G401" s="232" t="s">
        <v>174</v>
      </c>
      <c r="H401" s="233">
        <v>56.700000000000003</v>
      </c>
      <c r="I401" s="234"/>
      <c r="J401" s="235">
        <f>ROUND(I401*H401,2)</f>
        <v>0</v>
      </c>
      <c r="K401" s="236"/>
      <c r="L401" s="45"/>
      <c r="M401" s="237" t="s">
        <v>1</v>
      </c>
      <c r="N401" s="238" t="s">
        <v>48</v>
      </c>
      <c r="O401" s="92"/>
      <c r="P401" s="239">
        <f>O401*H401</f>
        <v>0</v>
      </c>
      <c r="Q401" s="239">
        <v>0</v>
      </c>
      <c r="R401" s="239">
        <f>Q401*H401</f>
        <v>0</v>
      </c>
      <c r="S401" s="239">
        <v>0</v>
      </c>
      <c r="T401" s="240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41" t="s">
        <v>251</v>
      </c>
      <c r="AT401" s="241" t="s">
        <v>247</v>
      </c>
      <c r="AU401" s="241" t="s">
        <v>92</v>
      </c>
      <c r="AY401" s="18" t="s">
        <v>244</v>
      </c>
      <c r="BE401" s="242">
        <f>IF(N401="základní",J401,0)</f>
        <v>0</v>
      </c>
      <c r="BF401" s="242">
        <f>IF(N401="snížená",J401,0)</f>
        <v>0</v>
      </c>
      <c r="BG401" s="242">
        <f>IF(N401="zákl. přenesená",J401,0)</f>
        <v>0</v>
      </c>
      <c r="BH401" s="242">
        <f>IF(N401="sníž. přenesená",J401,0)</f>
        <v>0</v>
      </c>
      <c r="BI401" s="242">
        <f>IF(N401="nulová",J401,0)</f>
        <v>0</v>
      </c>
      <c r="BJ401" s="18" t="s">
        <v>90</v>
      </c>
      <c r="BK401" s="242">
        <f>ROUND(I401*H401,2)</f>
        <v>0</v>
      </c>
      <c r="BL401" s="18" t="s">
        <v>251</v>
      </c>
      <c r="BM401" s="241" t="s">
        <v>4638</v>
      </c>
    </row>
    <row r="402" s="13" customFormat="1">
      <c r="A402" s="13"/>
      <c r="B402" s="243"/>
      <c r="C402" s="244"/>
      <c r="D402" s="245" t="s">
        <v>253</v>
      </c>
      <c r="E402" s="246" t="s">
        <v>1</v>
      </c>
      <c r="F402" s="247" t="s">
        <v>4639</v>
      </c>
      <c r="G402" s="244"/>
      <c r="H402" s="248">
        <v>56.700000000000003</v>
      </c>
      <c r="I402" s="249"/>
      <c r="J402" s="244"/>
      <c r="K402" s="244"/>
      <c r="L402" s="250"/>
      <c r="M402" s="251"/>
      <c r="N402" s="252"/>
      <c r="O402" s="252"/>
      <c r="P402" s="252"/>
      <c r="Q402" s="252"/>
      <c r="R402" s="252"/>
      <c r="S402" s="252"/>
      <c r="T402" s="25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4" t="s">
        <v>253</v>
      </c>
      <c r="AU402" s="254" t="s">
        <v>92</v>
      </c>
      <c r="AV402" s="13" t="s">
        <v>92</v>
      </c>
      <c r="AW402" s="13" t="s">
        <v>36</v>
      </c>
      <c r="AX402" s="13" t="s">
        <v>83</v>
      </c>
      <c r="AY402" s="254" t="s">
        <v>244</v>
      </c>
    </row>
    <row r="403" s="14" customFormat="1">
      <c r="A403" s="14"/>
      <c r="B403" s="255"/>
      <c r="C403" s="256"/>
      <c r="D403" s="245" t="s">
        <v>253</v>
      </c>
      <c r="E403" s="257" t="s">
        <v>1</v>
      </c>
      <c r="F403" s="258" t="s">
        <v>255</v>
      </c>
      <c r="G403" s="256"/>
      <c r="H403" s="259">
        <v>56.700000000000003</v>
      </c>
      <c r="I403" s="260"/>
      <c r="J403" s="256"/>
      <c r="K403" s="256"/>
      <c r="L403" s="261"/>
      <c r="M403" s="262"/>
      <c r="N403" s="263"/>
      <c r="O403" s="263"/>
      <c r="P403" s="263"/>
      <c r="Q403" s="263"/>
      <c r="R403" s="263"/>
      <c r="S403" s="263"/>
      <c r="T403" s="26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65" t="s">
        <v>253</v>
      </c>
      <c r="AU403" s="265" t="s">
        <v>92</v>
      </c>
      <c r="AV403" s="14" t="s">
        <v>251</v>
      </c>
      <c r="AW403" s="14" t="s">
        <v>36</v>
      </c>
      <c r="AX403" s="14" t="s">
        <v>90</v>
      </c>
      <c r="AY403" s="265" t="s">
        <v>244</v>
      </c>
    </row>
    <row r="404" s="2" customFormat="1" ht="37.8" customHeight="1">
      <c r="A404" s="39"/>
      <c r="B404" s="40"/>
      <c r="C404" s="229" t="s">
        <v>540</v>
      </c>
      <c r="D404" s="229" t="s">
        <v>247</v>
      </c>
      <c r="E404" s="230" t="s">
        <v>4640</v>
      </c>
      <c r="F404" s="231" t="s">
        <v>4641</v>
      </c>
      <c r="G404" s="232" t="s">
        <v>174</v>
      </c>
      <c r="H404" s="233">
        <v>56.700000000000003</v>
      </c>
      <c r="I404" s="234"/>
      <c r="J404" s="235">
        <f>ROUND(I404*H404,2)</f>
        <v>0</v>
      </c>
      <c r="K404" s="236"/>
      <c r="L404" s="45"/>
      <c r="M404" s="237" t="s">
        <v>1</v>
      </c>
      <c r="N404" s="238" t="s">
        <v>48</v>
      </c>
      <c r="O404" s="92"/>
      <c r="P404" s="239">
        <f>O404*H404</f>
        <v>0</v>
      </c>
      <c r="Q404" s="239">
        <v>0</v>
      </c>
      <c r="R404" s="239">
        <f>Q404*H404</f>
        <v>0</v>
      </c>
      <c r="S404" s="239">
        <v>0</v>
      </c>
      <c r="T404" s="240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41" t="s">
        <v>251</v>
      </c>
      <c r="AT404" s="241" t="s">
        <v>247</v>
      </c>
      <c r="AU404" s="241" t="s">
        <v>92</v>
      </c>
      <c r="AY404" s="18" t="s">
        <v>244</v>
      </c>
      <c r="BE404" s="242">
        <f>IF(N404="základní",J404,0)</f>
        <v>0</v>
      </c>
      <c r="BF404" s="242">
        <f>IF(N404="snížená",J404,0)</f>
        <v>0</v>
      </c>
      <c r="BG404" s="242">
        <f>IF(N404="zákl. přenesená",J404,0)</f>
        <v>0</v>
      </c>
      <c r="BH404" s="242">
        <f>IF(N404="sníž. přenesená",J404,0)</f>
        <v>0</v>
      </c>
      <c r="BI404" s="242">
        <f>IF(N404="nulová",J404,0)</f>
        <v>0</v>
      </c>
      <c r="BJ404" s="18" t="s">
        <v>90</v>
      </c>
      <c r="BK404" s="242">
        <f>ROUND(I404*H404,2)</f>
        <v>0</v>
      </c>
      <c r="BL404" s="18" t="s">
        <v>251</v>
      </c>
      <c r="BM404" s="241" t="s">
        <v>4642</v>
      </c>
    </row>
    <row r="405" s="13" customFormat="1">
      <c r="A405" s="13"/>
      <c r="B405" s="243"/>
      <c r="C405" s="244"/>
      <c r="D405" s="245" t="s">
        <v>253</v>
      </c>
      <c r="E405" s="246" t="s">
        <v>1</v>
      </c>
      <c r="F405" s="247" t="s">
        <v>4639</v>
      </c>
      <c r="G405" s="244"/>
      <c r="H405" s="248">
        <v>56.700000000000003</v>
      </c>
      <c r="I405" s="249"/>
      <c r="J405" s="244"/>
      <c r="K405" s="244"/>
      <c r="L405" s="250"/>
      <c r="M405" s="251"/>
      <c r="N405" s="252"/>
      <c r="O405" s="252"/>
      <c r="P405" s="252"/>
      <c r="Q405" s="252"/>
      <c r="R405" s="252"/>
      <c r="S405" s="252"/>
      <c r="T405" s="25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4" t="s">
        <v>253</v>
      </c>
      <c r="AU405" s="254" t="s">
        <v>92</v>
      </c>
      <c r="AV405" s="13" t="s">
        <v>92</v>
      </c>
      <c r="AW405" s="13" t="s">
        <v>36</v>
      </c>
      <c r="AX405" s="13" t="s">
        <v>83</v>
      </c>
      <c r="AY405" s="254" t="s">
        <v>244</v>
      </c>
    </row>
    <row r="406" s="14" customFormat="1">
      <c r="A406" s="14"/>
      <c r="B406" s="255"/>
      <c r="C406" s="256"/>
      <c r="D406" s="245" t="s">
        <v>253</v>
      </c>
      <c r="E406" s="257" t="s">
        <v>1</v>
      </c>
      <c r="F406" s="258" t="s">
        <v>255</v>
      </c>
      <c r="G406" s="256"/>
      <c r="H406" s="259">
        <v>56.700000000000003</v>
      </c>
      <c r="I406" s="260"/>
      <c r="J406" s="256"/>
      <c r="K406" s="256"/>
      <c r="L406" s="261"/>
      <c r="M406" s="262"/>
      <c r="N406" s="263"/>
      <c r="O406" s="263"/>
      <c r="P406" s="263"/>
      <c r="Q406" s="263"/>
      <c r="R406" s="263"/>
      <c r="S406" s="263"/>
      <c r="T406" s="26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65" t="s">
        <v>253</v>
      </c>
      <c r="AU406" s="265" t="s">
        <v>92</v>
      </c>
      <c r="AV406" s="14" t="s">
        <v>251</v>
      </c>
      <c r="AW406" s="14" t="s">
        <v>36</v>
      </c>
      <c r="AX406" s="14" t="s">
        <v>90</v>
      </c>
      <c r="AY406" s="265" t="s">
        <v>244</v>
      </c>
    </row>
    <row r="407" s="2" customFormat="1" ht="16.5" customHeight="1">
      <c r="A407" s="39"/>
      <c r="B407" s="40"/>
      <c r="C407" s="287" t="s">
        <v>545</v>
      </c>
      <c r="D407" s="287" t="s">
        <v>529</v>
      </c>
      <c r="E407" s="288" t="s">
        <v>4643</v>
      </c>
      <c r="F407" s="289" t="s">
        <v>4644</v>
      </c>
      <c r="G407" s="290" t="s">
        <v>1428</v>
      </c>
      <c r="H407" s="291">
        <v>1.786</v>
      </c>
      <c r="I407" s="292"/>
      <c r="J407" s="293">
        <f>ROUND(I407*H407,2)</f>
        <v>0</v>
      </c>
      <c r="K407" s="294"/>
      <c r="L407" s="295"/>
      <c r="M407" s="296" t="s">
        <v>1</v>
      </c>
      <c r="N407" s="297" t="s">
        <v>48</v>
      </c>
      <c r="O407" s="92"/>
      <c r="P407" s="239">
        <f>O407*H407</f>
        <v>0</v>
      </c>
      <c r="Q407" s="239">
        <v>0</v>
      </c>
      <c r="R407" s="239">
        <f>Q407*H407</f>
        <v>0</v>
      </c>
      <c r="S407" s="239">
        <v>0</v>
      </c>
      <c r="T407" s="240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41" t="s">
        <v>280</v>
      </c>
      <c r="AT407" s="241" t="s">
        <v>529</v>
      </c>
      <c r="AU407" s="241" t="s">
        <v>92</v>
      </c>
      <c r="AY407" s="18" t="s">
        <v>244</v>
      </c>
      <c r="BE407" s="242">
        <f>IF(N407="základní",J407,0)</f>
        <v>0</v>
      </c>
      <c r="BF407" s="242">
        <f>IF(N407="snížená",J407,0)</f>
        <v>0</v>
      </c>
      <c r="BG407" s="242">
        <f>IF(N407="zákl. přenesená",J407,0)</f>
        <v>0</v>
      </c>
      <c r="BH407" s="242">
        <f>IF(N407="sníž. přenesená",J407,0)</f>
        <v>0</v>
      </c>
      <c r="BI407" s="242">
        <f>IF(N407="nulová",J407,0)</f>
        <v>0</v>
      </c>
      <c r="BJ407" s="18" t="s">
        <v>90</v>
      </c>
      <c r="BK407" s="242">
        <f>ROUND(I407*H407,2)</f>
        <v>0</v>
      </c>
      <c r="BL407" s="18" t="s">
        <v>251</v>
      </c>
      <c r="BM407" s="241" t="s">
        <v>4645</v>
      </c>
    </row>
    <row r="408" s="13" customFormat="1">
      <c r="A408" s="13"/>
      <c r="B408" s="243"/>
      <c r="C408" s="244"/>
      <c r="D408" s="245" t="s">
        <v>253</v>
      </c>
      <c r="E408" s="246" t="s">
        <v>1</v>
      </c>
      <c r="F408" s="247" t="s">
        <v>4646</v>
      </c>
      <c r="G408" s="244"/>
      <c r="H408" s="248">
        <v>1.786</v>
      </c>
      <c r="I408" s="249"/>
      <c r="J408" s="244"/>
      <c r="K408" s="244"/>
      <c r="L408" s="250"/>
      <c r="M408" s="251"/>
      <c r="N408" s="252"/>
      <c r="O408" s="252"/>
      <c r="P408" s="252"/>
      <c r="Q408" s="252"/>
      <c r="R408" s="252"/>
      <c r="S408" s="252"/>
      <c r="T408" s="25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4" t="s">
        <v>253</v>
      </c>
      <c r="AU408" s="254" t="s">
        <v>92</v>
      </c>
      <c r="AV408" s="13" t="s">
        <v>92</v>
      </c>
      <c r="AW408" s="13" t="s">
        <v>36</v>
      </c>
      <c r="AX408" s="13" t="s">
        <v>83</v>
      </c>
      <c r="AY408" s="254" t="s">
        <v>244</v>
      </c>
    </row>
    <row r="409" s="14" customFormat="1">
      <c r="A409" s="14"/>
      <c r="B409" s="255"/>
      <c r="C409" s="256"/>
      <c r="D409" s="245" t="s">
        <v>253</v>
      </c>
      <c r="E409" s="257" t="s">
        <v>1</v>
      </c>
      <c r="F409" s="258" t="s">
        <v>255</v>
      </c>
      <c r="G409" s="256"/>
      <c r="H409" s="259">
        <v>1.786</v>
      </c>
      <c r="I409" s="260"/>
      <c r="J409" s="256"/>
      <c r="K409" s="256"/>
      <c r="L409" s="261"/>
      <c r="M409" s="262"/>
      <c r="N409" s="263"/>
      <c r="O409" s="263"/>
      <c r="P409" s="263"/>
      <c r="Q409" s="263"/>
      <c r="R409" s="263"/>
      <c r="S409" s="263"/>
      <c r="T409" s="26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65" t="s">
        <v>253</v>
      </c>
      <c r="AU409" s="265" t="s">
        <v>92</v>
      </c>
      <c r="AV409" s="14" t="s">
        <v>251</v>
      </c>
      <c r="AW409" s="14" t="s">
        <v>36</v>
      </c>
      <c r="AX409" s="14" t="s">
        <v>90</v>
      </c>
      <c r="AY409" s="265" t="s">
        <v>244</v>
      </c>
    </row>
    <row r="410" s="2" customFormat="1" ht="24.15" customHeight="1">
      <c r="A410" s="39"/>
      <c r="B410" s="40"/>
      <c r="C410" s="229" t="s">
        <v>549</v>
      </c>
      <c r="D410" s="229" t="s">
        <v>247</v>
      </c>
      <c r="E410" s="230" t="s">
        <v>4647</v>
      </c>
      <c r="F410" s="231" t="s">
        <v>4648</v>
      </c>
      <c r="G410" s="232" t="s">
        <v>174</v>
      </c>
      <c r="H410" s="233">
        <v>64.680000000000007</v>
      </c>
      <c r="I410" s="234"/>
      <c r="J410" s="235">
        <f>ROUND(I410*H410,2)</f>
        <v>0</v>
      </c>
      <c r="K410" s="236"/>
      <c r="L410" s="45"/>
      <c r="M410" s="237" t="s">
        <v>1</v>
      </c>
      <c r="N410" s="238" t="s">
        <v>48</v>
      </c>
      <c r="O410" s="92"/>
      <c r="P410" s="239">
        <f>O410*H410</f>
        <v>0</v>
      </c>
      <c r="Q410" s="239">
        <v>0</v>
      </c>
      <c r="R410" s="239">
        <f>Q410*H410</f>
        <v>0</v>
      </c>
      <c r="S410" s="239">
        <v>0</v>
      </c>
      <c r="T410" s="240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41" t="s">
        <v>251</v>
      </c>
      <c r="AT410" s="241" t="s">
        <v>247</v>
      </c>
      <c r="AU410" s="241" t="s">
        <v>92</v>
      </c>
      <c r="AY410" s="18" t="s">
        <v>244</v>
      </c>
      <c r="BE410" s="242">
        <f>IF(N410="základní",J410,0)</f>
        <v>0</v>
      </c>
      <c r="BF410" s="242">
        <f>IF(N410="snížená",J410,0)</f>
        <v>0</v>
      </c>
      <c r="BG410" s="242">
        <f>IF(N410="zákl. přenesená",J410,0)</f>
        <v>0</v>
      </c>
      <c r="BH410" s="242">
        <f>IF(N410="sníž. přenesená",J410,0)</f>
        <v>0</v>
      </c>
      <c r="BI410" s="242">
        <f>IF(N410="nulová",J410,0)</f>
        <v>0</v>
      </c>
      <c r="BJ410" s="18" t="s">
        <v>90</v>
      </c>
      <c r="BK410" s="242">
        <f>ROUND(I410*H410,2)</f>
        <v>0</v>
      </c>
      <c r="BL410" s="18" t="s">
        <v>251</v>
      </c>
      <c r="BM410" s="241" t="s">
        <v>4649</v>
      </c>
    </row>
    <row r="411" s="13" customFormat="1">
      <c r="A411" s="13"/>
      <c r="B411" s="243"/>
      <c r="C411" s="244"/>
      <c r="D411" s="245" t="s">
        <v>253</v>
      </c>
      <c r="E411" s="246" t="s">
        <v>1</v>
      </c>
      <c r="F411" s="247" t="s">
        <v>4650</v>
      </c>
      <c r="G411" s="244"/>
      <c r="H411" s="248">
        <v>64.680000000000007</v>
      </c>
      <c r="I411" s="249"/>
      <c r="J411" s="244"/>
      <c r="K411" s="244"/>
      <c r="L411" s="250"/>
      <c r="M411" s="251"/>
      <c r="N411" s="252"/>
      <c r="O411" s="252"/>
      <c r="P411" s="252"/>
      <c r="Q411" s="252"/>
      <c r="R411" s="252"/>
      <c r="S411" s="252"/>
      <c r="T411" s="25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4" t="s">
        <v>253</v>
      </c>
      <c r="AU411" s="254" t="s">
        <v>92</v>
      </c>
      <c r="AV411" s="13" t="s">
        <v>92</v>
      </c>
      <c r="AW411" s="13" t="s">
        <v>36</v>
      </c>
      <c r="AX411" s="13" t="s">
        <v>83</v>
      </c>
      <c r="AY411" s="254" t="s">
        <v>244</v>
      </c>
    </row>
    <row r="412" s="16" customFormat="1">
      <c r="A412" s="16"/>
      <c r="B412" s="276"/>
      <c r="C412" s="277"/>
      <c r="D412" s="245" t="s">
        <v>253</v>
      </c>
      <c r="E412" s="278" t="s">
        <v>1</v>
      </c>
      <c r="F412" s="279" t="s">
        <v>503</v>
      </c>
      <c r="G412" s="277"/>
      <c r="H412" s="280">
        <v>64.680000000000007</v>
      </c>
      <c r="I412" s="281"/>
      <c r="J412" s="277"/>
      <c r="K412" s="277"/>
      <c r="L412" s="282"/>
      <c r="M412" s="283"/>
      <c r="N412" s="284"/>
      <c r="O412" s="284"/>
      <c r="P412" s="284"/>
      <c r="Q412" s="284"/>
      <c r="R412" s="284"/>
      <c r="S412" s="284"/>
      <c r="T412" s="285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T412" s="286" t="s">
        <v>253</v>
      </c>
      <c r="AU412" s="286" t="s">
        <v>92</v>
      </c>
      <c r="AV412" s="16" t="s">
        <v>358</v>
      </c>
      <c r="AW412" s="16" t="s">
        <v>36</v>
      </c>
      <c r="AX412" s="16" t="s">
        <v>83</v>
      </c>
      <c r="AY412" s="286" t="s">
        <v>244</v>
      </c>
    </row>
    <row r="413" s="14" customFormat="1">
      <c r="A413" s="14"/>
      <c r="B413" s="255"/>
      <c r="C413" s="256"/>
      <c r="D413" s="245" t="s">
        <v>253</v>
      </c>
      <c r="E413" s="257" t="s">
        <v>1</v>
      </c>
      <c r="F413" s="258" t="s">
        <v>255</v>
      </c>
      <c r="G413" s="256"/>
      <c r="H413" s="259">
        <v>64.680000000000007</v>
      </c>
      <c r="I413" s="260"/>
      <c r="J413" s="256"/>
      <c r="K413" s="256"/>
      <c r="L413" s="261"/>
      <c r="M413" s="262"/>
      <c r="N413" s="263"/>
      <c r="O413" s="263"/>
      <c r="P413" s="263"/>
      <c r="Q413" s="263"/>
      <c r="R413" s="263"/>
      <c r="S413" s="263"/>
      <c r="T413" s="26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5" t="s">
        <v>253</v>
      </c>
      <c r="AU413" s="265" t="s">
        <v>92</v>
      </c>
      <c r="AV413" s="14" t="s">
        <v>251</v>
      </c>
      <c r="AW413" s="14" t="s">
        <v>36</v>
      </c>
      <c r="AX413" s="14" t="s">
        <v>90</v>
      </c>
      <c r="AY413" s="265" t="s">
        <v>244</v>
      </c>
    </row>
    <row r="414" s="12" customFormat="1" ht="22.8" customHeight="1">
      <c r="A414" s="12"/>
      <c r="B414" s="213"/>
      <c r="C414" s="214"/>
      <c r="D414" s="215" t="s">
        <v>82</v>
      </c>
      <c r="E414" s="227" t="s">
        <v>92</v>
      </c>
      <c r="F414" s="227" t="s">
        <v>319</v>
      </c>
      <c r="G414" s="214"/>
      <c r="H414" s="214"/>
      <c r="I414" s="217"/>
      <c r="J414" s="228">
        <f>BK414</f>
        <v>0</v>
      </c>
      <c r="K414" s="214"/>
      <c r="L414" s="219"/>
      <c r="M414" s="220"/>
      <c r="N414" s="221"/>
      <c r="O414" s="221"/>
      <c r="P414" s="222">
        <f>SUM(P415:P420)</f>
        <v>0</v>
      </c>
      <c r="Q414" s="221"/>
      <c r="R414" s="222">
        <f>SUM(R415:R420)</f>
        <v>0</v>
      </c>
      <c r="S414" s="221"/>
      <c r="T414" s="223">
        <f>SUM(T415:T420)</f>
        <v>0</v>
      </c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R414" s="224" t="s">
        <v>90</v>
      </c>
      <c r="AT414" s="225" t="s">
        <v>82</v>
      </c>
      <c r="AU414" s="225" t="s">
        <v>90</v>
      </c>
      <c r="AY414" s="224" t="s">
        <v>244</v>
      </c>
      <c r="BK414" s="226">
        <f>SUM(BK415:BK420)</f>
        <v>0</v>
      </c>
    </row>
    <row r="415" s="2" customFormat="1" ht="24.15" customHeight="1">
      <c r="A415" s="39"/>
      <c r="B415" s="40"/>
      <c r="C415" s="229" t="s">
        <v>1700</v>
      </c>
      <c r="D415" s="229" t="s">
        <v>247</v>
      </c>
      <c r="E415" s="230" t="s">
        <v>4651</v>
      </c>
      <c r="F415" s="231" t="s">
        <v>4652</v>
      </c>
      <c r="G415" s="232" t="s">
        <v>171</v>
      </c>
      <c r="H415" s="233">
        <v>822</v>
      </c>
      <c r="I415" s="234"/>
      <c r="J415" s="235">
        <f>ROUND(I415*H415,2)</f>
        <v>0</v>
      </c>
      <c r="K415" s="236"/>
      <c r="L415" s="45"/>
      <c r="M415" s="237" t="s">
        <v>1</v>
      </c>
      <c r="N415" s="238" t="s">
        <v>48</v>
      </c>
      <c r="O415" s="92"/>
      <c r="P415" s="239">
        <f>O415*H415</f>
        <v>0</v>
      </c>
      <c r="Q415" s="239">
        <v>0</v>
      </c>
      <c r="R415" s="239">
        <f>Q415*H415</f>
        <v>0</v>
      </c>
      <c r="S415" s="239">
        <v>0</v>
      </c>
      <c r="T415" s="240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41" t="s">
        <v>251</v>
      </c>
      <c r="AT415" s="241" t="s">
        <v>247</v>
      </c>
      <c r="AU415" s="241" t="s">
        <v>92</v>
      </c>
      <c r="AY415" s="18" t="s">
        <v>244</v>
      </c>
      <c r="BE415" s="242">
        <f>IF(N415="základní",J415,0)</f>
        <v>0</v>
      </c>
      <c r="BF415" s="242">
        <f>IF(N415="snížená",J415,0)</f>
        <v>0</v>
      </c>
      <c r="BG415" s="242">
        <f>IF(N415="zákl. přenesená",J415,0)</f>
        <v>0</v>
      </c>
      <c r="BH415" s="242">
        <f>IF(N415="sníž. přenesená",J415,0)</f>
        <v>0</v>
      </c>
      <c r="BI415" s="242">
        <f>IF(N415="nulová",J415,0)</f>
        <v>0</v>
      </c>
      <c r="BJ415" s="18" t="s">
        <v>90</v>
      </c>
      <c r="BK415" s="242">
        <f>ROUND(I415*H415,2)</f>
        <v>0</v>
      </c>
      <c r="BL415" s="18" t="s">
        <v>251</v>
      </c>
      <c r="BM415" s="241" t="s">
        <v>4653</v>
      </c>
    </row>
    <row r="416" s="2" customFormat="1">
      <c r="A416" s="39"/>
      <c r="B416" s="40"/>
      <c r="C416" s="41"/>
      <c r="D416" s="245" t="s">
        <v>632</v>
      </c>
      <c r="E416" s="41"/>
      <c r="F416" s="299" t="s">
        <v>4654</v>
      </c>
      <c r="G416" s="41"/>
      <c r="H416" s="41"/>
      <c r="I416" s="300"/>
      <c r="J416" s="41"/>
      <c r="K416" s="41"/>
      <c r="L416" s="45"/>
      <c r="M416" s="301"/>
      <c r="N416" s="302"/>
      <c r="O416" s="92"/>
      <c r="P416" s="92"/>
      <c r="Q416" s="92"/>
      <c r="R416" s="92"/>
      <c r="S416" s="92"/>
      <c r="T416" s="93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T416" s="18" t="s">
        <v>632</v>
      </c>
      <c r="AU416" s="18" t="s">
        <v>92</v>
      </c>
    </row>
    <row r="417" s="13" customFormat="1">
      <c r="A417" s="13"/>
      <c r="B417" s="243"/>
      <c r="C417" s="244"/>
      <c r="D417" s="245" t="s">
        <v>253</v>
      </c>
      <c r="E417" s="246" t="s">
        <v>1</v>
      </c>
      <c r="F417" s="247" t="s">
        <v>4655</v>
      </c>
      <c r="G417" s="244"/>
      <c r="H417" s="248">
        <v>822</v>
      </c>
      <c r="I417" s="249"/>
      <c r="J417" s="244"/>
      <c r="K417" s="244"/>
      <c r="L417" s="250"/>
      <c r="M417" s="251"/>
      <c r="N417" s="252"/>
      <c r="O417" s="252"/>
      <c r="P417" s="252"/>
      <c r="Q417" s="252"/>
      <c r="R417" s="252"/>
      <c r="S417" s="252"/>
      <c r="T417" s="25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4" t="s">
        <v>253</v>
      </c>
      <c r="AU417" s="254" t="s">
        <v>92</v>
      </c>
      <c r="AV417" s="13" t="s">
        <v>92</v>
      </c>
      <c r="AW417" s="13" t="s">
        <v>36</v>
      </c>
      <c r="AX417" s="13" t="s">
        <v>90</v>
      </c>
      <c r="AY417" s="254" t="s">
        <v>244</v>
      </c>
    </row>
    <row r="418" s="2" customFormat="1" ht="24.15" customHeight="1">
      <c r="A418" s="39"/>
      <c r="B418" s="40"/>
      <c r="C418" s="229" t="s">
        <v>1704</v>
      </c>
      <c r="D418" s="229" t="s">
        <v>247</v>
      </c>
      <c r="E418" s="230" t="s">
        <v>4656</v>
      </c>
      <c r="F418" s="231" t="s">
        <v>4657</v>
      </c>
      <c r="G418" s="232" t="s">
        <v>171</v>
      </c>
      <c r="H418" s="233">
        <v>822</v>
      </c>
      <c r="I418" s="234"/>
      <c r="J418" s="235">
        <f>ROUND(I418*H418,2)</f>
        <v>0</v>
      </c>
      <c r="K418" s="236"/>
      <c r="L418" s="45"/>
      <c r="M418" s="237" t="s">
        <v>1</v>
      </c>
      <c r="N418" s="238" t="s">
        <v>48</v>
      </c>
      <c r="O418" s="92"/>
      <c r="P418" s="239">
        <f>O418*H418</f>
        <v>0</v>
      </c>
      <c r="Q418" s="239">
        <v>0</v>
      </c>
      <c r="R418" s="239">
        <f>Q418*H418</f>
        <v>0</v>
      </c>
      <c r="S418" s="239">
        <v>0</v>
      </c>
      <c r="T418" s="240">
        <f>S418*H418</f>
        <v>0</v>
      </c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R418" s="241" t="s">
        <v>251</v>
      </c>
      <c r="AT418" s="241" t="s">
        <v>247</v>
      </c>
      <c r="AU418" s="241" t="s">
        <v>92</v>
      </c>
      <c r="AY418" s="18" t="s">
        <v>244</v>
      </c>
      <c r="BE418" s="242">
        <f>IF(N418="základní",J418,0)</f>
        <v>0</v>
      </c>
      <c r="BF418" s="242">
        <f>IF(N418="snížená",J418,0)</f>
        <v>0</v>
      </c>
      <c r="BG418" s="242">
        <f>IF(N418="zákl. přenesená",J418,0)</f>
        <v>0</v>
      </c>
      <c r="BH418" s="242">
        <f>IF(N418="sníž. přenesená",J418,0)</f>
        <v>0</v>
      </c>
      <c r="BI418" s="242">
        <f>IF(N418="nulová",J418,0)</f>
        <v>0</v>
      </c>
      <c r="BJ418" s="18" t="s">
        <v>90</v>
      </c>
      <c r="BK418" s="242">
        <f>ROUND(I418*H418,2)</f>
        <v>0</v>
      </c>
      <c r="BL418" s="18" t="s">
        <v>251</v>
      </c>
      <c r="BM418" s="241" t="s">
        <v>4658</v>
      </c>
    </row>
    <row r="419" s="2" customFormat="1">
      <c r="A419" s="39"/>
      <c r="B419" s="40"/>
      <c r="C419" s="41"/>
      <c r="D419" s="245" t="s">
        <v>632</v>
      </c>
      <c r="E419" s="41"/>
      <c r="F419" s="299" t="s">
        <v>4654</v>
      </c>
      <c r="G419" s="41"/>
      <c r="H419" s="41"/>
      <c r="I419" s="300"/>
      <c r="J419" s="41"/>
      <c r="K419" s="41"/>
      <c r="L419" s="45"/>
      <c r="M419" s="301"/>
      <c r="N419" s="302"/>
      <c r="O419" s="92"/>
      <c r="P419" s="92"/>
      <c r="Q419" s="92"/>
      <c r="R419" s="92"/>
      <c r="S419" s="92"/>
      <c r="T419" s="93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T419" s="18" t="s">
        <v>632</v>
      </c>
      <c r="AU419" s="18" t="s">
        <v>92</v>
      </c>
    </row>
    <row r="420" s="13" customFormat="1">
      <c r="A420" s="13"/>
      <c r="B420" s="243"/>
      <c r="C420" s="244"/>
      <c r="D420" s="245" t="s">
        <v>253</v>
      </c>
      <c r="E420" s="246" t="s">
        <v>1</v>
      </c>
      <c r="F420" s="247" t="s">
        <v>4655</v>
      </c>
      <c r="G420" s="244"/>
      <c r="H420" s="248">
        <v>822</v>
      </c>
      <c r="I420" s="249"/>
      <c r="J420" s="244"/>
      <c r="K420" s="244"/>
      <c r="L420" s="250"/>
      <c r="M420" s="251"/>
      <c r="N420" s="252"/>
      <c r="O420" s="252"/>
      <c r="P420" s="252"/>
      <c r="Q420" s="252"/>
      <c r="R420" s="252"/>
      <c r="S420" s="252"/>
      <c r="T420" s="25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4" t="s">
        <v>253</v>
      </c>
      <c r="AU420" s="254" t="s">
        <v>92</v>
      </c>
      <c r="AV420" s="13" t="s">
        <v>92</v>
      </c>
      <c r="AW420" s="13" t="s">
        <v>36</v>
      </c>
      <c r="AX420" s="13" t="s">
        <v>90</v>
      </c>
      <c r="AY420" s="254" t="s">
        <v>244</v>
      </c>
    </row>
    <row r="421" s="12" customFormat="1" ht="22.8" customHeight="1">
      <c r="A421" s="12"/>
      <c r="B421" s="213"/>
      <c r="C421" s="214"/>
      <c r="D421" s="215" t="s">
        <v>82</v>
      </c>
      <c r="E421" s="227" t="s">
        <v>7</v>
      </c>
      <c r="F421" s="227" t="s">
        <v>4659</v>
      </c>
      <c r="G421" s="214"/>
      <c r="H421" s="214"/>
      <c r="I421" s="217"/>
      <c r="J421" s="228">
        <f>BK421</f>
        <v>0</v>
      </c>
      <c r="K421" s="214"/>
      <c r="L421" s="219"/>
      <c r="M421" s="220"/>
      <c r="N421" s="221"/>
      <c r="O421" s="221"/>
      <c r="P421" s="222">
        <f>SUM(P422:P439)</f>
        <v>0</v>
      </c>
      <c r="Q421" s="221"/>
      <c r="R421" s="222">
        <f>SUM(R422:R439)</f>
        <v>0</v>
      </c>
      <c r="S421" s="221"/>
      <c r="T421" s="223">
        <f>SUM(T422:T439)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R421" s="224" t="s">
        <v>90</v>
      </c>
      <c r="AT421" s="225" t="s">
        <v>82</v>
      </c>
      <c r="AU421" s="225" t="s">
        <v>90</v>
      </c>
      <c r="AY421" s="224" t="s">
        <v>244</v>
      </c>
      <c r="BK421" s="226">
        <f>SUM(BK422:BK439)</f>
        <v>0</v>
      </c>
    </row>
    <row r="422" s="2" customFormat="1" ht="44.25" customHeight="1">
      <c r="A422" s="39"/>
      <c r="B422" s="40"/>
      <c r="C422" s="229" t="s">
        <v>554</v>
      </c>
      <c r="D422" s="303" t="s">
        <v>247</v>
      </c>
      <c r="E422" s="230" t="s">
        <v>4660</v>
      </c>
      <c r="F422" s="231" t="s">
        <v>4661</v>
      </c>
      <c r="G422" s="232" t="s">
        <v>171</v>
      </c>
      <c r="H422" s="233">
        <v>55.412999999999997</v>
      </c>
      <c r="I422" s="234"/>
      <c r="J422" s="235">
        <f>ROUND(I422*H422,2)</f>
        <v>0</v>
      </c>
      <c r="K422" s="236"/>
      <c r="L422" s="45"/>
      <c r="M422" s="237" t="s">
        <v>1</v>
      </c>
      <c r="N422" s="238" t="s">
        <v>48</v>
      </c>
      <c r="O422" s="92"/>
      <c r="P422" s="239">
        <f>O422*H422</f>
        <v>0</v>
      </c>
      <c r="Q422" s="239">
        <v>0</v>
      </c>
      <c r="R422" s="239">
        <f>Q422*H422</f>
        <v>0</v>
      </c>
      <c r="S422" s="239">
        <v>0</v>
      </c>
      <c r="T422" s="240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41" t="s">
        <v>251</v>
      </c>
      <c r="AT422" s="241" t="s">
        <v>247</v>
      </c>
      <c r="AU422" s="241" t="s">
        <v>92</v>
      </c>
      <c r="AY422" s="18" t="s">
        <v>244</v>
      </c>
      <c r="BE422" s="242">
        <f>IF(N422="základní",J422,0)</f>
        <v>0</v>
      </c>
      <c r="BF422" s="242">
        <f>IF(N422="snížená",J422,0)</f>
        <v>0</v>
      </c>
      <c r="BG422" s="242">
        <f>IF(N422="zákl. přenesená",J422,0)</f>
        <v>0</v>
      </c>
      <c r="BH422" s="242">
        <f>IF(N422="sníž. přenesená",J422,0)</f>
        <v>0</v>
      </c>
      <c r="BI422" s="242">
        <f>IF(N422="nulová",J422,0)</f>
        <v>0</v>
      </c>
      <c r="BJ422" s="18" t="s">
        <v>90</v>
      </c>
      <c r="BK422" s="242">
        <f>ROUND(I422*H422,2)</f>
        <v>0</v>
      </c>
      <c r="BL422" s="18" t="s">
        <v>251</v>
      </c>
      <c r="BM422" s="241" t="s">
        <v>4662</v>
      </c>
    </row>
    <row r="423" s="13" customFormat="1">
      <c r="A423" s="13"/>
      <c r="B423" s="243"/>
      <c r="C423" s="244"/>
      <c r="D423" s="245" t="s">
        <v>253</v>
      </c>
      <c r="E423" s="246" t="s">
        <v>1</v>
      </c>
      <c r="F423" s="247" t="s">
        <v>4663</v>
      </c>
      <c r="G423" s="244"/>
      <c r="H423" s="248">
        <v>55.412999999999997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253</v>
      </c>
      <c r="AU423" s="254" t="s">
        <v>92</v>
      </c>
      <c r="AV423" s="13" t="s">
        <v>92</v>
      </c>
      <c r="AW423" s="13" t="s">
        <v>36</v>
      </c>
      <c r="AX423" s="13" t="s">
        <v>83</v>
      </c>
      <c r="AY423" s="254" t="s">
        <v>244</v>
      </c>
    </row>
    <row r="424" s="16" customFormat="1">
      <c r="A424" s="16"/>
      <c r="B424" s="276"/>
      <c r="C424" s="277"/>
      <c r="D424" s="245" t="s">
        <v>253</v>
      </c>
      <c r="E424" s="278" t="s">
        <v>1</v>
      </c>
      <c r="F424" s="279" t="s">
        <v>503</v>
      </c>
      <c r="G424" s="277"/>
      <c r="H424" s="280">
        <v>55.412999999999997</v>
      </c>
      <c r="I424" s="281"/>
      <c r="J424" s="277"/>
      <c r="K424" s="277"/>
      <c r="L424" s="282"/>
      <c r="M424" s="283"/>
      <c r="N424" s="284"/>
      <c r="O424" s="284"/>
      <c r="P424" s="284"/>
      <c r="Q424" s="284"/>
      <c r="R424" s="284"/>
      <c r="S424" s="284"/>
      <c r="T424" s="285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T424" s="286" t="s">
        <v>253</v>
      </c>
      <c r="AU424" s="286" t="s">
        <v>92</v>
      </c>
      <c r="AV424" s="16" t="s">
        <v>358</v>
      </c>
      <c r="AW424" s="16" t="s">
        <v>36</v>
      </c>
      <c r="AX424" s="16" t="s">
        <v>83</v>
      </c>
      <c r="AY424" s="286" t="s">
        <v>244</v>
      </c>
    </row>
    <row r="425" s="14" customFormat="1">
      <c r="A425" s="14"/>
      <c r="B425" s="255"/>
      <c r="C425" s="256"/>
      <c r="D425" s="245" t="s">
        <v>253</v>
      </c>
      <c r="E425" s="257" t="s">
        <v>1</v>
      </c>
      <c r="F425" s="258" t="s">
        <v>255</v>
      </c>
      <c r="G425" s="256"/>
      <c r="H425" s="259">
        <v>55.412999999999997</v>
      </c>
      <c r="I425" s="260"/>
      <c r="J425" s="256"/>
      <c r="K425" s="256"/>
      <c r="L425" s="261"/>
      <c r="M425" s="262"/>
      <c r="N425" s="263"/>
      <c r="O425" s="263"/>
      <c r="P425" s="263"/>
      <c r="Q425" s="263"/>
      <c r="R425" s="263"/>
      <c r="S425" s="263"/>
      <c r="T425" s="26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65" t="s">
        <v>253</v>
      </c>
      <c r="AU425" s="265" t="s">
        <v>92</v>
      </c>
      <c r="AV425" s="14" t="s">
        <v>251</v>
      </c>
      <c r="AW425" s="14" t="s">
        <v>36</v>
      </c>
      <c r="AX425" s="14" t="s">
        <v>90</v>
      </c>
      <c r="AY425" s="265" t="s">
        <v>244</v>
      </c>
    </row>
    <row r="426" s="2" customFormat="1" ht="55.5" customHeight="1">
      <c r="A426" s="39"/>
      <c r="B426" s="40"/>
      <c r="C426" s="229" t="s">
        <v>567</v>
      </c>
      <c r="D426" s="303" t="s">
        <v>247</v>
      </c>
      <c r="E426" s="230" t="s">
        <v>4664</v>
      </c>
      <c r="F426" s="231" t="s">
        <v>4665</v>
      </c>
      <c r="G426" s="232" t="s">
        <v>174</v>
      </c>
      <c r="H426" s="233">
        <v>554.12699999999995</v>
      </c>
      <c r="I426" s="234"/>
      <c r="J426" s="235">
        <f>ROUND(I426*H426,2)</f>
        <v>0</v>
      </c>
      <c r="K426" s="236"/>
      <c r="L426" s="45"/>
      <c r="M426" s="237" t="s">
        <v>1</v>
      </c>
      <c r="N426" s="238" t="s">
        <v>48</v>
      </c>
      <c r="O426" s="92"/>
      <c r="P426" s="239">
        <f>O426*H426</f>
        <v>0</v>
      </c>
      <c r="Q426" s="239">
        <v>0</v>
      </c>
      <c r="R426" s="239">
        <f>Q426*H426</f>
        <v>0</v>
      </c>
      <c r="S426" s="239">
        <v>0</v>
      </c>
      <c r="T426" s="240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41" t="s">
        <v>251</v>
      </c>
      <c r="AT426" s="241" t="s">
        <v>247</v>
      </c>
      <c r="AU426" s="241" t="s">
        <v>92</v>
      </c>
      <c r="AY426" s="18" t="s">
        <v>244</v>
      </c>
      <c r="BE426" s="242">
        <f>IF(N426="základní",J426,0)</f>
        <v>0</v>
      </c>
      <c r="BF426" s="242">
        <f>IF(N426="snížená",J426,0)</f>
        <v>0</v>
      </c>
      <c r="BG426" s="242">
        <f>IF(N426="zákl. přenesená",J426,0)</f>
        <v>0</v>
      </c>
      <c r="BH426" s="242">
        <f>IF(N426="sníž. přenesená",J426,0)</f>
        <v>0</v>
      </c>
      <c r="BI426" s="242">
        <f>IF(N426="nulová",J426,0)</f>
        <v>0</v>
      </c>
      <c r="BJ426" s="18" t="s">
        <v>90</v>
      </c>
      <c r="BK426" s="242">
        <f>ROUND(I426*H426,2)</f>
        <v>0</v>
      </c>
      <c r="BL426" s="18" t="s">
        <v>251</v>
      </c>
      <c r="BM426" s="241" t="s">
        <v>4666</v>
      </c>
    </row>
    <row r="427" s="13" customFormat="1">
      <c r="A427" s="13"/>
      <c r="B427" s="243"/>
      <c r="C427" s="244"/>
      <c r="D427" s="245" t="s">
        <v>253</v>
      </c>
      <c r="E427" s="246" t="s">
        <v>1</v>
      </c>
      <c r="F427" s="247" t="s">
        <v>4667</v>
      </c>
      <c r="G427" s="244"/>
      <c r="H427" s="248">
        <v>554.12699999999995</v>
      </c>
      <c r="I427" s="249"/>
      <c r="J427" s="244"/>
      <c r="K427" s="244"/>
      <c r="L427" s="250"/>
      <c r="M427" s="251"/>
      <c r="N427" s="252"/>
      <c r="O427" s="252"/>
      <c r="P427" s="252"/>
      <c r="Q427" s="252"/>
      <c r="R427" s="252"/>
      <c r="S427" s="252"/>
      <c r="T427" s="25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4" t="s">
        <v>253</v>
      </c>
      <c r="AU427" s="254" t="s">
        <v>92</v>
      </c>
      <c r="AV427" s="13" t="s">
        <v>92</v>
      </c>
      <c r="AW427" s="13" t="s">
        <v>36</v>
      </c>
      <c r="AX427" s="13" t="s">
        <v>83</v>
      </c>
      <c r="AY427" s="254" t="s">
        <v>244</v>
      </c>
    </row>
    <row r="428" s="14" customFormat="1">
      <c r="A428" s="14"/>
      <c r="B428" s="255"/>
      <c r="C428" s="256"/>
      <c r="D428" s="245" t="s">
        <v>253</v>
      </c>
      <c r="E428" s="257" t="s">
        <v>1</v>
      </c>
      <c r="F428" s="258" t="s">
        <v>255</v>
      </c>
      <c r="G428" s="256"/>
      <c r="H428" s="259">
        <v>554.12699999999995</v>
      </c>
      <c r="I428" s="260"/>
      <c r="J428" s="256"/>
      <c r="K428" s="256"/>
      <c r="L428" s="261"/>
      <c r="M428" s="262"/>
      <c r="N428" s="263"/>
      <c r="O428" s="263"/>
      <c r="P428" s="263"/>
      <c r="Q428" s="263"/>
      <c r="R428" s="263"/>
      <c r="S428" s="263"/>
      <c r="T428" s="26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65" t="s">
        <v>253</v>
      </c>
      <c r="AU428" s="265" t="s">
        <v>92</v>
      </c>
      <c r="AV428" s="14" t="s">
        <v>251</v>
      </c>
      <c r="AW428" s="14" t="s">
        <v>36</v>
      </c>
      <c r="AX428" s="14" t="s">
        <v>90</v>
      </c>
      <c r="AY428" s="265" t="s">
        <v>244</v>
      </c>
    </row>
    <row r="429" s="2" customFormat="1" ht="24.15" customHeight="1">
      <c r="A429" s="39"/>
      <c r="B429" s="40"/>
      <c r="C429" s="287" t="s">
        <v>578</v>
      </c>
      <c r="D429" s="304" t="s">
        <v>529</v>
      </c>
      <c r="E429" s="288" t="s">
        <v>1934</v>
      </c>
      <c r="F429" s="289" t="s">
        <v>1935</v>
      </c>
      <c r="G429" s="290" t="s">
        <v>174</v>
      </c>
      <c r="H429" s="291">
        <v>580.51400000000001</v>
      </c>
      <c r="I429" s="292"/>
      <c r="J429" s="293">
        <f>ROUND(I429*H429,2)</f>
        <v>0</v>
      </c>
      <c r="K429" s="294"/>
      <c r="L429" s="295"/>
      <c r="M429" s="296" t="s">
        <v>1</v>
      </c>
      <c r="N429" s="297" t="s">
        <v>48</v>
      </c>
      <c r="O429" s="92"/>
      <c r="P429" s="239">
        <f>O429*H429</f>
        <v>0</v>
      </c>
      <c r="Q429" s="239">
        <v>0</v>
      </c>
      <c r="R429" s="239">
        <f>Q429*H429</f>
        <v>0</v>
      </c>
      <c r="S429" s="239">
        <v>0</v>
      </c>
      <c r="T429" s="240">
        <f>S429*H429</f>
        <v>0</v>
      </c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R429" s="241" t="s">
        <v>280</v>
      </c>
      <c r="AT429" s="241" t="s">
        <v>529</v>
      </c>
      <c r="AU429" s="241" t="s">
        <v>92</v>
      </c>
      <c r="AY429" s="18" t="s">
        <v>244</v>
      </c>
      <c r="BE429" s="242">
        <f>IF(N429="základní",J429,0)</f>
        <v>0</v>
      </c>
      <c r="BF429" s="242">
        <f>IF(N429="snížená",J429,0)</f>
        <v>0</v>
      </c>
      <c r="BG429" s="242">
        <f>IF(N429="zákl. přenesená",J429,0)</f>
        <v>0</v>
      </c>
      <c r="BH429" s="242">
        <f>IF(N429="sníž. přenesená",J429,0)</f>
        <v>0</v>
      </c>
      <c r="BI429" s="242">
        <f>IF(N429="nulová",J429,0)</f>
        <v>0</v>
      </c>
      <c r="BJ429" s="18" t="s">
        <v>90</v>
      </c>
      <c r="BK429" s="242">
        <f>ROUND(I429*H429,2)</f>
        <v>0</v>
      </c>
      <c r="BL429" s="18" t="s">
        <v>251</v>
      </c>
      <c r="BM429" s="241" t="s">
        <v>4668</v>
      </c>
    </row>
    <row r="430" s="13" customFormat="1">
      <c r="A430" s="13"/>
      <c r="B430" s="243"/>
      <c r="C430" s="244"/>
      <c r="D430" s="245" t="s">
        <v>253</v>
      </c>
      <c r="E430" s="246" t="s">
        <v>1</v>
      </c>
      <c r="F430" s="247" t="s">
        <v>4669</v>
      </c>
      <c r="G430" s="244"/>
      <c r="H430" s="248">
        <v>580.51400000000001</v>
      </c>
      <c r="I430" s="249"/>
      <c r="J430" s="244"/>
      <c r="K430" s="244"/>
      <c r="L430" s="250"/>
      <c r="M430" s="251"/>
      <c r="N430" s="252"/>
      <c r="O430" s="252"/>
      <c r="P430" s="252"/>
      <c r="Q430" s="252"/>
      <c r="R430" s="252"/>
      <c r="S430" s="252"/>
      <c r="T430" s="25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4" t="s">
        <v>253</v>
      </c>
      <c r="AU430" s="254" t="s">
        <v>92</v>
      </c>
      <c r="AV430" s="13" t="s">
        <v>92</v>
      </c>
      <c r="AW430" s="13" t="s">
        <v>36</v>
      </c>
      <c r="AX430" s="13" t="s">
        <v>83</v>
      </c>
      <c r="AY430" s="254" t="s">
        <v>244</v>
      </c>
    </row>
    <row r="431" s="14" customFormat="1">
      <c r="A431" s="14"/>
      <c r="B431" s="255"/>
      <c r="C431" s="256"/>
      <c r="D431" s="245" t="s">
        <v>253</v>
      </c>
      <c r="E431" s="257" t="s">
        <v>1</v>
      </c>
      <c r="F431" s="258" t="s">
        <v>255</v>
      </c>
      <c r="G431" s="256"/>
      <c r="H431" s="259">
        <v>580.51400000000001</v>
      </c>
      <c r="I431" s="260"/>
      <c r="J431" s="256"/>
      <c r="K431" s="256"/>
      <c r="L431" s="261"/>
      <c r="M431" s="262"/>
      <c r="N431" s="263"/>
      <c r="O431" s="263"/>
      <c r="P431" s="263"/>
      <c r="Q431" s="263"/>
      <c r="R431" s="263"/>
      <c r="S431" s="263"/>
      <c r="T431" s="26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65" t="s">
        <v>253</v>
      </c>
      <c r="AU431" s="265" t="s">
        <v>92</v>
      </c>
      <c r="AV431" s="14" t="s">
        <v>251</v>
      </c>
      <c r="AW431" s="14" t="s">
        <v>36</v>
      </c>
      <c r="AX431" s="14" t="s">
        <v>90</v>
      </c>
      <c r="AY431" s="265" t="s">
        <v>244</v>
      </c>
    </row>
    <row r="432" s="2" customFormat="1" ht="16.5" customHeight="1">
      <c r="A432" s="39"/>
      <c r="B432" s="40"/>
      <c r="C432" s="229" t="s">
        <v>585</v>
      </c>
      <c r="D432" s="303" t="s">
        <v>247</v>
      </c>
      <c r="E432" s="230" t="s">
        <v>4670</v>
      </c>
      <c r="F432" s="231" t="s">
        <v>4671</v>
      </c>
      <c r="G432" s="232" t="s">
        <v>171</v>
      </c>
      <c r="H432" s="233">
        <v>13.853</v>
      </c>
      <c r="I432" s="234"/>
      <c r="J432" s="235">
        <f>ROUND(I432*H432,2)</f>
        <v>0</v>
      </c>
      <c r="K432" s="236"/>
      <c r="L432" s="45"/>
      <c r="M432" s="237" t="s">
        <v>1</v>
      </c>
      <c r="N432" s="238" t="s">
        <v>48</v>
      </c>
      <c r="O432" s="92"/>
      <c r="P432" s="239">
        <f>O432*H432</f>
        <v>0</v>
      </c>
      <c r="Q432" s="239">
        <v>0</v>
      </c>
      <c r="R432" s="239">
        <f>Q432*H432</f>
        <v>0</v>
      </c>
      <c r="S432" s="239">
        <v>0</v>
      </c>
      <c r="T432" s="240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41" t="s">
        <v>251</v>
      </c>
      <c r="AT432" s="241" t="s">
        <v>247</v>
      </c>
      <c r="AU432" s="241" t="s">
        <v>92</v>
      </c>
      <c r="AY432" s="18" t="s">
        <v>244</v>
      </c>
      <c r="BE432" s="242">
        <f>IF(N432="základní",J432,0)</f>
        <v>0</v>
      </c>
      <c r="BF432" s="242">
        <f>IF(N432="snížená",J432,0)</f>
        <v>0</v>
      </c>
      <c r="BG432" s="242">
        <f>IF(N432="zákl. přenesená",J432,0)</f>
        <v>0</v>
      </c>
      <c r="BH432" s="242">
        <f>IF(N432="sníž. přenesená",J432,0)</f>
        <v>0</v>
      </c>
      <c r="BI432" s="242">
        <f>IF(N432="nulová",J432,0)</f>
        <v>0</v>
      </c>
      <c r="BJ432" s="18" t="s">
        <v>90</v>
      </c>
      <c r="BK432" s="242">
        <f>ROUND(I432*H432,2)</f>
        <v>0</v>
      </c>
      <c r="BL432" s="18" t="s">
        <v>251</v>
      </c>
      <c r="BM432" s="241" t="s">
        <v>4672</v>
      </c>
    </row>
    <row r="433" s="13" customFormat="1">
      <c r="A433" s="13"/>
      <c r="B433" s="243"/>
      <c r="C433" s="244"/>
      <c r="D433" s="245" t="s">
        <v>253</v>
      </c>
      <c r="E433" s="246" t="s">
        <v>1</v>
      </c>
      <c r="F433" s="247" t="s">
        <v>4673</v>
      </c>
      <c r="G433" s="244"/>
      <c r="H433" s="248">
        <v>13.853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253</v>
      </c>
      <c r="AU433" s="254" t="s">
        <v>92</v>
      </c>
      <c r="AV433" s="13" t="s">
        <v>92</v>
      </c>
      <c r="AW433" s="13" t="s">
        <v>36</v>
      </c>
      <c r="AX433" s="13" t="s">
        <v>83</v>
      </c>
      <c r="AY433" s="254" t="s">
        <v>244</v>
      </c>
    </row>
    <row r="434" s="16" customFormat="1">
      <c r="A434" s="16"/>
      <c r="B434" s="276"/>
      <c r="C434" s="277"/>
      <c r="D434" s="245" t="s">
        <v>253</v>
      </c>
      <c r="E434" s="278" t="s">
        <v>1</v>
      </c>
      <c r="F434" s="279" t="s">
        <v>503</v>
      </c>
      <c r="G434" s="277"/>
      <c r="H434" s="280">
        <v>13.853</v>
      </c>
      <c r="I434" s="281"/>
      <c r="J434" s="277"/>
      <c r="K434" s="277"/>
      <c r="L434" s="282"/>
      <c r="M434" s="283"/>
      <c r="N434" s="284"/>
      <c r="O434" s="284"/>
      <c r="P434" s="284"/>
      <c r="Q434" s="284"/>
      <c r="R434" s="284"/>
      <c r="S434" s="284"/>
      <c r="T434" s="285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T434" s="286" t="s">
        <v>253</v>
      </c>
      <c r="AU434" s="286" t="s">
        <v>92</v>
      </c>
      <c r="AV434" s="16" t="s">
        <v>358</v>
      </c>
      <c r="AW434" s="16" t="s">
        <v>36</v>
      </c>
      <c r="AX434" s="16" t="s">
        <v>83</v>
      </c>
      <c r="AY434" s="286" t="s">
        <v>244</v>
      </c>
    </row>
    <row r="435" s="14" customFormat="1">
      <c r="A435" s="14"/>
      <c r="B435" s="255"/>
      <c r="C435" s="256"/>
      <c r="D435" s="245" t="s">
        <v>253</v>
      </c>
      <c r="E435" s="257" t="s">
        <v>1</v>
      </c>
      <c r="F435" s="258" t="s">
        <v>255</v>
      </c>
      <c r="G435" s="256"/>
      <c r="H435" s="259">
        <v>13.853</v>
      </c>
      <c r="I435" s="260"/>
      <c r="J435" s="256"/>
      <c r="K435" s="256"/>
      <c r="L435" s="261"/>
      <c r="M435" s="262"/>
      <c r="N435" s="263"/>
      <c r="O435" s="263"/>
      <c r="P435" s="263"/>
      <c r="Q435" s="263"/>
      <c r="R435" s="263"/>
      <c r="S435" s="263"/>
      <c r="T435" s="26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65" t="s">
        <v>253</v>
      </c>
      <c r="AU435" s="265" t="s">
        <v>92</v>
      </c>
      <c r="AV435" s="14" t="s">
        <v>251</v>
      </c>
      <c r="AW435" s="14" t="s">
        <v>36</v>
      </c>
      <c r="AX435" s="14" t="s">
        <v>90</v>
      </c>
      <c r="AY435" s="265" t="s">
        <v>244</v>
      </c>
    </row>
    <row r="436" s="2" customFormat="1" ht="24.15" customHeight="1">
      <c r="A436" s="39"/>
      <c r="B436" s="40"/>
      <c r="C436" s="229" t="s">
        <v>2104</v>
      </c>
      <c r="D436" s="303" t="s">
        <v>247</v>
      </c>
      <c r="E436" s="230" t="s">
        <v>4674</v>
      </c>
      <c r="F436" s="231" t="s">
        <v>4675</v>
      </c>
      <c r="G436" s="232" t="s">
        <v>184</v>
      </c>
      <c r="H436" s="233">
        <v>277.06400000000002</v>
      </c>
      <c r="I436" s="234"/>
      <c r="J436" s="235">
        <f>ROUND(I436*H436,2)</f>
        <v>0</v>
      </c>
      <c r="K436" s="236"/>
      <c r="L436" s="45"/>
      <c r="M436" s="237" t="s">
        <v>1</v>
      </c>
      <c r="N436" s="238" t="s">
        <v>48</v>
      </c>
      <c r="O436" s="92"/>
      <c r="P436" s="239">
        <f>O436*H436</f>
        <v>0</v>
      </c>
      <c r="Q436" s="239">
        <v>0</v>
      </c>
      <c r="R436" s="239">
        <f>Q436*H436</f>
        <v>0</v>
      </c>
      <c r="S436" s="239">
        <v>0</v>
      </c>
      <c r="T436" s="240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41" t="s">
        <v>251</v>
      </c>
      <c r="AT436" s="241" t="s">
        <v>247</v>
      </c>
      <c r="AU436" s="241" t="s">
        <v>92</v>
      </c>
      <c r="AY436" s="18" t="s">
        <v>244</v>
      </c>
      <c r="BE436" s="242">
        <f>IF(N436="základní",J436,0)</f>
        <v>0</v>
      </c>
      <c r="BF436" s="242">
        <f>IF(N436="snížená",J436,0)</f>
        <v>0</v>
      </c>
      <c r="BG436" s="242">
        <f>IF(N436="zákl. přenesená",J436,0)</f>
        <v>0</v>
      </c>
      <c r="BH436" s="242">
        <f>IF(N436="sníž. přenesená",J436,0)</f>
        <v>0</v>
      </c>
      <c r="BI436" s="242">
        <f>IF(N436="nulová",J436,0)</f>
        <v>0</v>
      </c>
      <c r="BJ436" s="18" t="s">
        <v>90</v>
      </c>
      <c r="BK436" s="242">
        <f>ROUND(I436*H436,2)</f>
        <v>0</v>
      </c>
      <c r="BL436" s="18" t="s">
        <v>251</v>
      </c>
      <c r="BM436" s="241" t="s">
        <v>4676</v>
      </c>
    </row>
    <row r="437" s="13" customFormat="1">
      <c r="A437" s="13"/>
      <c r="B437" s="243"/>
      <c r="C437" s="244"/>
      <c r="D437" s="245" t="s">
        <v>253</v>
      </c>
      <c r="E437" s="246" t="s">
        <v>1</v>
      </c>
      <c r="F437" s="247" t="s">
        <v>4677</v>
      </c>
      <c r="G437" s="244"/>
      <c r="H437" s="248">
        <v>277.06400000000002</v>
      </c>
      <c r="I437" s="249"/>
      <c r="J437" s="244"/>
      <c r="K437" s="244"/>
      <c r="L437" s="250"/>
      <c r="M437" s="251"/>
      <c r="N437" s="252"/>
      <c r="O437" s="252"/>
      <c r="P437" s="252"/>
      <c r="Q437" s="252"/>
      <c r="R437" s="252"/>
      <c r="S437" s="252"/>
      <c r="T437" s="25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4" t="s">
        <v>253</v>
      </c>
      <c r="AU437" s="254" t="s">
        <v>92</v>
      </c>
      <c r="AV437" s="13" t="s">
        <v>92</v>
      </c>
      <c r="AW437" s="13" t="s">
        <v>36</v>
      </c>
      <c r="AX437" s="13" t="s">
        <v>83</v>
      </c>
      <c r="AY437" s="254" t="s">
        <v>244</v>
      </c>
    </row>
    <row r="438" s="16" customFormat="1">
      <c r="A438" s="16"/>
      <c r="B438" s="276"/>
      <c r="C438" s="277"/>
      <c r="D438" s="245" t="s">
        <v>253</v>
      </c>
      <c r="E438" s="278" t="s">
        <v>1</v>
      </c>
      <c r="F438" s="279" t="s">
        <v>503</v>
      </c>
      <c r="G438" s="277"/>
      <c r="H438" s="280">
        <v>277.06400000000002</v>
      </c>
      <c r="I438" s="281"/>
      <c r="J438" s="277"/>
      <c r="K438" s="277"/>
      <c r="L438" s="282"/>
      <c r="M438" s="283"/>
      <c r="N438" s="284"/>
      <c r="O438" s="284"/>
      <c r="P438" s="284"/>
      <c r="Q438" s="284"/>
      <c r="R438" s="284"/>
      <c r="S438" s="284"/>
      <c r="T438" s="285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T438" s="286" t="s">
        <v>253</v>
      </c>
      <c r="AU438" s="286" t="s">
        <v>92</v>
      </c>
      <c r="AV438" s="16" t="s">
        <v>358</v>
      </c>
      <c r="AW438" s="16" t="s">
        <v>36</v>
      </c>
      <c r="AX438" s="16" t="s">
        <v>83</v>
      </c>
      <c r="AY438" s="286" t="s">
        <v>244</v>
      </c>
    </row>
    <row r="439" s="14" customFormat="1">
      <c r="A439" s="14"/>
      <c r="B439" s="255"/>
      <c r="C439" s="256"/>
      <c r="D439" s="245" t="s">
        <v>253</v>
      </c>
      <c r="E439" s="257" t="s">
        <v>1</v>
      </c>
      <c r="F439" s="258" t="s">
        <v>255</v>
      </c>
      <c r="G439" s="256"/>
      <c r="H439" s="259">
        <v>277.06400000000002</v>
      </c>
      <c r="I439" s="260"/>
      <c r="J439" s="256"/>
      <c r="K439" s="256"/>
      <c r="L439" s="261"/>
      <c r="M439" s="262"/>
      <c r="N439" s="263"/>
      <c r="O439" s="263"/>
      <c r="P439" s="263"/>
      <c r="Q439" s="263"/>
      <c r="R439" s="263"/>
      <c r="S439" s="263"/>
      <c r="T439" s="26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65" t="s">
        <v>253</v>
      </c>
      <c r="AU439" s="265" t="s">
        <v>92</v>
      </c>
      <c r="AV439" s="14" t="s">
        <v>251</v>
      </c>
      <c r="AW439" s="14" t="s">
        <v>36</v>
      </c>
      <c r="AX439" s="14" t="s">
        <v>90</v>
      </c>
      <c r="AY439" s="265" t="s">
        <v>244</v>
      </c>
    </row>
    <row r="440" s="12" customFormat="1" ht="22.8" customHeight="1">
      <c r="A440" s="12"/>
      <c r="B440" s="213"/>
      <c r="C440" s="214"/>
      <c r="D440" s="215" t="s">
        <v>82</v>
      </c>
      <c r="E440" s="227" t="s">
        <v>399</v>
      </c>
      <c r="F440" s="227" t="s">
        <v>4678</v>
      </c>
      <c r="G440" s="214"/>
      <c r="H440" s="214"/>
      <c r="I440" s="217"/>
      <c r="J440" s="228">
        <f>BK440</f>
        <v>0</v>
      </c>
      <c r="K440" s="214"/>
      <c r="L440" s="219"/>
      <c r="M440" s="220"/>
      <c r="N440" s="221"/>
      <c r="O440" s="221"/>
      <c r="P440" s="222">
        <f>SUM(P441:P456)</f>
        <v>0</v>
      </c>
      <c r="Q440" s="221"/>
      <c r="R440" s="222">
        <f>SUM(R441:R456)</f>
        <v>0</v>
      </c>
      <c r="S440" s="221"/>
      <c r="T440" s="223">
        <f>SUM(T441:T456)</f>
        <v>0</v>
      </c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R440" s="224" t="s">
        <v>90</v>
      </c>
      <c r="AT440" s="225" t="s">
        <v>82</v>
      </c>
      <c r="AU440" s="225" t="s">
        <v>90</v>
      </c>
      <c r="AY440" s="224" t="s">
        <v>244</v>
      </c>
      <c r="BK440" s="226">
        <f>SUM(BK441:BK456)</f>
        <v>0</v>
      </c>
    </row>
    <row r="441" s="2" customFormat="1" ht="24.15" customHeight="1">
      <c r="A441" s="39"/>
      <c r="B441" s="40"/>
      <c r="C441" s="229" t="s">
        <v>595</v>
      </c>
      <c r="D441" s="229" t="s">
        <v>247</v>
      </c>
      <c r="E441" s="230" t="s">
        <v>4679</v>
      </c>
      <c r="F441" s="231" t="s">
        <v>4680</v>
      </c>
      <c r="G441" s="232" t="s">
        <v>171</v>
      </c>
      <c r="H441" s="233">
        <v>2.8079999999999998</v>
      </c>
      <c r="I441" s="234"/>
      <c r="J441" s="235">
        <f>ROUND(I441*H441,2)</f>
        <v>0</v>
      </c>
      <c r="K441" s="236"/>
      <c r="L441" s="45"/>
      <c r="M441" s="237" t="s">
        <v>1</v>
      </c>
      <c r="N441" s="238" t="s">
        <v>48</v>
      </c>
      <c r="O441" s="92"/>
      <c r="P441" s="239">
        <f>O441*H441</f>
        <v>0</v>
      </c>
      <c r="Q441" s="239">
        <v>0</v>
      </c>
      <c r="R441" s="239">
        <f>Q441*H441</f>
        <v>0</v>
      </c>
      <c r="S441" s="239">
        <v>0</v>
      </c>
      <c r="T441" s="240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41" t="s">
        <v>251</v>
      </c>
      <c r="AT441" s="241" t="s">
        <v>247</v>
      </c>
      <c r="AU441" s="241" t="s">
        <v>92</v>
      </c>
      <c r="AY441" s="18" t="s">
        <v>244</v>
      </c>
      <c r="BE441" s="242">
        <f>IF(N441="základní",J441,0)</f>
        <v>0</v>
      </c>
      <c r="BF441" s="242">
        <f>IF(N441="snížená",J441,0)</f>
        <v>0</v>
      </c>
      <c r="BG441" s="242">
        <f>IF(N441="zákl. přenesená",J441,0)</f>
        <v>0</v>
      </c>
      <c r="BH441" s="242">
        <f>IF(N441="sníž. přenesená",J441,0)</f>
        <v>0</v>
      </c>
      <c r="BI441" s="242">
        <f>IF(N441="nulová",J441,0)</f>
        <v>0</v>
      </c>
      <c r="BJ441" s="18" t="s">
        <v>90</v>
      </c>
      <c r="BK441" s="242">
        <f>ROUND(I441*H441,2)</f>
        <v>0</v>
      </c>
      <c r="BL441" s="18" t="s">
        <v>251</v>
      </c>
      <c r="BM441" s="241" t="s">
        <v>4681</v>
      </c>
    </row>
    <row r="442" s="13" customFormat="1">
      <c r="A442" s="13"/>
      <c r="B442" s="243"/>
      <c r="C442" s="244"/>
      <c r="D442" s="245" t="s">
        <v>253</v>
      </c>
      <c r="E442" s="246" t="s">
        <v>1</v>
      </c>
      <c r="F442" s="247" t="s">
        <v>4682</v>
      </c>
      <c r="G442" s="244"/>
      <c r="H442" s="248">
        <v>0.28799999999999998</v>
      </c>
      <c r="I442" s="249"/>
      <c r="J442" s="244"/>
      <c r="K442" s="244"/>
      <c r="L442" s="250"/>
      <c r="M442" s="251"/>
      <c r="N442" s="252"/>
      <c r="O442" s="252"/>
      <c r="P442" s="252"/>
      <c r="Q442" s="252"/>
      <c r="R442" s="252"/>
      <c r="S442" s="252"/>
      <c r="T442" s="25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4" t="s">
        <v>253</v>
      </c>
      <c r="AU442" s="254" t="s">
        <v>92</v>
      </c>
      <c r="AV442" s="13" t="s">
        <v>92</v>
      </c>
      <c r="AW442" s="13" t="s">
        <v>36</v>
      </c>
      <c r="AX442" s="13" t="s">
        <v>83</v>
      </c>
      <c r="AY442" s="254" t="s">
        <v>244</v>
      </c>
    </row>
    <row r="443" s="16" customFormat="1">
      <c r="A443" s="16"/>
      <c r="B443" s="276"/>
      <c r="C443" s="277"/>
      <c r="D443" s="245" t="s">
        <v>253</v>
      </c>
      <c r="E443" s="278" t="s">
        <v>1</v>
      </c>
      <c r="F443" s="279" t="s">
        <v>503</v>
      </c>
      <c r="G443" s="277"/>
      <c r="H443" s="280">
        <v>0.28799999999999998</v>
      </c>
      <c r="I443" s="281"/>
      <c r="J443" s="277"/>
      <c r="K443" s="277"/>
      <c r="L443" s="282"/>
      <c r="M443" s="283"/>
      <c r="N443" s="284"/>
      <c r="O443" s="284"/>
      <c r="P443" s="284"/>
      <c r="Q443" s="284"/>
      <c r="R443" s="284"/>
      <c r="S443" s="284"/>
      <c r="T443" s="285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T443" s="286" t="s">
        <v>253</v>
      </c>
      <c r="AU443" s="286" t="s">
        <v>92</v>
      </c>
      <c r="AV443" s="16" t="s">
        <v>358</v>
      </c>
      <c r="AW443" s="16" t="s">
        <v>36</v>
      </c>
      <c r="AX443" s="16" t="s">
        <v>83</v>
      </c>
      <c r="AY443" s="286" t="s">
        <v>244</v>
      </c>
    </row>
    <row r="444" s="13" customFormat="1">
      <c r="A444" s="13"/>
      <c r="B444" s="243"/>
      <c r="C444" s="244"/>
      <c r="D444" s="245" t="s">
        <v>253</v>
      </c>
      <c r="E444" s="246" t="s">
        <v>1</v>
      </c>
      <c r="F444" s="247" t="s">
        <v>4683</v>
      </c>
      <c r="G444" s="244"/>
      <c r="H444" s="248">
        <v>2.52</v>
      </c>
      <c r="I444" s="249"/>
      <c r="J444" s="244"/>
      <c r="K444" s="244"/>
      <c r="L444" s="250"/>
      <c r="M444" s="251"/>
      <c r="N444" s="252"/>
      <c r="O444" s="252"/>
      <c r="P444" s="252"/>
      <c r="Q444" s="252"/>
      <c r="R444" s="252"/>
      <c r="S444" s="252"/>
      <c r="T444" s="25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4" t="s">
        <v>253</v>
      </c>
      <c r="AU444" s="254" t="s">
        <v>92</v>
      </c>
      <c r="AV444" s="13" t="s">
        <v>92</v>
      </c>
      <c r="AW444" s="13" t="s">
        <v>36</v>
      </c>
      <c r="AX444" s="13" t="s">
        <v>83</v>
      </c>
      <c r="AY444" s="254" t="s">
        <v>244</v>
      </c>
    </row>
    <row r="445" s="16" customFormat="1">
      <c r="A445" s="16"/>
      <c r="B445" s="276"/>
      <c r="C445" s="277"/>
      <c r="D445" s="245" t="s">
        <v>253</v>
      </c>
      <c r="E445" s="278" t="s">
        <v>1</v>
      </c>
      <c r="F445" s="279" t="s">
        <v>503</v>
      </c>
      <c r="G445" s="277"/>
      <c r="H445" s="280">
        <v>2.52</v>
      </c>
      <c r="I445" s="281"/>
      <c r="J445" s="277"/>
      <c r="K445" s="277"/>
      <c r="L445" s="282"/>
      <c r="M445" s="283"/>
      <c r="N445" s="284"/>
      <c r="O445" s="284"/>
      <c r="P445" s="284"/>
      <c r="Q445" s="284"/>
      <c r="R445" s="284"/>
      <c r="S445" s="284"/>
      <c r="T445" s="285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T445" s="286" t="s">
        <v>253</v>
      </c>
      <c r="AU445" s="286" t="s">
        <v>92</v>
      </c>
      <c r="AV445" s="16" t="s">
        <v>358</v>
      </c>
      <c r="AW445" s="16" t="s">
        <v>36</v>
      </c>
      <c r="AX445" s="16" t="s">
        <v>83</v>
      </c>
      <c r="AY445" s="286" t="s">
        <v>244</v>
      </c>
    </row>
    <row r="446" s="14" customFormat="1">
      <c r="A446" s="14"/>
      <c r="B446" s="255"/>
      <c r="C446" s="256"/>
      <c r="D446" s="245" t="s">
        <v>253</v>
      </c>
      <c r="E446" s="257" t="s">
        <v>1</v>
      </c>
      <c r="F446" s="258" t="s">
        <v>255</v>
      </c>
      <c r="G446" s="256"/>
      <c r="H446" s="259">
        <v>2.8079999999999998</v>
      </c>
      <c r="I446" s="260"/>
      <c r="J446" s="256"/>
      <c r="K446" s="256"/>
      <c r="L446" s="261"/>
      <c r="M446" s="262"/>
      <c r="N446" s="263"/>
      <c r="O446" s="263"/>
      <c r="P446" s="263"/>
      <c r="Q446" s="263"/>
      <c r="R446" s="263"/>
      <c r="S446" s="263"/>
      <c r="T446" s="26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65" t="s">
        <v>253</v>
      </c>
      <c r="AU446" s="265" t="s">
        <v>92</v>
      </c>
      <c r="AV446" s="14" t="s">
        <v>251</v>
      </c>
      <c r="AW446" s="14" t="s">
        <v>36</v>
      </c>
      <c r="AX446" s="14" t="s">
        <v>90</v>
      </c>
      <c r="AY446" s="265" t="s">
        <v>244</v>
      </c>
    </row>
    <row r="447" s="2" customFormat="1" ht="16.5" customHeight="1">
      <c r="A447" s="39"/>
      <c r="B447" s="40"/>
      <c r="C447" s="229" t="s">
        <v>601</v>
      </c>
      <c r="D447" s="229" t="s">
        <v>247</v>
      </c>
      <c r="E447" s="230" t="s">
        <v>350</v>
      </c>
      <c r="F447" s="231" t="s">
        <v>4684</v>
      </c>
      <c r="G447" s="232" t="s">
        <v>174</v>
      </c>
      <c r="H447" s="233">
        <v>5.6500000000000004</v>
      </c>
      <c r="I447" s="234"/>
      <c r="J447" s="235">
        <f>ROUND(I447*H447,2)</f>
        <v>0</v>
      </c>
      <c r="K447" s="236"/>
      <c r="L447" s="45"/>
      <c r="M447" s="237" t="s">
        <v>1</v>
      </c>
      <c r="N447" s="238" t="s">
        <v>48</v>
      </c>
      <c r="O447" s="92"/>
      <c r="P447" s="239">
        <f>O447*H447</f>
        <v>0</v>
      </c>
      <c r="Q447" s="239">
        <v>0</v>
      </c>
      <c r="R447" s="239">
        <f>Q447*H447</f>
        <v>0</v>
      </c>
      <c r="S447" s="239">
        <v>0</v>
      </c>
      <c r="T447" s="240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41" t="s">
        <v>251</v>
      </c>
      <c r="AT447" s="241" t="s">
        <v>247</v>
      </c>
      <c r="AU447" s="241" t="s">
        <v>92</v>
      </c>
      <c r="AY447" s="18" t="s">
        <v>244</v>
      </c>
      <c r="BE447" s="242">
        <f>IF(N447="základní",J447,0)</f>
        <v>0</v>
      </c>
      <c r="BF447" s="242">
        <f>IF(N447="snížená",J447,0)</f>
        <v>0</v>
      </c>
      <c r="BG447" s="242">
        <f>IF(N447="zákl. přenesená",J447,0)</f>
        <v>0</v>
      </c>
      <c r="BH447" s="242">
        <f>IF(N447="sníž. přenesená",J447,0)</f>
        <v>0</v>
      </c>
      <c r="BI447" s="242">
        <f>IF(N447="nulová",J447,0)</f>
        <v>0</v>
      </c>
      <c r="BJ447" s="18" t="s">
        <v>90</v>
      </c>
      <c r="BK447" s="242">
        <f>ROUND(I447*H447,2)</f>
        <v>0</v>
      </c>
      <c r="BL447" s="18" t="s">
        <v>251</v>
      </c>
      <c r="BM447" s="241" t="s">
        <v>4685</v>
      </c>
    </row>
    <row r="448" s="13" customFormat="1">
      <c r="A448" s="13"/>
      <c r="B448" s="243"/>
      <c r="C448" s="244"/>
      <c r="D448" s="245" t="s">
        <v>253</v>
      </c>
      <c r="E448" s="246" t="s">
        <v>1</v>
      </c>
      <c r="F448" s="247" t="s">
        <v>4686</v>
      </c>
      <c r="G448" s="244"/>
      <c r="H448" s="248">
        <v>1.2</v>
      </c>
      <c r="I448" s="249"/>
      <c r="J448" s="244"/>
      <c r="K448" s="244"/>
      <c r="L448" s="250"/>
      <c r="M448" s="251"/>
      <c r="N448" s="252"/>
      <c r="O448" s="252"/>
      <c r="P448" s="252"/>
      <c r="Q448" s="252"/>
      <c r="R448" s="252"/>
      <c r="S448" s="252"/>
      <c r="T448" s="25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4" t="s">
        <v>253</v>
      </c>
      <c r="AU448" s="254" t="s">
        <v>92</v>
      </c>
      <c r="AV448" s="13" t="s">
        <v>92</v>
      </c>
      <c r="AW448" s="13" t="s">
        <v>36</v>
      </c>
      <c r="AX448" s="13" t="s">
        <v>83</v>
      </c>
      <c r="AY448" s="254" t="s">
        <v>244</v>
      </c>
    </row>
    <row r="449" s="13" customFormat="1">
      <c r="A449" s="13"/>
      <c r="B449" s="243"/>
      <c r="C449" s="244"/>
      <c r="D449" s="245" t="s">
        <v>253</v>
      </c>
      <c r="E449" s="246" t="s">
        <v>1</v>
      </c>
      <c r="F449" s="247" t="s">
        <v>4687</v>
      </c>
      <c r="G449" s="244"/>
      <c r="H449" s="248">
        <v>4.4500000000000002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253</v>
      </c>
      <c r="AU449" s="254" t="s">
        <v>92</v>
      </c>
      <c r="AV449" s="13" t="s">
        <v>92</v>
      </c>
      <c r="AW449" s="13" t="s">
        <v>36</v>
      </c>
      <c r="AX449" s="13" t="s">
        <v>83</v>
      </c>
      <c r="AY449" s="254" t="s">
        <v>244</v>
      </c>
    </row>
    <row r="450" s="14" customFormat="1">
      <c r="A450" s="14"/>
      <c r="B450" s="255"/>
      <c r="C450" s="256"/>
      <c r="D450" s="245" t="s">
        <v>253</v>
      </c>
      <c r="E450" s="257" t="s">
        <v>1</v>
      </c>
      <c r="F450" s="258" t="s">
        <v>255</v>
      </c>
      <c r="G450" s="256"/>
      <c r="H450" s="259">
        <v>5.6500000000000004</v>
      </c>
      <c r="I450" s="260"/>
      <c r="J450" s="256"/>
      <c r="K450" s="256"/>
      <c r="L450" s="261"/>
      <c r="M450" s="262"/>
      <c r="N450" s="263"/>
      <c r="O450" s="263"/>
      <c r="P450" s="263"/>
      <c r="Q450" s="263"/>
      <c r="R450" s="263"/>
      <c r="S450" s="263"/>
      <c r="T450" s="26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65" t="s">
        <v>253</v>
      </c>
      <c r="AU450" s="265" t="s">
        <v>92</v>
      </c>
      <c r="AV450" s="14" t="s">
        <v>251</v>
      </c>
      <c r="AW450" s="14" t="s">
        <v>36</v>
      </c>
      <c r="AX450" s="14" t="s">
        <v>90</v>
      </c>
      <c r="AY450" s="265" t="s">
        <v>244</v>
      </c>
    </row>
    <row r="451" s="2" customFormat="1" ht="16.5" customHeight="1">
      <c r="A451" s="39"/>
      <c r="B451" s="40"/>
      <c r="C451" s="229" t="s">
        <v>607</v>
      </c>
      <c r="D451" s="229" t="s">
        <v>247</v>
      </c>
      <c r="E451" s="230" t="s">
        <v>355</v>
      </c>
      <c r="F451" s="231" t="s">
        <v>4688</v>
      </c>
      <c r="G451" s="232" t="s">
        <v>174</v>
      </c>
      <c r="H451" s="233">
        <v>5.6500000000000004</v>
      </c>
      <c r="I451" s="234"/>
      <c r="J451" s="235">
        <f>ROUND(I451*H451,2)</f>
        <v>0</v>
      </c>
      <c r="K451" s="236"/>
      <c r="L451" s="45"/>
      <c r="M451" s="237" t="s">
        <v>1</v>
      </c>
      <c r="N451" s="238" t="s">
        <v>48</v>
      </c>
      <c r="O451" s="92"/>
      <c r="P451" s="239">
        <f>O451*H451</f>
        <v>0</v>
      </c>
      <c r="Q451" s="239">
        <v>0</v>
      </c>
      <c r="R451" s="239">
        <f>Q451*H451</f>
        <v>0</v>
      </c>
      <c r="S451" s="239">
        <v>0</v>
      </c>
      <c r="T451" s="240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41" t="s">
        <v>251</v>
      </c>
      <c r="AT451" s="241" t="s">
        <v>247</v>
      </c>
      <c r="AU451" s="241" t="s">
        <v>92</v>
      </c>
      <c r="AY451" s="18" t="s">
        <v>244</v>
      </c>
      <c r="BE451" s="242">
        <f>IF(N451="základní",J451,0)</f>
        <v>0</v>
      </c>
      <c r="BF451" s="242">
        <f>IF(N451="snížená",J451,0)</f>
        <v>0</v>
      </c>
      <c r="BG451" s="242">
        <f>IF(N451="zákl. přenesená",J451,0)</f>
        <v>0</v>
      </c>
      <c r="BH451" s="242">
        <f>IF(N451="sníž. přenesená",J451,0)</f>
        <v>0</v>
      </c>
      <c r="BI451" s="242">
        <f>IF(N451="nulová",J451,0)</f>
        <v>0</v>
      </c>
      <c r="BJ451" s="18" t="s">
        <v>90</v>
      </c>
      <c r="BK451" s="242">
        <f>ROUND(I451*H451,2)</f>
        <v>0</v>
      </c>
      <c r="BL451" s="18" t="s">
        <v>251</v>
      </c>
      <c r="BM451" s="241" t="s">
        <v>4689</v>
      </c>
    </row>
    <row r="452" s="13" customFormat="1">
      <c r="A452" s="13"/>
      <c r="B452" s="243"/>
      <c r="C452" s="244"/>
      <c r="D452" s="245" t="s">
        <v>253</v>
      </c>
      <c r="E452" s="246" t="s">
        <v>1</v>
      </c>
      <c r="F452" s="247" t="s">
        <v>4686</v>
      </c>
      <c r="G452" s="244"/>
      <c r="H452" s="248">
        <v>1.2</v>
      </c>
      <c r="I452" s="249"/>
      <c r="J452" s="244"/>
      <c r="K452" s="244"/>
      <c r="L452" s="250"/>
      <c r="M452" s="251"/>
      <c r="N452" s="252"/>
      <c r="O452" s="252"/>
      <c r="P452" s="252"/>
      <c r="Q452" s="252"/>
      <c r="R452" s="252"/>
      <c r="S452" s="252"/>
      <c r="T452" s="25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4" t="s">
        <v>253</v>
      </c>
      <c r="AU452" s="254" t="s">
        <v>92</v>
      </c>
      <c r="AV452" s="13" t="s">
        <v>92</v>
      </c>
      <c r="AW452" s="13" t="s">
        <v>36</v>
      </c>
      <c r="AX452" s="13" t="s">
        <v>83</v>
      </c>
      <c r="AY452" s="254" t="s">
        <v>244</v>
      </c>
    </row>
    <row r="453" s="16" customFormat="1">
      <c r="A453" s="16"/>
      <c r="B453" s="276"/>
      <c r="C453" s="277"/>
      <c r="D453" s="245" t="s">
        <v>253</v>
      </c>
      <c r="E453" s="278" t="s">
        <v>1</v>
      </c>
      <c r="F453" s="279" t="s">
        <v>503</v>
      </c>
      <c r="G453" s="277"/>
      <c r="H453" s="280">
        <v>1.2</v>
      </c>
      <c r="I453" s="281"/>
      <c r="J453" s="277"/>
      <c r="K453" s="277"/>
      <c r="L453" s="282"/>
      <c r="M453" s="283"/>
      <c r="N453" s="284"/>
      <c r="O453" s="284"/>
      <c r="P453" s="284"/>
      <c r="Q453" s="284"/>
      <c r="R453" s="284"/>
      <c r="S453" s="284"/>
      <c r="T453" s="285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T453" s="286" t="s">
        <v>253</v>
      </c>
      <c r="AU453" s="286" t="s">
        <v>92</v>
      </c>
      <c r="AV453" s="16" t="s">
        <v>358</v>
      </c>
      <c r="AW453" s="16" t="s">
        <v>36</v>
      </c>
      <c r="AX453" s="16" t="s">
        <v>83</v>
      </c>
      <c r="AY453" s="286" t="s">
        <v>244</v>
      </c>
    </row>
    <row r="454" s="13" customFormat="1">
      <c r="A454" s="13"/>
      <c r="B454" s="243"/>
      <c r="C454" s="244"/>
      <c r="D454" s="245" t="s">
        <v>253</v>
      </c>
      <c r="E454" s="246" t="s">
        <v>1</v>
      </c>
      <c r="F454" s="247" t="s">
        <v>4687</v>
      </c>
      <c r="G454" s="244"/>
      <c r="H454" s="248">
        <v>4.4500000000000002</v>
      </c>
      <c r="I454" s="249"/>
      <c r="J454" s="244"/>
      <c r="K454" s="244"/>
      <c r="L454" s="250"/>
      <c r="M454" s="251"/>
      <c r="N454" s="252"/>
      <c r="O454" s="252"/>
      <c r="P454" s="252"/>
      <c r="Q454" s="252"/>
      <c r="R454" s="252"/>
      <c r="S454" s="252"/>
      <c r="T454" s="25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4" t="s">
        <v>253</v>
      </c>
      <c r="AU454" s="254" t="s">
        <v>92</v>
      </c>
      <c r="AV454" s="13" t="s">
        <v>92</v>
      </c>
      <c r="AW454" s="13" t="s">
        <v>36</v>
      </c>
      <c r="AX454" s="13" t="s">
        <v>83</v>
      </c>
      <c r="AY454" s="254" t="s">
        <v>244</v>
      </c>
    </row>
    <row r="455" s="16" customFormat="1">
      <c r="A455" s="16"/>
      <c r="B455" s="276"/>
      <c r="C455" s="277"/>
      <c r="D455" s="245" t="s">
        <v>253</v>
      </c>
      <c r="E455" s="278" t="s">
        <v>1</v>
      </c>
      <c r="F455" s="279" t="s">
        <v>503</v>
      </c>
      <c r="G455" s="277"/>
      <c r="H455" s="280">
        <v>4.4500000000000002</v>
      </c>
      <c r="I455" s="281"/>
      <c r="J455" s="277"/>
      <c r="K455" s="277"/>
      <c r="L455" s="282"/>
      <c r="M455" s="283"/>
      <c r="N455" s="284"/>
      <c r="O455" s="284"/>
      <c r="P455" s="284"/>
      <c r="Q455" s="284"/>
      <c r="R455" s="284"/>
      <c r="S455" s="284"/>
      <c r="T455" s="285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T455" s="286" t="s">
        <v>253</v>
      </c>
      <c r="AU455" s="286" t="s">
        <v>92</v>
      </c>
      <c r="AV455" s="16" t="s">
        <v>358</v>
      </c>
      <c r="AW455" s="16" t="s">
        <v>36</v>
      </c>
      <c r="AX455" s="16" t="s">
        <v>83</v>
      </c>
      <c r="AY455" s="286" t="s">
        <v>244</v>
      </c>
    </row>
    <row r="456" s="14" customFormat="1">
      <c r="A456" s="14"/>
      <c r="B456" s="255"/>
      <c r="C456" s="256"/>
      <c r="D456" s="245" t="s">
        <v>253</v>
      </c>
      <c r="E456" s="257" t="s">
        <v>1</v>
      </c>
      <c r="F456" s="258" t="s">
        <v>255</v>
      </c>
      <c r="G456" s="256"/>
      <c r="H456" s="259">
        <v>5.6500000000000004</v>
      </c>
      <c r="I456" s="260"/>
      <c r="J456" s="256"/>
      <c r="K456" s="256"/>
      <c r="L456" s="261"/>
      <c r="M456" s="262"/>
      <c r="N456" s="263"/>
      <c r="O456" s="263"/>
      <c r="P456" s="263"/>
      <c r="Q456" s="263"/>
      <c r="R456" s="263"/>
      <c r="S456" s="263"/>
      <c r="T456" s="26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65" t="s">
        <v>253</v>
      </c>
      <c r="AU456" s="265" t="s">
        <v>92</v>
      </c>
      <c r="AV456" s="14" t="s">
        <v>251</v>
      </c>
      <c r="AW456" s="14" t="s">
        <v>36</v>
      </c>
      <c r="AX456" s="14" t="s">
        <v>90</v>
      </c>
      <c r="AY456" s="265" t="s">
        <v>244</v>
      </c>
    </row>
    <row r="457" s="12" customFormat="1" ht="22.8" customHeight="1">
      <c r="A457" s="12"/>
      <c r="B457" s="213"/>
      <c r="C457" s="214"/>
      <c r="D457" s="215" t="s">
        <v>82</v>
      </c>
      <c r="E457" s="227" t="s">
        <v>358</v>
      </c>
      <c r="F457" s="227" t="s">
        <v>359</v>
      </c>
      <c r="G457" s="214"/>
      <c r="H457" s="214"/>
      <c r="I457" s="217"/>
      <c r="J457" s="228">
        <f>BK457</f>
        <v>0</v>
      </c>
      <c r="K457" s="214"/>
      <c r="L457" s="219"/>
      <c r="M457" s="220"/>
      <c r="N457" s="221"/>
      <c r="O457" s="221"/>
      <c r="P457" s="222">
        <v>0</v>
      </c>
      <c r="Q457" s="221"/>
      <c r="R457" s="222">
        <v>0</v>
      </c>
      <c r="S457" s="221"/>
      <c r="T457" s="223">
        <v>0</v>
      </c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R457" s="224" t="s">
        <v>90</v>
      </c>
      <c r="AT457" s="225" t="s">
        <v>82</v>
      </c>
      <c r="AU457" s="225" t="s">
        <v>90</v>
      </c>
      <c r="AY457" s="224" t="s">
        <v>244</v>
      </c>
      <c r="BK457" s="226">
        <v>0</v>
      </c>
    </row>
    <row r="458" s="12" customFormat="1" ht="22.8" customHeight="1">
      <c r="A458" s="12"/>
      <c r="B458" s="213"/>
      <c r="C458" s="214"/>
      <c r="D458" s="215" t="s">
        <v>82</v>
      </c>
      <c r="E458" s="227" t="s">
        <v>432</v>
      </c>
      <c r="F458" s="227" t="s">
        <v>4690</v>
      </c>
      <c r="G458" s="214"/>
      <c r="H458" s="214"/>
      <c r="I458" s="217"/>
      <c r="J458" s="228">
        <f>BK458</f>
        <v>0</v>
      </c>
      <c r="K458" s="214"/>
      <c r="L458" s="219"/>
      <c r="M458" s="220"/>
      <c r="N458" s="221"/>
      <c r="O458" s="221"/>
      <c r="P458" s="222">
        <f>SUM(P459:P470)</f>
        <v>0</v>
      </c>
      <c r="Q458" s="221"/>
      <c r="R458" s="222">
        <f>SUM(R459:R470)</f>
        <v>3.5469719999999998</v>
      </c>
      <c r="S458" s="221"/>
      <c r="T458" s="223">
        <f>SUM(T459:T470)</f>
        <v>0</v>
      </c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R458" s="224" t="s">
        <v>90</v>
      </c>
      <c r="AT458" s="225" t="s">
        <v>82</v>
      </c>
      <c r="AU458" s="225" t="s">
        <v>90</v>
      </c>
      <c r="AY458" s="224" t="s">
        <v>244</v>
      </c>
      <c r="BK458" s="226">
        <f>SUM(BK459:BK470)</f>
        <v>0</v>
      </c>
    </row>
    <row r="459" s="2" customFormat="1" ht="33" customHeight="1">
      <c r="A459" s="39"/>
      <c r="B459" s="40"/>
      <c r="C459" s="229" t="s">
        <v>628</v>
      </c>
      <c r="D459" s="229" t="s">
        <v>247</v>
      </c>
      <c r="E459" s="230" t="s">
        <v>4691</v>
      </c>
      <c r="F459" s="231" t="s">
        <v>4692</v>
      </c>
      <c r="G459" s="232" t="s">
        <v>184</v>
      </c>
      <c r="H459" s="233">
        <v>8.4000000000000004</v>
      </c>
      <c r="I459" s="234"/>
      <c r="J459" s="235">
        <f>ROUND(I459*H459,2)</f>
        <v>0</v>
      </c>
      <c r="K459" s="236"/>
      <c r="L459" s="45"/>
      <c r="M459" s="237" t="s">
        <v>1</v>
      </c>
      <c r="N459" s="238" t="s">
        <v>48</v>
      </c>
      <c r="O459" s="92"/>
      <c r="P459" s="239">
        <f>O459*H459</f>
        <v>0</v>
      </c>
      <c r="Q459" s="239">
        <v>0</v>
      </c>
      <c r="R459" s="239">
        <f>Q459*H459</f>
        <v>0</v>
      </c>
      <c r="S459" s="239">
        <v>0</v>
      </c>
      <c r="T459" s="240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41" t="s">
        <v>251</v>
      </c>
      <c r="AT459" s="241" t="s">
        <v>247</v>
      </c>
      <c r="AU459" s="241" t="s">
        <v>92</v>
      </c>
      <c r="AY459" s="18" t="s">
        <v>244</v>
      </c>
      <c r="BE459" s="242">
        <f>IF(N459="základní",J459,0)</f>
        <v>0</v>
      </c>
      <c r="BF459" s="242">
        <f>IF(N459="snížená",J459,0)</f>
        <v>0</v>
      </c>
      <c r="BG459" s="242">
        <f>IF(N459="zákl. přenesená",J459,0)</f>
        <v>0</v>
      </c>
      <c r="BH459" s="242">
        <f>IF(N459="sníž. přenesená",J459,0)</f>
        <v>0</v>
      </c>
      <c r="BI459" s="242">
        <f>IF(N459="nulová",J459,0)</f>
        <v>0</v>
      </c>
      <c r="BJ459" s="18" t="s">
        <v>90</v>
      </c>
      <c r="BK459" s="242">
        <f>ROUND(I459*H459,2)</f>
        <v>0</v>
      </c>
      <c r="BL459" s="18" t="s">
        <v>251</v>
      </c>
      <c r="BM459" s="241" t="s">
        <v>4693</v>
      </c>
    </row>
    <row r="460" s="15" customFormat="1">
      <c r="A460" s="15"/>
      <c r="B460" s="266"/>
      <c r="C460" s="267"/>
      <c r="D460" s="245" t="s">
        <v>253</v>
      </c>
      <c r="E460" s="268" t="s">
        <v>1</v>
      </c>
      <c r="F460" s="269" t="s">
        <v>4694</v>
      </c>
      <c r="G460" s="267"/>
      <c r="H460" s="268" t="s">
        <v>1</v>
      </c>
      <c r="I460" s="270"/>
      <c r="J460" s="267"/>
      <c r="K460" s="267"/>
      <c r="L460" s="271"/>
      <c r="M460" s="272"/>
      <c r="N460" s="273"/>
      <c r="O460" s="273"/>
      <c r="P460" s="273"/>
      <c r="Q460" s="273"/>
      <c r="R460" s="273"/>
      <c r="S460" s="273"/>
      <c r="T460" s="274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75" t="s">
        <v>253</v>
      </c>
      <c r="AU460" s="275" t="s">
        <v>92</v>
      </c>
      <c r="AV460" s="15" t="s">
        <v>90</v>
      </c>
      <c r="AW460" s="15" t="s">
        <v>36</v>
      </c>
      <c r="AX460" s="15" t="s">
        <v>83</v>
      </c>
      <c r="AY460" s="275" t="s">
        <v>244</v>
      </c>
    </row>
    <row r="461" s="13" customFormat="1">
      <c r="A461" s="13"/>
      <c r="B461" s="243"/>
      <c r="C461" s="244"/>
      <c r="D461" s="245" t="s">
        <v>253</v>
      </c>
      <c r="E461" s="246" t="s">
        <v>1</v>
      </c>
      <c r="F461" s="247" t="s">
        <v>4695</v>
      </c>
      <c r="G461" s="244"/>
      <c r="H461" s="248">
        <v>8.4000000000000004</v>
      </c>
      <c r="I461" s="249"/>
      <c r="J461" s="244"/>
      <c r="K461" s="244"/>
      <c r="L461" s="250"/>
      <c r="M461" s="251"/>
      <c r="N461" s="252"/>
      <c r="O461" s="252"/>
      <c r="P461" s="252"/>
      <c r="Q461" s="252"/>
      <c r="R461" s="252"/>
      <c r="S461" s="252"/>
      <c r="T461" s="25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4" t="s">
        <v>253</v>
      </c>
      <c r="AU461" s="254" t="s">
        <v>92</v>
      </c>
      <c r="AV461" s="13" t="s">
        <v>92</v>
      </c>
      <c r="AW461" s="13" t="s">
        <v>36</v>
      </c>
      <c r="AX461" s="13" t="s">
        <v>83</v>
      </c>
      <c r="AY461" s="254" t="s">
        <v>244</v>
      </c>
    </row>
    <row r="462" s="14" customFormat="1">
      <c r="A462" s="14"/>
      <c r="B462" s="255"/>
      <c r="C462" s="256"/>
      <c r="D462" s="245" t="s">
        <v>253</v>
      </c>
      <c r="E462" s="257" t="s">
        <v>1</v>
      </c>
      <c r="F462" s="258" t="s">
        <v>255</v>
      </c>
      <c r="G462" s="256"/>
      <c r="H462" s="259">
        <v>8.4000000000000004</v>
      </c>
      <c r="I462" s="260"/>
      <c r="J462" s="256"/>
      <c r="K462" s="256"/>
      <c r="L462" s="261"/>
      <c r="M462" s="262"/>
      <c r="N462" s="263"/>
      <c r="O462" s="263"/>
      <c r="P462" s="263"/>
      <c r="Q462" s="263"/>
      <c r="R462" s="263"/>
      <c r="S462" s="263"/>
      <c r="T462" s="26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65" t="s">
        <v>253</v>
      </c>
      <c r="AU462" s="265" t="s">
        <v>92</v>
      </c>
      <c r="AV462" s="14" t="s">
        <v>251</v>
      </c>
      <c r="AW462" s="14" t="s">
        <v>36</v>
      </c>
      <c r="AX462" s="14" t="s">
        <v>90</v>
      </c>
      <c r="AY462" s="265" t="s">
        <v>244</v>
      </c>
    </row>
    <row r="463" s="2" customFormat="1" ht="16.5" customHeight="1">
      <c r="A463" s="39"/>
      <c r="B463" s="40"/>
      <c r="C463" s="287" t="s">
        <v>634</v>
      </c>
      <c r="D463" s="287" t="s">
        <v>529</v>
      </c>
      <c r="E463" s="288" t="s">
        <v>4696</v>
      </c>
      <c r="F463" s="289" t="s">
        <v>4697</v>
      </c>
      <c r="G463" s="290" t="s">
        <v>250</v>
      </c>
      <c r="H463" s="291">
        <v>48.479999999999997</v>
      </c>
      <c r="I463" s="292"/>
      <c r="J463" s="293">
        <f>ROUND(I463*H463,2)</f>
        <v>0</v>
      </c>
      <c r="K463" s="294"/>
      <c r="L463" s="295"/>
      <c r="M463" s="296" t="s">
        <v>1</v>
      </c>
      <c r="N463" s="297" t="s">
        <v>48</v>
      </c>
      <c r="O463" s="92"/>
      <c r="P463" s="239">
        <f>O463*H463</f>
        <v>0</v>
      </c>
      <c r="Q463" s="239">
        <v>0</v>
      </c>
      <c r="R463" s="239">
        <f>Q463*H463</f>
        <v>0</v>
      </c>
      <c r="S463" s="239">
        <v>0</v>
      </c>
      <c r="T463" s="240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41" t="s">
        <v>280</v>
      </c>
      <c r="AT463" s="241" t="s">
        <v>529</v>
      </c>
      <c r="AU463" s="241" t="s">
        <v>92</v>
      </c>
      <c r="AY463" s="18" t="s">
        <v>244</v>
      </c>
      <c r="BE463" s="242">
        <f>IF(N463="základní",J463,0)</f>
        <v>0</v>
      </c>
      <c r="BF463" s="242">
        <f>IF(N463="snížená",J463,0)</f>
        <v>0</v>
      </c>
      <c r="BG463" s="242">
        <f>IF(N463="zákl. přenesená",J463,0)</f>
        <v>0</v>
      </c>
      <c r="BH463" s="242">
        <f>IF(N463="sníž. přenesená",J463,0)</f>
        <v>0</v>
      </c>
      <c r="BI463" s="242">
        <f>IF(N463="nulová",J463,0)</f>
        <v>0</v>
      </c>
      <c r="BJ463" s="18" t="s">
        <v>90</v>
      </c>
      <c r="BK463" s="242">
        <f>ROUND(I463*H463,2)</f>
        <v>0</v>
      </c>
      <c r="BL463" s="18" t="s">
        <v>251</v>
      </c>
      <c r="BM463" s="241" t="s">
        <v>4698</v>
      </c>
    </row>
    <row r="464" s="15" customFormat="1">
      <c r="A464" s="15"/>
      <c r="B464" s="266"/>
      <c r="C464" s="267"/>
      <c r="D464" s="245" t="s">
        <v>253</v>
      </c>
      <c r="E464" s="268" t="s">
        <v>1</v>
      </c>
      <c r="F464" s="269" t="s">
        <v>4699</v>
      </c>
      <c r="G464" s="267"/>
      <c r="H464" s="268" t="s">
        <v>1</v>
      </c>
      <c r="I464" s="270"/>
      <c r="J464" s="267"/>
      <c r="K464" s="267"/>
      <c r="L464" s="271"/>
      <c r="M464" s="272"/>
      <c r="N464" s="273"/>
      <c r="O464" s="273"/>
      <c r="P464" s="273"/>
      <c r="Q464" s="273"/>
      <c r="R464" s="273"/>
      <c r="S464" s="273"/>
      <c r="T464" s="274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75" t="s">
        <v>253</v>
      </c>
      <c r="AU464" s="275" t="s">
        <v>92</v>
      </c>
      <c r="AV464" s="15" t="s">
        <v>90</v>
      </c>
      <c r="AW464" s="15" t="s">
        <v>36</v>
      </c>
      <c r="AX464" s="15" t="s">
        <v>83</v>
      </c>
      <c r="AY464" s="275" t="s">
        <v>244</v>
      </c>
    </row>
    <row r="465" s="13" customFormat="1">
      <c r="A465" s="13"/>
      <c r="B465" s="243"/>
      <c r="C465" s="244"/>
      <c r="D465" s="245" t="s">
        <v>253</v>
      </c>
      <c r="E465" s="246" t="s">
        <v>1</v>
      </c>
      <c r="F465" s="247" t="s">
        <v>4700</v>
      </c>
      <c r="G465" s="244"/>
      <c r="H465" s="248">
        <v>48.479999999999997</v>
      </c>
      <c r="I465" s="249"/>
      <c r="J465" s="244"/>
      <c r="K465" s="244"/>
      <c r="L465" s="250"/>
      <c r="M465" s="251"/>
      <c r="N465" s="252"/>
      <c r="O465" s="252"/>
      <c r="P465" s="252"/>
      <c r="Q465" s="252"/>
      <c r="R465" s="252"/>
      <c r="S465" s="252"/>
      <c r="T465" s="25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4" t="s">
        <v>253</v>
      </c>
      <c r="AU465" s="254" t="s">
        <v>92</v>
      </c>
      <c r="AV465" s="13" t="s">
        <v>92</v>
      </c>
      <c r="AW465" s="13" t="s">
        <v>36</v>
      </c>
      <c r="AX465" s="13" t="s">
        <v>83</v>
      </c>
      <c r="AY465" s="254" t="s">
        <v>244</v>
      </c>
    </row>
    <row r="466" s="14" customFormat="1">
      <c r="A466" s="14"/>
      <c r="B466" s="255"/>
      <c r="C466" s="256"/>
      <c r="D466" s="245" t="s">
        <v>253</v>
      </c>
      <c r="E466" s="257" t="s">
        <v>1</v>
      </c>
      <c r="F466" s="258" t="s">
        <v>255</v>
      </c>
      <c r="G466" s="256"/>
      <c r="H466" s="259">
        <v>48.479999999999997</v>
      </c>
      <c r="I466" s="260"/>
      <c r="J466" s="256"/>
      <c r="K466" s="256"/>
      <c r="L466" s="261"/>
      <c r="M466" s="262"/>
      <c r="N466" s="263"/>
      <c r="O466" s="263"/>
      <c r="P466" s="263"/>
      <c r="Q466" s="263"/>
      <c r="R466" s="263"/>
      <c r="S466" s="263"/>
      <c r="T466" s="26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65" t="s">
        <v>253</v>
      </c>
      <c r="AU466" s="265" t="s">
        <v>92</v>
      </c>
      <c r="AV466" s="14" t="s">
        <v>251</v>
      </c>
      <c r="AW466" s="14" t="s">
        <v>36</v>
      </c>
      <c r="AX466" s="14" t="s">
        <v>90</v>
      </c>
      <c r="AY466" s="265" t="s">
        <v>244</v>
      </c>
    </row>
    <row r="467" s="2" customFormat="1" ht="16.5" customHeight="1">
      <c r="A467" s="39"/>
      <c r="B467" s="40"/>
      <c r="C467" s="229" t="s">
        <v>1710</v>
      </c>
      <c r="D467" s="298" t="s">
        <v>247</v>
      </c>
      <c r="E467" s="230" t="s">
        <v>4701</v>
      </c>
      <c r="F467" s="231" t="s">
        <v>4702</v>
      </c>
      <c r="G467" s="232" t="s">
        <v>174</v>
      </c>
      <c r="H467" s="233">
        <v>12.869999999999999</v>
      </c>
      <c r="I467" s="234"/>
      <c r="J467" s="235">
        <f>ROUND(I467*H467,2)</f>
        <v>0</v>
      </c>
      <c r="K467" s="236"/>
      <c r="L467" s="45"/>
      <c r="M467" s="237" t="s">
        <v>1</v>
      </c>
      <c r="N467" s="238" t="s">
        <v>48</v>
      </c>
      <c r="O467" s="92"/>
      <c r="P467" s="239">
        <f>O467*H467</f>
        <v>0</v>
      </c>
      <c r="Q467" s="239">
        <v>0.27560000000000001</v>
      </c>
      <c r="R467" s="239">
        <f>Q467*H467</f>
        <v>3.5469719999999998</v>
      </c>
      <c r="S467" s="239">
        <v>0</v>
      </c>
      <c r="T467" s="240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41" t="s">
        <v>251</v>
      </c>
      <c r="AT467" s="241" t="s">
        <v>247</v>
      </c>
      <c r="AU467" s="241" t="s">
        <v>92</v>
      </c>
      <c r="AY467" s="18" t="s">
        <v>244</v>
      </c>
      <c r="BE467" s="242">
        <f>IF(N467="základní",J467,0)</f>
        <v>0</v>
      </c>
      <c r="BF467" s="242">
        <f>IF(N467="snížená",J467,0)</f>
        <v>0</v>
      </c>
      <c r="BG467" s="242">
        <f>IF(N467="zákl. přenesená",J467,0)</f>
        <v>0</v>
      </c>
      <c r="BH467" s="242">
        <f>IF(N467="sníž. přenesená",J467,0)</f>
        <v>0</v>
      </c>
      <c r="BI467" s="242">
        <f>IF(N467="nulová",J467,0)</f>
        <v>0</v>
      </c>
      <c r="BJ467" s="18" t="s">
        <v>90</v>
      </c>
      <c r="BK467" s="242">
        <f>ROUND(I467*H467,2)</f>
        <v>0</v>
      </c>
      <c r="BL467" s="18" t="s">
        <v>251</v>
      </c>
      <c r="BM467" s="241" t="s">
        <v>4703</v>
      </c>
    </row>
    <row r="468" s="13" customFormat="1">
      <c r="A468" s="13"/>
      <c r="B468" s="243"/>
      <c r="C468" s="244"/>
      <c r="D468" s="245" t="s">
        <v>253</v>
      </c>
      <c r="E468" s="246" t="s">
        <v>1</v>
      </c>
      <c r="F468" s="247" t="s">
        <v>4704</v>
      </c>
      <c r="G468" s="244"/>
      <c r="H468" s="248">
        <v>12.869999999999999</v>
      </c>
      <c r="I468" s="249"/>
      <c r="J468" s="244"/>
      <c r="K468" s="244"/>
      <c r="L468" s="250"/>
      <c r="M468" s="251"/>
      <c r="N468" s="252"/>
      <c r="O468" s="252"/>
      <c r="P468" s="252"/>
      <c r="Q468" s="252"/>
      <c r="R468" s="252"/>
      <c r="S468" s="252"/>
      <c r="T468" s="25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4" t="s">
        <v>253</v>
      </c>
      <c r="AU468" s="254" t="s">
        <v>92</v>
      </c>
      <c r="AV468" s="13" t="s">
        <v>92</v>
      </c>
      <c r="AW468" s="13" t="s">
        <v>36</v>
      </c>
      <c r="AX468" s="13" t="s">
        <v>83</v>
      </c>
      <c r="AY468" s="254" t="s">
        <v>244</v>
      </c>
    </row>
    <row r="469" s="16" customFormat="1">
      <c r="A469" s="16"/>
      <c r="B469" s="276"/>
      <c r="C469" s="277"/>
      <c r="D469" s="245" t="s">
        <v>253</v>
      </c>
      <c r="E469" s="278" t="s">
        <v>1</v>
      </c>
      <c r="F469" s="279" t="s">
        <v>503</v>
      </c>
      <c r="G469" s="277"/>
      <c r="H469" s="280">
        <v>12.869999999999999</v>
      </c>
      <c r="I469" s="281"/>
      <c r="J469" s="277"/>
      <c r="K469" s="277"/>
      <c r="L469" s="282"/>
      <c r="M469" s="283"/>
      <c r="N469" s="284"/>
      <c r="O469" s="284"/>
      <c r="P469" s="284"/>
      <c r="Q469" s="284"/>
      <c r="R469" s="284"/>
      <c r="S469" s="284"/>
      <c r="T469" s="285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T469" s="286" t="s">
        <v>253</v>
      </c>
      <c r="AU469" s="286" t="s">
        <v>92</v>
      </c>
      <c r="AV469" s="16" t="s">
        <v>358</v>
      </c>
      <c r="AW469" s="16" t="s">
        <v>36</v>
      </c>
      <c r="AX469" s="16" t="s">
        <v>83</v>
      </c>
      <c r="AY469" s="286" t="s">
        <v>244</v>
      </c>
    </row>
    <row r="470" s="14" customFormat="1">
      <c r="A470" s="14"/>
      <c r="B470" s="255"/>
      <c r="C470" s="256"/>
      <c r="D470" s="245" t="s">
        <v>253</v>
      </c>
      <c r="E470" s="257" t="s">
        <v>1</v>
      </c>
      <c r="F470" s="258" t="s">
        <v>255</v>
      </c>
      <c r="G470" s="256"/>
      <c r="H470" s="259">
        <v>12.869999999999999</v>
      </c>
      <c r="I470" s="260"/>
      <c r="J470" s="256"/>
      <c r="K470" s="256"/>
      <c r="L470" s="261"/>
      <c r="M470" s="262"/>
      <c r="N470" s="263"/>
      <c r="O470" s="263"/>
      <c r="P470" s="263"/>
      <c r="Q470" s="263"/>
      <c r="R470" s="263"/>
      <c r="S470" s="263"/>
      <c r="T470" s="26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65" t="s">
        <v>253</v>
      </c>
      <c r="AU470" s="265" t="s">
        <v>92</v>
      </c>
      <c r="AV470" s="14" t="s">
        <v>251</v>
      </c>
      <c r="AW470" s="14" t="s">
        <v>36</v>
      </c>
      <c r="AX470" s="14" t="s">
        <v>90</v>
      </c>
      <c r="AY470" s="265" t="s">
        <v>244</v>
      </c>
    </row>
    <row r="471" s="12" customFormat="1" ht="22.8" customHeight="1">
      <c r="A471" s="12"/>
      <c r="B471" s="213"/>
      <c r="C471" s="214"/>
      <c r="D471" s="215" t="s">
        <v>82</v>
      </c>
      <c r="E471" s="227" t="s">
        <v>446</v>
      </c>
      <c r="F471" s="227" t="s">
        <v>4705</v>
      </c>
      <c r="G471" s="214"/>
      <c r="H471" s="214"/>
      <c r="I471" s="217"/>
      <c r="J471" s="228">
        <f>BK471</f>
        <v>0</v>
      </c>
      <c r="K471" s="214"/>
      <c r="L471" s="219"/>
      <c r="M471" s="220"/>
      <c r="N471" s="221"/>
      <c r="O471" s="221"/>
      <c r="P471" s="222">
        <f>SUM(P472:P479)</f>
        <v>0</v>
      </c>
      <c r="Q471" s="221"/>
      <c r="R471" s="222">
        <f>SUM(R472:R479)</f>
        <v>0</v>
      </c>
      <c r="S471" s="221"/>
      <c r="T471" s="223">
        <f>SUM(T472:T479)</f>
        <v>0</v>
      </c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R471" s="224" t="s">
        <v>90</v>
      </c>
      <c r="AT471" s="225" t="s">
        <v>82</v>
      </c>
      <c r="AU471" s="225" t="s">
        <v>90</v>
      </c>
      <c r="AY471" s="224" t="s">
        <v>244</v>
      </c>
      <c r="BK471" s="226">
        <f>SUM(BK472:BK479)</f>
        <v>0</v>
      </c>
    </row>
    <row r="472" s="2" customFormat="1" ht="24.15" customHeight="1">
      <c r="A472" s="39"/>
      <c r="B472" s="40"/>
      <c r="C472" s="229" t="s">
        <v>638</v>
      </c>
      <c r="D472" s="229" t="s">
        <v>247</v>
      </c>
      <c r="E472" s="230" t="s">
        <v>4706</v>
      </c>
      <c r="F472" s="231" t="s">
        <v>4707</v>
      </c>
      <c r="G472" s="232" t="s">
        <v>184</v>
      </c>
      <c r="H472" s="233">
        <v>80.849999999999994</v>
      </c>
      <c r="I472" s="234"/>
      <c r="J472" s="235">
        <f>ROUND(I472*H472,2)</f>
        <v>0</v>
      </c>
      <c r="K472" s="236"/>
      <c r="L472" s="45"/>
      <c r="M472" s="237" t="s">
        <v>1</v>
      </c>
      <c r="N472" s="238" t="s">
        <v>48</v>
      </c>
      <c r="O472" s="92"/>
      <c r="P472" s="239">
        <f>O472*H472</f>
        <v>0</v>
      </c>
      <c r="Q472" s="239">
        <v>0</v>
      </c>
      <c r="R472" s="239">
        <f>Q472*H472</f>
        <v>0</v>
      </c>
      <c r="S472" s="239">
        <v>0</v>
      </c>
      <c r="T472" s="240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41" t="s">
        <v>251</v>
      </c>
      <c r="AT472" s="241" t="s">
        <v>247</v>
      </c>
      <c r="AU472" s="241" t="s">
        <v>92</v>
      </c>
      <c r="AY472" s="18" t="s">
        <v>244</v>
      </c>
      <c r="BE472" s="242">
        <f>IF(N472="základní",J472,0)</f>
        <v>0</v>
      </c>
      <c r="BF472" s="242">
        <f>IF(N472="snížená",J472,0)</f>
        <v>0</v>
      </c>
      <c r="BG472" s="242">
        <f>IF(N472="zákl. přenesená",J472,0)</f>
        <v>0</v>
      </c>
      <c r="BH472" s="242">
        <f>IF(N472="sníž. přenesená",J472,0)</f>
        <v>0</v>
      </c>
      <c r="BI472" s="242">
        <f>IF(N472="nulová",J472,0)</f>
        <v>0</v>
      </c>
      <c r="BJ472" s="18" t="s">
        <v>90</v>
      </c>
      <c r="BK472" s="242">
        <f>ROUND(I472*H472,2)</f>
        <v>0</v>
      </c>
      <c r="BL472" s="18" t="s">
        <v>251</v>
      </c>
      <c r="BM472" s="241" t="s">
        <v>4708</v>
      </c>
    </row>
    <row r="473" s="13" customFormat="1">
      <c r="A473" s="13"/>
      <c r="B473" s="243"/>
      <c r="C473" s="244"/>
      <c r="D473" s="245" t="s">
        <v>253</v>
      </c>
      <c r="E473" s="246" t="s">
        <v>1</v>
      </c>
      <c r="F473" s="247" t="s">
        <v>4709</v>
      </c>
      <c r="G473" s="244"/>
      <c r="H473" s="248">
        <v>80.849999999999994</v>
      </c>
      <c r="I473" s="249"/>
      <c r="J473" s="244"/>
      <c r="K473" s="244"/>
      <c r="L473" s="250"/>
      <c r="M473" s="251"/>
      <c r="N473" s="252"/>
      <c r="O473" s="252"/>
      <c r="P473" s="252"/>
      <c r="Q473" s="252"/>
      <c r="R473" s="252"/>
      <c r="S473" s="252"/>
      <c r="T473" s="25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4" t="s">
        <v>253</v>
      </c>
      <c r="AU473" s="254" t="s">
        <v>92</v>
      </c>
      <c r="AV473" s="13" t="s">
        <v>92</v>
      </c>
      <c r="AW473" s="13" t="s">
        <v>36</v>
      </c>
      <c r="AX473" s="13" t="s">
        <v>83</v>
      </c>
      <c r="AY473" s="254" t="s">
        <v>244</v>
      </c>
    </row>
    <row r="474" s="16" customFormat="1">
      <c r="A474" s="16"/>
      <c r="B474" s="276"/>
      <c r="C474" s="277"/>
      <c r="D474" s="245" t="s">
        <v>253</v>
      </c>
      <c r="E474" s="278" t="s">
        <v>1</v>
      </c>
      <c r="F474" s="279" t="s">
        <v>503</v>
      </c>
      <c r="G474" s="277"/>
      <c r="H474" s="280">
        <v>80.849999999999994</v>
      </c>
      <c r="I474" s="281"/>
      <c r="J474" s="277"/>
      <c r="K474" s="277"/>
      <c r="L474" s="282"/>
      <c r="M474" s="283"/>
      <c r="N474" s="284"/>
      <c r="O474" s="284"/>
      <c r="P474" s="284"/>
      <c r="Q474" s="284"/>
      <c r="R474" s="284"/>
      <c r="S474" s="284"/>
      <c r="T474" s="285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T474" s="286" t="s">
        <v>253</v>
      </c>
      <c r="AU474" s="286" t="s">
        <v>92</v>
      </c>
      <c r="AV474" s="16" t="s">
        <v>358</v>
      </c>
      <c r="AW474" s="16" t="s">
        <v>36</v>
      </c>
      <c r="AX474" s="16" t="s">
        <v>83</v>
      </c>
      <c r="AY474" s="286" t="s">
        <v>244</v>
      </c>
    </row>
    <row r="475" s="14" customFormat="1">
      <c r="A475" s="14"/>
      <c r="B475" s="255"/>
      <c r="C475" s="256"/>
      <c r="D475" s="245" t="s">
        <v>253</v>
      </c>
      <c r="E475" s="257" t="s">
        <v>1</v>
      </c>
      <c r="F475" s="258" t="s">
        <v>255</v>
      </c>
      <c r="G475" s="256"/>
      <c r="H475" s="259">
        <v>80.849999999999994</v>
      </c>
      <c r="I475" s="260"/>
      <c r="J475" s="256"/>
      <c r="K475" s="256"/>
      <c r="L475" s="261"/>
      <c r="M475" s="262"/>
      <c r="N475" s="263"/>
      <c r="O475" s="263"/>
      <c r="P475" s="263"/>
      <c r="Q475" s="263"/>
      <c r="R475" s="263"/>
      <c r="S475" s="263"/>
      <c r="T475" s="26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65" t="s">
        <v>253</v>
      </c>
      <c r="AU475" s="265" t="s">
        <v>92</v>
      </c>
      <c r="AV475" s="14" t="s">
        <v>251</v>
      </c>
      <c r="AW475" s="14" t="s">
        <v>36</v>
      </c>
      <c r="AX475" s="14" t="s">
        <v>90</v>
      </c>
      <c r="AY475" s="265" t="s">
        <v>244</v>
      </c>
    </row>
    <row r="476" s="2" customFormat="1" ht="37.8" customHeight="1">
      <c r="A476" s="39"/>
      <c r="B476" s="40"/>
      <c r="C476" s="229" t="s">
        <v>642</v>
      </c>
      <c r="D476" s="229" t="s">
        <v>247</v>
      </c>
      <c r="E476" s="230" t="s">
        <v>4710</v>
      </c>
      <c r="F476" s="231" t="s">
        <v>4711</v>
      </c>
      <c r="G476" s="232" t="s">
        <v>171</v>
      </c>
      <c r="H476" s="233">
        <v>4.2000000000000002</v>
      </c>
      <c r="I476" s="234"/>
      <c r="J476" s="235">
        <f>ROUND(I476*H476,2)</f>
        <v>0</v>
      </c>
      <c r="K476" s="236"/>
      <c r="L476" s="45"/>
      <c r="M476" s="237" t="s">
        <v>1</v>
      </c>
      <c r="N476" s="238" t="s">
        <v>48</v>
      </c>
      <c r="O476" s="92"/>
      <c r="P476" s="239">
        <f>O476*H476</f>
        <v>0</v>
      </c>
      <c r="Q476" s="239">
        <v>0</v>
      </c>
      <c r="R476" s="239">
        <f>Q476*H476</f>
        <v>0</v>
      </c>
      <c r="S476" s="239">
        <v>0</v>
      </c>
      <c r="T476" s="240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41" t="s">
        <v>251</v>
      </c>
      <c r="AT476" s="241" t="s">
        <v>247</v>
      </c>
      <c r="AU476" s="241" t="s">
        <v>92</v>
      </c>
      <c r="AY476" s="18" t="s">
        <v>244</v>
      </c>
      <c r="BE476" s="242">
        <f>IF(N476="základní",J476,0)</f>
        <v>0</v>
      </c>
      <c r="BF476" s="242">
        <f>IF(N476="snížená",J476,0)</f>
        <v>0</v>
      </c>
      <c r="BG476" s="242">
        <f>IF(N476="zákl. přenesená",J476,0)</f>
        <v>0</v>
      </c>
      <c r="BH476" s="242">
        <f>IF(N476="sníž. přenesená",J476,0)</f>
        <v>0</v>
      </c>
      <c r="BI476" s="242">
        <f>IF(N476="nulová",J476,0)</f>
        <v>0</v>
      </c>
      <c r="BJ476" s="18" t="s">
        <v>90</v>
      </c>
      <c r="BK476" s="242">
        <f>ROUND(I476*H476,2)</f>
        <v>0</v>
      </c>
      <c r="BL476" s="18" t="s">
        <v>251</v>
      </c>
      <c r="BM476" s="241" t="s">
        <v>4712</v>
      </c>
    </row>
    <row r="477" s="13" customFormat="1">
      <c r="A477" s="13"/>
      <c r="B477" s="243"/>
      <c r="C477" s="244"/>
      <c r="D477" s="245" t="s">
        <v>253</v>
      </c>
      <c r="E477" s="246" t="s">
        <v>1</v>
      </c>
      <c r="F477" s="247" t="s">
        <v>4713</v>
      </c>
      <c r="G477" s="244"/>
      <c r="H477" s="248">
        <v>4.2000000000000002</v>
      </c>
      <c r="I477" s="249"/>
      <c r="J477" s="244"/>
      <c r="K477" s="244"/>
      <c r="L477" s="250"/>
      <c r="M477" s="251"/>
      <c r="N477" s="252"/>
      <c r="O477" s="252"/>
      <c r="P477" s="252"/>
      <c r="Q477" s="252"/>
      <c r="R477" s="252"/>
      <c r="S477" s="252"/>
      <c r="T477" s="25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4" t="s">
        <v>253</v>
      </c>
      <c r="AU477" s="254" t="s">
        <v>92</v>
      </c>
      <c r="AV477" s="13" t="s">
        <v>92</v>
      </c>
      <c r="AW477" s="13" t="s">
        <v>36</v>
      </c>
      <c r="AX477" s="13" t="s">
        <v>83</v>
      </c>
      <c r="AY477" s="254" t="s">
        <v>244</v>
      </c>
    </row>
    <row r="478" s="16" customFormat="1">
      <c r="A478" s="16"/>
      <c r="B478" s="276"/>
      <c r="C478" s="277"/>
      <c r="D478" s="245" t="s">
        <v>253</v>
      </c>
      <c r="E478" s="278" t="s">
        <v>1</v>
      </c>
      <c r="F478" s="279" t="s">
        <v>503</v>
      </c>
      <c r="G478" s="277"/>
      <c r="H478" s="280">
        <v>4.2000000000000002</v>
      </c>
      <c r="I478" s="281"/>
      <c r="J478" s="277"/>
      <c r="K478" s="277"/>
      <c r="L478" s="282"/>
      <c r="M478" s="283"/>
      <c r="N478" s="284"/>
      <c r="O478" s="284"/>
      <c r="P478" s="284"/>
      <c r="Q478" s="284"/>
      <c r="R478" s="284"/>
      <c r="S478" s="284"/>
      <c r="T478" s="285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T478" s="286" t="s">
        <v>253</v>
      </c>
      <c r="AU478" s="286" t="s">
        <v>92</v>
      </c>
      <c r="AV478" s="16" t="s">
        <v>358</v>
      </c>
      <c r="AW478" s="16" t="s">
        <v>36</v>
      </c>
      <c r="AX478" s="16" t="s">
        <v>83</v>
      </c>
      <c r="AY478" s="286" t="s">
        <v>244</v>
      </c>
    </row>
    <row r="479" s="14" customFormat="1">
      <c r="A479" s="14"/>
      <c r="B479" s="255"/>
      <c r="C479" s="256"/>
      <c r="D479" s="245" t="s">
        <v>253</v>
      </c>
      <c r="E479" s="257" t="s">
        <v>1</v>
      </c>
      <c r="F479" s="258" t="s">
        <v>255</v>
      </c>
      <c r="G479" s="256"/>
      <c r="H479" s="259">
        <v>4.2000000000000002</v>
      </c>
      <c r="I479" s="260"/>
      <c r="J479" s="256"/>
      <c r="K479" s="256"/>
      <c r="L479" s="261"/>
      <c r="M479" s="262"/>
      <c r="N479" s="263"/>
      <c r="O479" s="263"/>
      <c r="P479" s="263"/>
      <c r="Q479" s="263"/>
      <c r="R479" s="263"/>
      <c r="S479" s="263"/>
      <c r="T479" s="26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65" t="s">
        <v>253</v>
      </c>
      <c r="AU479" s="265" t="s">
        <v>92</v>
      </c>
      <c r="AV479" s="14" t="s">
        <v>251</v>
      </c>
      <c r="AW479" s="14" t="s">
        <v>36</v>
      </c>
      <c r="AX479" s="14" t="s">
        <v>90</v>
      </c>
      <c r="AY479" s="265" t="s">
        <v>244</v>
      </c>
    </row>
    <row r="480" s="12" customFormat="1" ht="22.8" customHeight="1">
      <c r="A480" s="12"/>
      <c r="B480" s="213"/>
      <c r="C480" s="214"/>
      <c r="D480" s="215" t="s">
        <v>82</v>
      </c>
      <c r="E480" s="227" t="s">
        <v>251</v>
      </c>
      <c r="F480" s="227" t="s">
        <v>480</v>
      </c>
      <c r="G480" s="214"/>
      <c r="H480" s="214"/>
      <c r="I480" s="217"/>
      <c r="J480" s="228">
        <f>BK480</f>
        <v>0</v>
      </c>
      <c r="K480" s="214"/>
      <c r="L480" s="219"/>
      <c r="M480" s="220"/>
      <c r="N480" s="221"/>
      <c r="O480" s="221"/>
      <c r="P480" s="222">
        <v>0</v>
      </c>
      <c r="Q480" s="221"/>
      <c r="R480" s="222">
        <v>0</v>
      </c>
      <c r="S480" s="221"/>
      <c r="T480" s="223">
        <v>0</v>
      </c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R480" s="224" t="s">
        <v>90</v>
      </c>
      <c r="AT480" s="225" t="s">
        <v>82</v>
      </c>
      <c r="AU480" s="225" t="s">
        <v>90</v>
      </c>
      <c r="AY480" s="224" t="s">
        <v>244</v>
      </c>
      <c r="BK480" s="226">
        <v>0</v>
      </c>
    </row>
    <row r="481" s="12" customFormat="1" ht="22.8" customHeight="1">
      <c r="A481" s="12"/>
      <c r="B481" s="213"/>
      <c r="C481" s="214"/>
      <c r="D481" s="215" t="s">
        <v>82</v>
      </c>
      <c r="E481" s="227" t="s">
        <v>535</v>
      </c>
      <c r="F481" s="227" t="s">
        <v>4714</v>
      </c>
      <c r="G481" s="214"/>
      <c r="H481" s="214"/>
      <c r="I481" s="217"/>
      <c r="J481" s="228">
        <f>BK481</f>
        <v>0</v>
      </c>
      <c r="K481" s="214"/>
      <c r="L481" s="219"/>
      <c r="M481" s="220"/>
      <c r="N481" s="221"/>
      <c r="O481" s="221"/>
      <c r="P481" s="222">
        <f>SUM(P482:P491)</f>
        <v>0</v>
      </c>
      <c r="Q481" s="221"/>
      <c r="R481" s="222">
        <f>SUM(R482:R491)</f>
        <v>0</v>
      </c>
      <c r="S481" s="221"/>
      <c r="T481" s="223">
        <f>SUM(T482:T491)</f>
        <v>0</v>
      </c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R481" s="224" t="s">
        <v>90</v>
      </c>
      <c r="AT481" s="225" t="s">
        <v>82</v>
      </c>
      <c r="AU481" s="225" t="s">
        <v>90</v>
      </c>
      <c r="AY481" s="224" t="s">
        <v>244</v>
      </c>
      <c r="BK481" s="226">
        <f>SUM(BK482:BK491)</f>
        <v>0</v>
      </c>
    </row>
    <row r="482" s="2" customFormat="1" ht="33" customHeight="1">
      <c r="A482" s="39"/>
      <c r="B482" s="40"/>
      <c r="C482" s="229" t="s">
        <v>646</v>
      </c>
      <c r="D482" s="229" t="s">
        <v>247</v>
      </c>
      <c r="E482" s="230" t="s">
        <v>4715</v>
      </c>
      <c r="F482" s="231" t="s">
        <v>4716</v>
      </c>
      <c r="G482" s="232" t="s">
        <v>171</v>
      </c>
      <c r="H482" s="233">
        <v>6.468</v>
      </c>
      <c r="I482" s="234"/>
      <c r="J482" s="235">
        <f>ROUND(I482*H482,2)</f>
        <v>0</v>
      </c>
      <c r="K482" s="236"/>
      <c r="L482" s="45"/>
      <c r="M482" s="237" t="s">
        <v>1</v>
      </c>
      <c r="N482" s="238" t="s">
        <v>48</v>
      </c>
      <c r="O482" s="92"/>
      <c r="P482" s="239">
        <f>O482*H482</f>
        <v>0</v>
      </c>
      <c r="Q482" s="239">
        <v>0</v>
      </c>
      <c r="R482" s="239">
        <f>Q482*H482</f>
        <v>0</v>
      </c>
      <c r="S482" s="239">
        <v>0</v>
      </c>
      <c r="T482" s="240">
        <f>S482*H482</f>
        <v>0</v>
      </c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R482" s="241" t="s">
        <v>251</v>
      </c>
      <c r="AT482" s="241" t="s">
        <v>247</v>
      </c>
      <c r="AU482" s="241" t="s">
        <v>92</v>
      </c>
      <c r="AY482" s="18" t="s">
        <v>244</v>
      </c>
      <c r="BE482" s="242">
        <f>IF(N482="základní",J482,0)</f>
        <v>0</v>
      </c>
      <c r="BF482" s="242">
        <f>IF(N482="snížená",J482,0)</f>
        <v>0</v>
      </c>
      <c r="BG482" s="242">
        <f>IF(N482="zákl. přenesená",J482,0)</f>
        <v>0</v>
      </c>
      <c r="BH482" s="242">
        <f>IF(N482="sníž. přenesená",J482,0)</f>
        <v>0</v>
      </c>
      <c r="BI482" s="242">
        <f>IF(N482="nulová",J482,0)</f>
        <v>0</v>
      </c>
      <c r="BJ482" s="18" t="s">
        <v>90</v>
      </c>
      <c r="BK482" s="242">
        <f>ROUND(I482*H482,2)</f>
        <v>0</v>
      </c>
      <c r="BL482" s="18" t="s">
        <v>251</v>
      </c>
      <c r="BM482" s="241" t="s">
        <v>4717</v>
      </c>
    </row>
    <row r="483" s="13" customFormat="1">
      <c r="A483" s="13"/>
      <c r="B483" s="243"/>
      <c r="C483" s="244"/>
      <c r="D483" s="245" t="s">
        <v>253</v>
      </c>
      <c r="E483" s="246" t="s">
        <v>1</v>
      </c>
      <c r="F483" s="247" t="s">
        <v>4718</v>
      </c>
      <c r="G483" s="244"/>
      <c r="H483" s="248">
        <v>6.468</v>
      </c>
      <c r="I483" s="249"/>
      <c r="J483" s="244"/>
      <c r="K483" s="244"/>
      <c r="L483" s="250"/>
      <c r="M483" s="251"/>
      <c r="N483" s="252"/>
      <c r="O483" s="252"/>
      <c r="P483" s="252"/>
      <c r="Q483" s="252"/>
      <c r="R483" s="252"/>
      <c r="S483" s="252"/>
      <c r="T483" s="25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4" t="s">
        <v>253</v>
      </c>
      <c r="AU483" s="254" t="s">
        <v>92</v>
      </c>
      <c r="AV483" s="13" t="s">
        <v>92</v>
      </c>
      <c r="AW483" s="13" t="s">
        <v>36</v>
      </c>
      <c r="AX483" s="13" t="s">
        <v>83</v>
      </c>
      <c r="AY483" s="254" t="s">
        <v>244</v>
      </c>
    </row>
    <row r="484" s="16" customFormat="1">
      <c r="A484" s="16"/>
      <c r="B484" s="276"/>
      <c r="C484" s="277"/>
      <c r="D484" s="245" t="s">
        <v>253</v>
      </c>
      <c r="E484" s="278" t="s">
        <v>1</v>
      </c>
      <c r="F484" s="279" t="s">
        <v>503</v>
      </c>
      <c r="G484" s="277"/>
      <c r="H484" s="280">
        <v>6.468</v>
      </c>
      <c r="I484" s="281"/>
      <c r="J484" s="277"/>
      <c r="K484" s="277"/>
      <c r="L484" s="282"/>
      <c r="M484" s="283"/>
      <c r="N484" s="284"/>
      <c r="O484" s="284"/>
      <c r="P484" s="284"/>
      <c r="Q484" s="284"/>
      <c r="R484" s="284"/>
      <c r="S484" s="284"/>
      <c r="T484" s="285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T484" s="286" t="s">
        <v>253</v>
      </c>
      <c r="AU484" s="286" t="s">
        <v>92</v>
      </c>
      <c r="AV484" s="16" t="s">
        <v>358</v>
      </c>
      <c r="AW484" s="16" t="s">
        <v>36</v>
      </c>
      <c r="AX484" s="16" t="s">
        <v>83</v>
      </c>
      <c r="AY484" s="286" t="s">
        <v>244</v>
      </c>
    </row>
    <row r="485" s="14" customFormat="1">
      <c r="A485" s="14"/>
      <c r="B485" s="255"/>
      <c r="C485" s="256"/>
      <c r="D485" s="245" t="s">
        <v>253</v>
      </c>
      <c r="E485" s="257" t="s">
        <v>1</v>
      </c>
      <c r="F485" s="258" t="s">
        <v>255</v>
      </c>
      <c r="G485" s="256"/>
      <c r="H485" s="259">
        <v>6.468</v>
      </c>
      <c r="I485" s="260"/>
      <c r="J485" s="256"/>
      <c r="K485" s="256"/>
      <c r="L485" s="261"/>
      <c r="M485" s="262"/>
      <c r="N485" s="263"/>
      <c r="O485" s="263"/>
      <c r="P485" s="263"/>
      <c r="Q485" s="263"/>
      <c r="R485" s="263"/>
      <c r="S485" s="263"/>
      <c r="T485" s="26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65" t="s">
        <v>253</v>
      </c>
      <c r="AU485" s="265" t="s">
        <v>92</v>
      </c>
      <c r="AV485" s="14" t="s">
        <v>251</v>
      </c>
      <c r="AW485" s="14" t="s">
        <v>36</v>
      </c>
      <c r="AX485" s="14" t="s">
        <v>90</v>
      </c>
      <c r="AY485" s="265" t="s">
        <v>244</v>
      </c>
    </row>
    <row r="486" s="2" customFormat="1" ht="24.15" customHeight="1">
      <c r="A486" s="39"/>
      <c r="B486" s="40"/>
      <c r="C486" s="229" t="s">
        <v>650</v>
      </c>
      <c r="D486" s="229" t="s">
        <v>247</v>
      </c>
      <c r="E486" s="230" t="s">
        <v>4719</v>
      </c>
      <c r="F486" s="231" t="s">
        <v>4720</v>
      </c>
      <c r="G486" s="232" t="s">
        <v>250</v>
      </c>
      <c r="H486" s="233">
        <v>6</v>
      </c>
      <c r="I486" s="234"/>
      <c r="J486" s="235">
        <f>ROUND(I486*H486,2)</f>
        <v>0</v>
      </c>
      <c r="K486" s="236"/>
      <c r="L486" s="45"/>
      <c r="M486" s="237" t="s">
        <v>1</v>
      </c>
      <c r="N486" s="238" t="s">
        <v>48</v>
      </c>
      <c r="O486" s="92"/>
      <c r="P486" s="239">
        <f>O486*H486</f>
        <v>0</v>
      </c>
      <c r="Q486" s="239">
        <v>0</v>
      </c>
      <c r="R486" s="239">
        <f>Q486*H486</f>
        <v>0</v>
      </c>
      <c r="S486" s="239">
        <v>0</v>
      </c>
      <c r="T486" s="240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41" t="s">
        <v>251</v>
      </c>
      <c r="AT486" s="241" t="s">
        <v>247</v>
      </c>
      <c r="AU486" s="241" t="s">
        <v>92</v>
      </c>
      <c r="AY486" s="18" t="s">
        <v>244</v>
      </c>
      <c r="BE486" s="242">
        <f>IF(N486="základní",J486,0)</f>
        <v>0</v>
      </c>
      <c r="BF486" s="242">
        <f>IF(N486="snížená",J486,0)</f>
        <v>0</v>
      </c>
      <c r="BG486" s="242">
        <f>IF(N486="zákl. přenesená",J486,0)</f>
        <v>0</v>
      </c>
      <c r="BH486" s="242">
        <f>IF(N486="sníž. přenesená",J486,0)</f>
        <v>0</v>
      </c>
      <c r="BI486" s="242">
        <f>IF(N486="nulová",J486,0)</f>
        <v>0</v>
      </c>
      <c r="BJ486" s="18" t="s">
        <v>90</v>
      </c>
      <c r="BK486" s="242">
        <f>ROUND(I486*H486,2)</f>
        <v>0</v>
      </c>
      <c r="BL486" s="18" t="s">
        <v>251</v>
      </c>
      <c r="BM486" s="241" t="s">
        <v>4721</v>
      </c>
    </row>
    <row r="487" s="13" customFormat="1">
      <c r="A487" s="13"/>
      <c r="B487" s="243"/>
      <c r="C487" s="244"/>
      <c r="D487" s="245" t="s">
        <v>253</v>
      </c>
      <c r="E487" s="246" t="s">
        <v>1</v>
      </c>
      <c r="F487" s="247" t="s">
        <v>4722</v>
      </c>
      <c r="G487" s="244"/>
      <c r="H487" s="248">
        <v>6</v>
      </c>
      <c r="I487" s="249"/>
      <c r="J487" s="244"/>
      <c r="K487" s="244"/>
      <c r="L487" s="250"/>
      <c r="M487" s="251"/>
      <c r="N487" s="252"/>
      <c r="O487" s="252"/>
      <c r="P487" s="252"/>
      <c r="Q487" s="252"/>
      <c r="R487" s="252"/>
      <c r="S487" s="252"/>
      <c r="T487" s="25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4" t="s">
        <v>253</v>
      </c>
      <c r="AU487" s="254" t="s">
        <v>92</v>
      </c>
      <c r="AV487" s="13" t="s">
        <v>92</v>
      </c>
      <c r="AW487" s="13" t="s">
        <v>36</v>
      </c>
      <c r="AX487" s="13" t="s">
        <v>83</v>
      </c>
      <c r="AY487" s="254" t="s">
        <v>244</v>
      </c>
    </row>
    <row r="488" s="14" customFormat="1">
      <c r="A488" s="14"/>
      <c r="B488" s="255"/>
      <c r="C488" s="256"/>
      <c r="D488" s="245" t="s">
        <v>253</v>
      </c>
      <c r="E488" s="257" t="s">
        <v>1</v>
      </c>
      <c r="F488" s="258" t="s">
        <v>255</v>
      </c>
      <c r="G488" s="256"/>
      <c r="H488" s="259">
        <v>6</v>
      </c>
      <c r="I488" s="260"/>
      <c r="J488" s="256"/>
      <c r="K488" s="256"/>
      <c r="L488" s="261"/>
      <c r="M488" s="262"/>
      <c r="N488" s="263"/>
      <c r="O488" s="263"/>
      <c r="P488" s="263"/>
      <c r="Q488" s="263"/>
      <c r="R488" s="263"/>
      <c r="S488" s="263"/>
      <c r="T488" s="26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65" t="s">
        <v>253</v>
      </c>
      <c r="AU488" s="265" t="s">
        <v>92</v>
      </c>
      <c r="AV488" s="14" t="s">
        <v>251</v>
      </c>
      <c r="AW488" s="14" t="s">
        <v>36</v>
      </c>
      <c r="AX488" s="14" t="s">
        <v>90</v>
      </c>
      <c r="AY488" s="265" t="s">
        <v>244</v>
      </c>
    </row>
    <row r="489" s="2" customFormat="1" ht="24.15" customHeight="1">
      <c r="A489" s="39"/>
      <c r="B489" s="40"/>
      <c r="C489" s="287" t="s">
        <v>654</v>
      </c>
      <c r="D489" s="287" t="s">
        <v>529</v>
      </c>
      <c r="E489" s="288" t="s">
        <v>4723</v>
      </c>
      <c r="F489" s="289" t="s">
        <v>4724</v>
      </c>
      <c r="G489" s="290" t="s">
        <v>250</v>
      </c>
      <c r="H489" s="291">
        <v>6.0599999999999996</v>
      </c>
      <c r="I489" s="292"/>
      <c r="J489" s="293">
        <f>ROUND(I489*H489,2)</f>
        <v>0</v>
      </c>
      <c r="K489" s="294"/>
      <c r="L489" s="295"/>
      <c r="M489" s="296" t="s">
        <v>1</v>
      </c>
      <c r="N489" s="297" t="s">
        <v>48</v>
      </c>
      <c r="O489" s="92"/>
      <c r="P489" s="239">
        <f>O489*H489</f>
        <v>0</v>
      </c>
      <c r="Q489" s="239">
        <v>0</v>
      </c>
      <c r="R489" s="239">
        <f>Q489*H489</f>
        <v>0</v>
      </c>
      <c r="S489" s="239">
        <v>0</v>
      </c>
      <c r="T489" s="240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41" t="s">
        <v>280</v>
      </c>
      <c r="AT489" s="241" t="s">
        <v>529</v>
      </c>
      <c r="AU489" s="241" t="s">
        <v>92</v>
      </c>
      <c r="AY489" s="18" t="s">
        <v>244</v>
      </c>
      <c r="BE489" s="242">
        <f>IF(N489="základní",J489,0)</f>
        <v>0</v>
      </c>
      <c r="BF489" s="242">
        <f>IF(N489="snížená",J489,0)</f>
        <v>0</v>
      </c>
      <c r="BG489" s="242">
        <f>IF(N489="zákl. přenesená",J489,0)</f>
        <v>0</v>
      </c>
      <c r="BH489" s="242">
        <f>IF(N489="sníž. přenesená",J489,0)</f>
        <v>0</v>
      </c>
      <c r="BI489" s="242">
        <f>IF(N489="nulová",J489,0)</f>
        <v>0</v>
      </c>
      <c r="BJ489" s="18" t="s">
        <v>90</v>
      </c>
      <c r="BK489" s="242">
        <f>ROUND(I489*H489,2)</f>
        <v>0</v>
      </c>
      <c r="BL489" s="18" t="s">
        <v>251</v>
      </c>
      <c r="BM489" s="241" t="s">
        <v>4725</v>
      </c>
    </row>
    <row r="490" s="13" customFormat="1">
      <c r="A490" s="13"/>
      <c r="B490" s="243"/>
      <c r="C490" s="244"/>
      <c r="D490" s="245" t="s">
        <v>253</v>
      </c>
      <c r="E490" s="246" t="s">
        <v>1</v>
      </c>
      <c r="F490" s="247" t="s">
        <v>4726</v>
      </c>
      <c r="G490" s="244"/>
      <c r="H490" s="248">
        <v>6.0599999999999996</v>
      </c>
      <c r="I490" s="249"/>
      <c r="J490" s="244"/>
      <c r="K490" s="244"/>
      <c r="L490" s="250"/>
      <c r="M490" s="251"/>
      <c r="N490" s="252"/>
      <c r="O490" s="252"/>
      <c r="P490" s="252"/>
      <c r="Q490" s="252"/>
      <c r="R490" s="252"/>
      <c r="S490" s="252"/>
      <c r="T490" s="25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4" t="s">
        <v>253</v>
      </c>
      <c r="AU490" s="254" t="s">
        <v>92</v>
      </c>
      <c r="AV490" s="13" t="s">
        <v>92</v>
      </c>
      <c r="AW490" s="13" t="s">
        <v>36</v>
      </c>
      <c r="AX490" s="13" t="s">
        <v>83</v>
      </c>
      <c r="AY490" s="254" t="s">
        <v>244</v>
      </c>
    </row>
    <row r="491" s="14" customFormat="1">
      <c r="A491" s="14"/>
      <c r="B491" s="255"/>
      <c r="C491" s="256"/>
      <c r="D491" s="245" t="s">
        <v>253</v>
      </c>
      <c r="E491" s="257" t="s">
        <v>1</v>
      </c>
      <c r="F491" s="258" t="s">
        <v>255</v>
      </c>
      <c r="G491" s="256"/>
      <c r="H491" s="259">
        <v>6.0599999999999996</v>
      </c>
      <c r="I491" s="260"/>
      <c r="J491" s="256"/>
      <c r="K491" s="256"/>
      <c r="L491" s="261"/>
      <c r="M491" s="262"/>
      <c r="N491" s="263"/>
      <c r="O491" s="263"/>
      <c r="P491" s="263"/>
      <c r="Q491" s="263"/>
      <c r="R491" s="263"/>
      <c r="S491" s="263"/>
      <c r="T491" s="26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65" t="s">
        <v>253</v>
      </c>
      <c r="AU491" s="265" t="s">
        <v>92</v>
      </c>
      <c r="AV491" s="14" t="s">
        <v>251</v>
      </c>
      <c r="AW491" s="14" t="s">
        <v>36</v>
      </c>
      <c r="AX491" s="14" t="s">
        <v>90</v>
      </c>
      <c r="AY491" s="265" t="s">
        <v>244</v>
      </c>
    </row>
    <row r="492" s="12" customFormat="1" ht="22.8" customHeight="1">
      <c r="A492" s="12"/>
      <c r="B492" s="213"/>
      <c r="C492" s="214"/>
      <c r="D492" s="215" t="s">
        <v>82</v>
      </c>
      <c r="E492" s="227" t="s">
        <v>260</v>
      </c>
      <c r="F492" s="227" t="s">
        <v>4727</v>
      </c>
      <c r="G492" s="214"/>
      <c r="H492" s="214"/>
      <c r="I492" s="217"/>
      <c r="J492" s="228">
        <f>BK492</f>
        <v>0</v>
      </c>
      <c r="K492" s="214"/>
      <c r="L492" s="219"/>
      <c r="M492" s="220"/>
      <c r="N492" s="221"/>
      <c r="O492" s="221"/>
      <c r="P492" s="222">
        <v>0</v>
      </c>
      <c r="Q492" s="221"/>
      <c r="R492" s="222">
        <v>0</v>
      </c>
      <c r="S492" s="221"/>
      <c r="T492" s="223">
        <v>0</v>
      </c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R492" s="224" t="s">
        <v>90</v>
      </c>
      <c r="AT492" s="225" t="s">
        <v>82</v>
      </c>
      <c r="AU492" s="225" t="s">
        <v>90</v>
      </c>
      <c r="AY492" s="224" t="s">
        <v>244</v>
      </c>
      <c r="BK492" s="226">
        <v>0</v>
      </c>
    </row>
    <row r="493" s="12" customFormat="1" ht="22.8" customHeight="1">
      <c r="A493" s="12"/>
      <c r="B493" s="213"/>
      <c r="C493" s="214"/>
      <c r="D493" s="215" t="s">
        <v>82</v>
      </c>
      <c r="E493" s="227" t="s">
        <v>607</v>
      </c>
      <c r="F493" s="227" t="s">
        <v>4728</v>
      </c>
      <c r="G493" s="214"/>
      <c r="H493" s="214"/>
      <c r="I493" s="217"/>
      <c r="J493" s="228">
        <f>BK493</f>
        <v>0</v>
      </c>
      <c r="K493" s="214"/>
      <c r="L493" s="219"/>
      <c r="M493" s="220"/>
      <c r="N493" s="221"/>
      <c r="O493" s="221"/>
      <c r="P493" s="222">
        <f>SUM(P494:P544)</f>
        <v>0</v>
      </c>
      <c r="Q493" s="221"/>
      <c r="R493" s="222">
        <f>SUM(R494:R544)</f>
        <v>0</v>
      </c>
      <c r="S493" s="221"/>
      <c r="T493" s="223">
        <f>SUM(T494:T544)</f>
        <v>0</v>
      </c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R493" s="224" t="s">
        <v>90</v>
      </c>
      <c r="AT493" s="225" t="s">
        <v>82</v>
      </c>
      <c r="AU493" s="225" t="s">
        <v>90</v>
      </c>
      <c r="AY493" s="224" t="s">
        <v>244</v>
      </c>
      <c r="BK493" s="226">
        <f>SUM(BK494:BK544)</f>
        <v>0</v>
      </c>
    </row>
    <row r="494" s="2" customFormat="1" ht="33" customHeight="1">
      <c r="A494" s="39"/>
      <c r="B494" s="40"/>
      <c r="C494" s="229" t="s">
        <v>668</v>
      </c>
      <c r="D494" s="303" t="s">
        <v>247</v>
      </c>
      <c r="E494" s="230" t="s">
        <v>4729</v>
      </c>
      <c r="F494" s="231" t="s">
        <v>4730</v>
      </c>
      <c r="G494" s="232" t="s">
        <v>174</v>
      </c>
      <c r="H494" s="233">
        <v>291.16500000000002</v>
      </c>
      <c r="I494" s="234"/>
      <c r="J494" s="235">
        <f>ROUND(I494*H494,2)</f>
        <v>0</v>
      </c>
      <c r="K494" s="236"/>
      <c r="L494" s="45"/>
      <c r="M494" s="237" t="s">
        <v>1</v>
      </c>
      <c r="N494" s="238" t="s">
        <v>48</v>
      </c>
      <c r="O494" s="92"/>
      <c r="P494" s="239">
        <f>O494*H494</f>
        <v>0</v>
      </c>
      <c r="Q494" s="239">
        <v>0</v>
      </c>
      <c r="R494" s="239">
        <f>Q494*H494</f>
        <v>0</v>
      </c>
      <c r="S494" s="239">
        <v>0</v>
      </c>
      <c r="T494" s="240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41" t="s">
        <v>251</v>
      </c>
      <c r="AT494" s="241" t="s">
        <v>247</v>
      </c>
      <c r="AU494" s="241" t="s">
        <v>92</v>
      </c>
      <c r="AY494" s="18" t="s">
        <v>244</v>
      </c>
      <c r="BE494" s="242">
        <f>IF(N494="základní",J494,0)</f>
        <v>0</v>
      </c>
      <c r="BF494" s="242">
        <f>IF(N494="snížená",J494,0)</f>
        <v>0</v>
      </c>
      <c r="BG494" s="242">
        <f>IF(N494="zákl. přenesená",J494,0)</f>
        <v>0</v>
      </c>
      <c r="BH494" s="242">
        <f>IF(N494="sníž. přenesená",J494,0)</f>
        <v>0</v>
      </c>
      <c r="BI494" s="242">
        <f>IF(N494="nulová",J494,0)</f>
        <v>0</v>
      </c>
      <c r="BJ494" s="18" t="s">
        <v>90</v>
      </c>
      <c r="BK494" s="242">
        <f>ROUND(I494*H494,2)</f>
        <v>0</v>
      </c>
      <c r="BL494" s="18" t="s">
        <v>251</v>
      </c>
      <c r="BM494" s="241" t="s">
        <v>4731</v>
      </c>
    </row>
    <row r="495" s="13" customFormat="1">
      <c r="A495" s="13"/>
      <c r="B495" s="243"/>
      <c r="C495" s="244"/>
      <c r="D495" s="245" t="s">
        <v>253</v>
      </c>
      <c r="E495" s="246" t="s">
        <v>1</v>
      </c>
      <c r="F495" s="247" t="s">
        <v>4732</v>
      </c>
      <c r="G495" s="244"/>
      <c r="H495" s="248">
        <v>291.16500000000002</v>
      </c>
      <c r="I495" s="249"/>
      <c r="J495" s="244"/>
      <c r="K495" s="244"/>
      <c r="L495" s="250"/>
      <c r="M495" s="251"/>
      <c r="N495" s="252"/>
      <c r="O495" s="252"/>
      <c r="P495" s="252"/>
      <c r="Q495" s="252"/>
      <c r="R495" s="252"/>
      <c r="S495" s="252"/>
      <c r="T495" s="25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4" t="s">
        <v>253</v>
      </c>
      <c r="AU495" s="254" t="s">
        <v>92</v>
      </c>
      <c r="AV495" s="13" t="s">
        <v>92</v>
      </c>
      <c r="AW495" s="13" t="s">
        <v>36</v>
      </c>
      <c r="AX495" s="13" t="s">
        <v>83</v>
      </c>
      <c r="AY495" s="254" t="s">
        <v>244</v>
      </c>
    </row>
    <row r="496" s="16" customFormat="1">
      <c r="A496" s="16"/>
      <c r="B496" s="276"/>
      <c r="C496" s="277"/>
      <c r="D496" s="245" t="s">
        <v>253</v>
      </c>
      <c r="E496" s="278" t="s">
        <v>1</v>
      </c>
      <c r="F496" s="279" t="s">
        <v>503</v>
      </c>
      <c r="G496" s="277"/>
      <c r="H496" s="280">
        <v>291.16500000000002</v>
      </c>
      <c r="I496" s="281"/>
      <c r="J496" s="277"/>
      <c r="K496" s="277"/>
      <c r="L496" s="282"/>
      <c r="M496" s="283"/>
      <c r="N496" s="284"/>
      <c r="O496" s="284"/>
      <c r="P496" s="284"/>
      <c r="Q496" s="284"/>
      <c r="R496" s="284"/>
      <c r="S496" s="284"/>
      <c r="T496" s="285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T496" s="286" t="s">
        <v>253</v>
      </c>
      <c r="AU496" s="286" t="s">
        <v>92</v>
      </c>
      <c r="AV496" s="16" t="s">
        <v>358</v>
      </c>
      <c r="AW496" s="16" t="s">
        <v>36</v>
      </c>
      <c r="AX496" s="16" t="s">
        <v>83</v>
      </c>
      <c r="AY496" s="286" t="s">
        <v>244</v>
      </c>
    </row>
    <row r="497" s="14" customFormat="1">
      <c r="A497" s="14"/>
      <c r="B497" s="255"/>
      <c r="C497" s="256"/>
      <c r="D497" s="245" t="s">
        <v>253</v>
      </c>
      <c r="E497" s="257" t="s">
        <v>1</v>
      </c>
      <c r="F497" s="258" t="s">
        <v>255</v>
      </c>
      <c r="G497" s="256"/>
      <c r="H497" s="259">
        <v>291.16500000000002</v>
      </c>
      <c r="I497" s="260"/>
      <c r="J497" s="256"/>
      <c r="K497" s="256"/>
      <c r="L497" s="261"/>
      <c r="M497" s="262"/>
      <c r="N497" s="263"/>
      <c r="O497" s="263"/>
      <c r="P497" s="263"/>
      <c r="Q497" s="263"/>
      <c r="R497" s="263"/>
      <c r="S497" s="263"/>
      <c r="T497" s="26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65" t="s">
        <v>253</v>
      </c>
      <c r="AU497" s="265" t="s">
        <v>92</v>
      </c>
      <c r="AV497" s="14" t="s">
        <v>251</v>
      </c>
      <c r="AW497" s="14" t="s">
        <v>36</v>
      </c>
      <c r="AX497" s="14" t="s">
        <v>90</v>
      </c>
      <c r="AY497" s="265" t="s">
        <v>244</v>
      </c>
    </row>
    <row r="498" s="2" customFormat="1" ht="33" customHeight="1">
      <c r="A498" s="39"/>
      <c r="B498" s="40"/>
      <c r="C498" s="229" t="s">
        <v>673</v>
      </c>
      <c r="D498" s="303" t="s">
        <v>247</v>
      </c>
      <c r="E498" s="230" t="s">
        <v>4733</v>
      </c>
      <c r="F498" s="231" t="s">
        <v>4734</v>
      </c>
      <c r="G498" s="232" t="s">
        <v>174</v>
      </c>
      <c r="H498" s="233">
        <v>7886.8649999999998</v>
      </c>
      <c r="I498" s="234"/>
      <c r="J498" s="235">
        <f>ROUND(I498*H498,2)</f>
        <v>0</v>
      </c>
      <c r="K498" s="236"/>
      <c r="L498" s="45"/>
      <c r="M498" s="237" t="s">
        <v>1</v>
      </c>
      <c r="N498" s="238" t="s">
        <v>48</v>
      </c>
      <c r="O498" s="92"/>
      <c r="P498" s="239">
        <f>O498*H498</f>
        <v>0</v>
      </c>
      <c r="Q498" s="239">
        <v>0</v>
      </c>
      <c r="R498" s="239">
        <f>Q498*H498</f>
        <v>0</v>
      </c>
      <c r="S498" s="239">
        <v>0</v>
      </c>
      <c r="T498" s="240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41" t="s">
        <v>251</v>
      </c>
      <c r="AT498" s="241" t="s">
        <v>247</v>
      </c>
      <c r="AU498" s="241" t="s">
        <v>92</v>
      </c>
      <c r="AY498" s="18" t="s">
        <v>244</v>
      </c>
      <c r="BE498" s="242">
        <f>IF(N498="základní",J498,0)</f>
        <v>0</v>
      </c>
      <c r="BF498" s="242">
        <f>IF(N498="snížená",J498,0)</f>
        <v>0</v>
      </c>
      <c r="BG498" s="242">
        <f>IF(N498="zákl. přenesená",J498,0)</f>
        <v>0</v>
      </c>
      <c r="BH498" s="242">
        <f>IF(N498="sníž. přenesená",J498,0)</f>
        <v>0</v>
      </c>
      <c r="BI498" s="242">
        <f>IF(N498="nulová",J498,0)</f>
        <v>0</v>
      </c>
      <c r="BJ498" s="18" t="s">
        <v>90</v>
      </c>
      <c r="BK498" s="242">
        <f>ROUND(I498*H498,2)</f>
        <v>0</v>
      </c>
      <c r="BL498" s="18" t="s">
        <v>251</v>
      </c>
      <c r="BM498" s="241" t="s">
        <v>4735</v>
      </c>
    </row>
    <row r="499" s="13" customFormat="1">
      <c r="A499" s="13"/>
      <c r="B499" s="243"/>
      <c r="C499" s="244"/>
      <c r="D499" s="245" t="s">
        <v>253</v>
      </c>
      <c r="E499" s="246" t="s">
        <v>1</v>
      </c>
      <c r="F499" s="247" t="s">
        <v>4736</v>
      </c>
      <c r="G499" s="244"/>
      <c r="H499" s="248">
        <v>4159.3649999999998</v>
      </c>
      <c r="I499" s="249"/>
      <c r="J499" s="244"/>
      <c r="K499" s="244"/>
      <c r="L499" s="250"/>
      <c r="M499" s="251"/>
      <c r="N499" s="252"/>
      <c r="O499" s="252"/>
      <c r="P499" s="252"/>
      <c r="Q499" s="252"/>
      <c r="R499" s="252"/>
      <c r="S499" s="252"/>
      <c r="T499" s="25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4" t="s">
        <v>253</v>
      </c>
      <c r="AU499" s="254" t="s">
        <v>92</v>
      </c>
      <c r="AV499" s="13" t="s">
        <v>92</v>
      </c>
      <c r="AW499" s="13" t="s">
        <v>36</v>
      </c>
      <c r="AX499" s="13" t="s">
        <v>83</v>
      </c>
      <c r="AY499" s="254" t="s">
        <v>244</v>
      </c>
    </row>
    <row r="500" s="16" customFormat="1">
      <c r="A500" s="16"/>
      <c r="B500" s="276"/>
      <c r="C500" s="277"/>
      <c r="D500" s="245" t="s">
        <v>253</v>
      </c>
      <c r="E500" s="278" t="s">
        <v>1</v>
      </c>
      <c r="F500" s="279" t="s">
        <v>503</v>
      </c>
      <c r="G500" s="277"/>
      <c r="H500" s="280">
        <v>4159.3649999999998</v>
      </c>
      <c r="I500" s="281"/>
      <c r="J500" s="277"/>
      <c r="K500" s="277"/>
      <c r="L500" s="282"/>
      <c r="M500" s="283"/>
      <c r="N500" s="284"/>
      <c r="O500" s="284"/>
      <c r="P500" s="284"/>
      <c r="Q500" s="284"/>
      <c r="R500" s="284"/>
      <c r="S500" s="284"/>
      <c r="T500" s="285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T500" s="286" t="s">
        <v>253</v>
      </c>
      <c r="AU500" s="286" t="s">
        <v>92</v>
      </c>
      <c r="AV500" s="16" t="s">
        <v>358</v>
      </c>
      <c r="AW500" s="16" t="s">
        <v>36</v>
      </c>
      <c r="AX500" s="16" t="s">
        <v>83</v>
      </c>
      <c r="AY500" s="286" t="s">
        <v>244</v>
      </c>
    </row>
    <row r="501" s="13" customFormat="1">
      <c r="A501" s="13"/>
      <c r="B501" s="243"/>
      <c r="C501" s="244"/>
      <c r="D501" s="245" t="s">
        <v>253</v>
      </c>
      <c r="E501" s="246" t="s">
        <v>1</v>
      </c>
      <c r="F501" s="247" t="s">
        <v>4737</v>
      </c>
      <c r="G501" s="244"/>
      <c r="H501" s="248">
        <v>3727.5</v>
      </c>
      <c r="I501" s="249"/>
      <c r="J501" s="244"/>
      <c r="K501" s="244"/>
      <c r="L501" s="250"/>
      <c r="M501" s="251"/>
      <c r="N501" s="252"/>
      <c r="O501" s="252"/>
      <c r="P501" s="252"/>
      <c r="Q501" s="252"/>
      <c r="R501" s="252"/>
      <c r="S501" s="252"/>
      <c r="T501" s="25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4" t="s">
        <v>253</v>
      </c>
      <c r="AU501" s="254" t="s">
        <v>92</v>
      </c>
      <c r="AV501" s="13" t="s">
        <v>92</v>
      </c>
      <c r="AW501" s="13" t="s">
        <v>36</v>
      </c>
      <c r="AX501" s="13" t="s">
        <v>83</v>
      </c>
      <c r="AY501" s="254" t="s">
        <v>244</v>
      </c>
    </row>
    <row r="502" s="16" customFormat="1">
      <c r="A502" s="16"/>
      <c r="B502" s="276"/>
      <c r="C502" s="277"/>
      <c r="D502" s="245" t="s">
        <v>253</v>
      </c>
      <c r="E502" s="278" t="s">
        <v>1</v>
      </c>
      <c r="F502" s="279" t="s">
        <v>503</v>
      </c>
      <c r="G502" s="277"/>
      <c r="H502" s="280">
        <v>3727.5</v>
      </c>
      <c r="I502" s="281"/>
      <c r="J502" s="277"/>
      <c r="K502" s="277"/>
      <c r="L502" s="282"/>
      <c r="M502" s="283"/>
      <c r="N502" s="284"/>
      <c r="O502" s="284"/>
      <c r="P502" s="284"/>
      <c r="Q502" s="284"/>
      <c r="R502" s="284"/>
      <c r="S502" s="284"/>
      <c r="T502" s="285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T502" s="286" t="s">
        <v>253</v>
      </c>
      <c r="AU502" s="286" t="s">
        <v>92</v>
      </c>
      <c r="AV502" s="16" t="s">
        <v>358</v>
      </c>
      <c r="AW502" s="16" t="s">
        <v>36</v>
      </c>
      <c r="AX502" s="16" t="s">
        <v>83</v>
      </c>
      <c r="AY502" s="286" t="s">
        <v>244</v>
      </c>
    </row>
    <row r="503" s="14" customFormat="1">
      <c r="A503" s="14"/>
      <c r="B503" s="255"/>
      <c r="C503" s="256"/>
      <c r="D503" s="245" t="s">
        <v>253</v>
      </c>
      <c r="E503" s="257" t="s">
        <v>1</v>
      </c>
      <c r="F503" s="258" t="s">
        <v>255</v>
      </c>
      <c r="G503" s="256"/>
      <c r="H503" s="259">
        <v>7886.8649999999998</v>
      </c>
      <c r="I503" s="260"/>
      <c r="J503" s="256"/>
      <c r="K503" s="256"/>
      <c r="L503" s="261"/>
      <c r="M503" s="262"/>
      <c r="N503" s="263"/>
      <c r="O503" s="263"/>
      <c r="P503" s="263"/>
      <c r="Q503" s="263"/>
      <c r="R503" s="263"/>
      <c r="S503" s="263"/>
      <c r="T503" s="26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65" t="s">
        <v>253</v>
      </c>
      <c r="AU503" s="265" t="s">
        <v>92</v>
      </c>
      <c r="AV503" s="14" t="s">
        <v>251</v>
      </c>
      <c r="AW503" s="14" t="s">
        <v>36</v>
      </c>
      <c r="AX503" s="14" t="s">
        <v>90</v>
      </c>
      <c r="AY503" s="265" t="s">
        <v>244</v>
      </c>
    </row>
    <row r="504" s="2" customFormat="1" ht="33" customHeight="1">
      <c r="A504" s="39"/>
      <c r="B504" s="40"/>
      <c r="C504" s="229" t="s">
        <v>772</v>
      </c>
      <c r="D504" s="303" t="s">
        <v>247</v>
      </c>
      <c r="E504" s="230" t="s">
        <v>4738</v>
      </c>
      <c r="F504" s="231" t="s">
        <v>4739</v>
      </c>
      <c r="G504" s="232" t="s">
        <v>174</v>
      </c>
      <c r="H504" s="233">
        <v>684.52999999999997</v>
      </c>
      <c r="I504" s="234"/>
      <c r="J504" s="235">
        <f>ROUND(I504*H504,2)</f>
        <v>0</v>
      </c>
      <c r="K504" s="236"/>
      <c r="L504" s="45"/>
      <c r="M504" s="237" t="s">
        <v>1</v>
      </c>
      <c r="N504" s="238" t="s">
        <v>48</v>
      </c>
      <c r="O504" s="92"/>
      <c r="P504" s="239">
        <f>O504*H504</f>
        <v>0</v>
      </c>
      <c r="Q504" s="239">
        <v>0</v>
      </c>
      <c r="R504" s="239">
        <f>Q504*H504</f>
        <v>0</v>
      </c>
      <c r="S504" s="239">
        <v>0</v>
      </c>
      <c r="T504" s="240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41" t="s">
        <v>251</v>
      </c>
      <c r="AT504" s="241" t="s">
        <v>247</v>
      </c>
      <c r="AU504" s="241" t="s">
        <v>92</v>
      </c>
      <c r="AY504" s="18" t="s">
        <v>244</v>
      </c>
      <c r="BE504" s="242">
        <f>IF(N504="základní",J504,0)</f>
        <v>0</v>
      </c>
      <c r="BF504" s="242">
        <f>IF(N504="snížená",J504,0)</f>
        <v>0</v>
      </c>
      <c r="BG504" s="242">
        <f>IF(N504="zákl. přenesená",J504,0)</f>
        <v>0</v>
      </c>
      <c r="BH504" s="242">
        <f>IF(N504="sníž. přenesená",J504,0)</f>
        <v>0</v>
      </c>
      <c r="BI504" s="242">
        <f>IF(N504="nulová",J504,0)</f>
        <v>0</v>
      </c>
      <c r="BJ504" s="18" t="s">
        <v>90</v>
      </c>
      <c r="BK504" s="242">
        <f>ROUND(I504*H504,2)</f>
        <v>0</v>
      </c>
      <c r="BL504" s="18" t="s">
        <v>251</v>
      </c>
      <c r="BM504" s="241" t="s">
        <v>4740</v>
      </c>
    </row>
    <row r="505" s="13" customFormat="1">
      <c r="A505" s="13"/>
      <c r="B505" s="243"/>
      <c r="C505" s="244"/>
      <c r="D505" s="245" t="s">
        <v>253</v>
      </c>
      <c r="E505" s="246" t="s">
        <v>1</v>
      </c>
      <c r="F505" s="247" t="s">
        <v>4624</v>
      </c>
      <c r="G505" s="244"/>
      <c r="H505" s="248">
        <v>379.5</v>
      </c>
      <c r="I505" s="249"/>
      <c r="J505" s="244"/>
      <c r="K505" s="244"/>
      <c r="L505" s="250"/>
      <c r="M505" s="251"/>
      <c r="N505" s="252"/>
      <c r="O505" s="252"/>
      <c r="P505" s="252"/>
      <c r="Q505" s="252"/>
      <c r="R505" s="252"/>
      <c r="S505" s="252"/>
      <c r="T505" s="25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4" t="s">
        <v>253</v>
      </c>
      <c r="AU505" s="254" t="s">
        <v>92</v>
      </c>
      <c r="AV505" s="13" t="s">
        <v>92</v>
      </c>
      <c r="AW505" s="13" t="s">
        <v>36</v>
      </c>
      <c r="AX505" s="13" t="s">
        <v>83</v>
      </c>
      <c r="AY505" s="254" t="s">
        <v>244</v>
      </c>
    </row>
    <row r="506" s="16" customFormat="1">
      <c r="A506" s="16"/>
      <c r="B506" s="276"/>
      <c r="C506" s="277"/>
      <c r="D506" s="245" t="s">
        <v>253</v>
      </c>
      <c r="E506" s="278" t="s">
        <v>1</v>
      </c>
      <c r="F506" s="279" t="s">
        <v>503</v>
      </c>
      <c r="G506" s="277"/>
      <c r="H506" s="280">
        <v>379.5</v>
      </c>
      <c r="I506" s="281"/>
      <c r="J506" s="277"/>
      <c r="K506" s="277"/>
      <c r="L506" s="282"/>
      <c r="M506" s="283"/>
      <c r="N506" s="284"/>
      <c r="O506" s="284"/>
      <c r="P506" s="284"/>
      <c r="Q506" s="284"/>
      <c r="R506" s="284"/>
      <c r="S506" s="284"/>
      <c r="T506" s="285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T506" s="286" t="s">
        <v>253</v>
      </c>
      <c r="AU506" s="286" t="s">
        <v>92</v>
      </c>
      <c r="AV506" s="16" t="s">
        <v>358</v>
      </c>
      <c r="AW506" s="16" t="s">
        <v>36</v>
      </c>
      <c r="AX506" s="16" t="s">
        <v>83</v>
      </c>
      <c r="AY506" s="286" t="s">
        <v>244</v>
      </c>
    </row>
    <row r="507" s="13" customFormat="1">
      <c r="A507" s="13"/>
      <c r="B507" s="243"/>
      <c r="C507" s="244"/>
      <c r="D507" s="245" t="s">
        <v>253</v>
      </c>
      <c r="E507" s="246" t="s">
        <v>1</v>
      </c>
      <c r="F507" s="247" t="s">
        <v>4741</v>
      </c>
      <c r="G507" s="244"/>
      <c r="H507" s="248">
        <v>305.02999999999997</v>
      </c>
      <c r="I507" s="249"/>
      <c r="J507" s="244"/>
      <c r="K507" s="244"/>
      <c r="L507" s="250"/>
      <c r="M507" s="251"/>
      <c r="N507" s="252"/>
      <c r="O507" s="252"/>
      <c r="P507" s="252"/>
      <c r="Q507" s="252"/>
      <c r="R507" s="252"/>
      <c r="S507" s="252"/>
      <c r="T507" s="25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4" t="s">
        <v>253</v>
      </c>
      <c r="AU507" s="254" t="s">
        <v>92</v>
      </c>
      <c r="AV507" s="13" t="s">
        <v>92</v>
      </c>
      <c r="AW507" s="13" t="s">
        <v>36</v>
      </c>
      <c r="AX507" s="13" t="s">
        <v>83</v>
      </c>
      <c r="AY507" s="254" t="s">
        <v>244</v>
      </c>
    </row>
    <row r="508" s="16" customFormat="1">
      <c r="A508" s="16"/>
      <c r="B508" s="276"/>
      <c r="C508" s="277"/>
      <c r="D508" s="245" t="s">
        <v>253</v>
      </c>
      <c r="E508" s="278" t="s">
        <v>1</v>
      </c>
      <c r="F508" s="279" t="s">
        <v>503</v>
      </c>
      <c r="G508" s="277"/>
      <c r="H508" s="280">
        <v>305.02999999999997</v>
      </c>
      <c r="I508" s="281"/>
      <c r="J508" s="277"/>
      <c r="K508" s="277"/>
      <c r="L508" s="282"/>
      <c r="M508" s="283"/>
      <c r="N508" s="284"/>
      <c r="O508" s="284"/>
      <c r="P508" s="284"/>
      <c r="Q508" s="284"/>
      <c r="R508" s="284"/>
      <c r="S508" s="284"/>
      <c r="T508" s="285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T508" s="286" t="s">
        <v>253</v>
      </c>
      <c r="AU508" s="286" t="s">
        <v>92</v>
      </c>
      <c r="AV508" s="16" t="s">
        <v>358</v>
      </c>
      <c r="AW508" s="16" t="s">
        <v>36</v>
      </c>
      <c r="AX508" s="16" t="s">
        <v>83</v>
      </c>
      <c r="AY508" s="286" t="s">
        <v>244</v>
      </c>
    </row>
    <row r="509" s="14" customFormat="1">
      <c r="A509" s="14"/>
      <c r="B509" s="255"/>
      <c r="C509" s="256"/>
      <c r="D509" s="245" t="s">
        <v>253</v>
      </c>
      <c r="E509" s="257" t="s">
        <v>1</v>
      </c>
      <c r="F509" s="258" t="s">
        <v>255</v>
      </c>
      <c r="G509" s="256"/>
      <c r="H509" s="259">
        <v>684.52999999999997</v>
      </c>
      <c r="I509" s="260"/>
      <c r="J509" s="256"/>
      <c r="K509" s="256"/>
      <c r="L509" s="261"/>
      <c r="M509" s="262"/>
      <c r="N509" s="263"/>
      <c r="O509" s="263"/>
      <c r="P509" s="263"/>
      <c r="Q509" s="263"/>
      <c r="R509" s="263"/>
      <c r="S509" s="263"/>
      <c r="T509" s="26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65" t="s">
        <v>253</v>
      </c>
      <c r="AU509" s="265" t="s">
        <v>92</v>
      </c>
      <c r="AV509" s="14" t="s">
        <v>251</v>
      </c>
      <c r="AW509" s="14" t="s">
        <v>36</v>
      </c>
      <c r="AX509" s="14" t="s">
        <v>90</v>
      </c>
      <c r="AY509" s="265" t="s">
        <v>244</v>
      </c>
    </row>
    <row r="510" s="2" customFormat="1" ht="33" customHeight="1">
      <c r="A510" s="39"/>
      <c r="B510" s="40"/>
      <c r="C510" s="229" t="s">
        <v>793</v>
      </c>
      <c r="D510" s="229" t="s">
        <v>247</v>
      </c>
      <c r="E510" s="230" t="s">
        <v>4742</v>
      </c>
      <c r="F510" s="231" t="s">
        <v>4743</v>
      </c>
      <c r="G510" s="232" t="s">
        <v>174</v>
      </c>
      <c r="H510" s="233">
        <v>263.55000000000001</v>
      </c>
      <c r="I510" s="234"/>
      <c r="J510" s="235">
        <f>ROUND(I510*H510,2)</f>
        <v>0</v>
      </c>
      <c r="K510" s="236"/>
      <c r="L510" s="45"/>
      <c r="M510" s="237" t="s">
        <v>1</v>
      </c>
      <c r="N510" s="238" t="s">
        <v>48</v>
      </c>
      <c r="O510" s="92"/>
      <c r="P510" s="239">
        <f>O510*H510</f>
        <v>0</v>
      </c>
      <c r="Q510" s="239">
        <v>0</v>
      </c>
      <c r="R510" s="239">
        <f>Q510*H510</f>
        <v>0</v>
      </c>
      <c r="S510" s="239">
        <v>0</v>
      </c>
      <c r="T510" s="240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41" t="s">
        <v>251</v>
      </c>
      <c r="AT510" s="241" t="s">
        <v>247</v>
      </c>
      <c r="AU510" s="241" t="s">
        <v>92</v>
      </c>
      <c r="AY510" s="18" t="s">
        <v>244</v>
      </c>
      <c r="BE510" s="242">
        <f>IF(N510="základní",J510,0)</f>
        <v>0</v>
      </c>
      <c r="BF510" s="242">
        <f>IF(N510="snížená",J510,0)</f>
        <v>0</v>
      </c>
      <c r="BG510" s="242">
        <f>IF(N510="zákl. přenesená",J510,0)</f>
        <v>0</v>
      </c>
      <c r="BH510" s="242">
        <f>IF(N510="sníž. přenesená",J510,0)</f>
        <v>0</v>
      </c>
      <c r="BI510" s="242">
        <f>IF(N510="nulová",J510,0)</f>
        <v>0</v>
      </c>
      <c r="BJ510" s="18" t="s">
        <v>90</v>
      </c>
      <c r="BK510" s="242">
        <f>ROUND(I510*H510,2)</f>
        <v>0</v>
      </c>
      <c r="BL510" s="18" t="s">
        <v>251</v>
      </c>
      <c r="BM510" s="241" t="s">
        <v>4744</v>
      </c>
    </row>
    <row r="511" s="13" customFormat="1">
      <c r="A511" s="13"/>
      <c r="B511" s="243"/>
      <c r="C511" s="244"/>
      <c r="D511" s="245" t="s">
        <v>253</v>
      </c>
      <c r="E511" s="246" t="s">
        <v>1</v>
      </c>
      <c r="F511" s="247" t="s">
        <v>4745</v>
      </c>
      <c r="G511" s="244"/>
      <c r="H511" s="248">
        <v>263.55000000000001</v>
      </c>
      <c r="I511" s="249"/>
      <c r="J511" s="244"/>
      <c r="K511" s="244"/>
      <c r="L511" s="250"/>
      <c r="M511" s="251"/>
      <c r="N511" s="252"/>
      <c r="O511" s="252"/>
      <c r="P511" s="252"/>
      <c r="Q511" s="252"/>
      <c r="R511" s="252"/>
      <c r="S511" s="252"/>
      <c r="T511" s="25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4" t="s">
        <v>253</v>
      </c>
      <c r="AU511" s="254" t="s">
        <v>92</v>
      </c>
      <c r="AV511" s="13" t="s">
        <v>92</v>
      </c>
      <c r="AW511" s="13" t="s">
        <v>36</v>
      </c>
      <c r="AX511" s="13" t="s">
        <v>83</v>
      </c>
      <c r="AY511" s="254" t="s">
        <v>244</v>
      </c>
    </row>
    <row r="512" s="16" customFormat="1">
      <c r="A512" s="16"/>
      <c r="B512" s="276"/>
      <c r="C512" s="277"/>
      <c r="D512" s="245" t="s">
        <v>253</v>
      </c>
      <c r="E512" s="278" t="s">
        <v>1</v>
      </c>
      <c r="F512" s="279" t="s">
        <v>503</v>
      </c>
      <c r="G512" s="277"/>
      <c r="H512" s="280">
        <v>263.55000000000001</v>
      </c>
      <c r="I512" s="281"/>
      <c r="J512" s="277"/>
      <c r="K512" s="277"/>
      <c r="L512" s="282"/>
      <c r="M512" s="283"/>
      <c r="N512" s="284"/>
      <c r="O512" s="284"/>
      <c r="P512" s="284"/>
      <c r="Q512" s="284"/>
      <c r="R512" s="284"/>
      <c r="S512" s="284"/>
      <c r="T512" s="285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T512" s="286" t="s">
        <v>253</v>
      </c>
      <c r="AU512" s="286" t="s">
        <v>92</v>
      </c>
      <c r="AV512" s="16" t="s">
        <v>358</v>
      </c>
      <c r="AW512" s="16" t="s">
        <v>36</v>
      </c>
      <c r="AX512" s="16" t="s">
        <v>83</v>
      </c>
      <c r="AY512" s="286" t="s">
        <v>244</v>
      </c>
    </row>
    <row r="513" s="15" customFormat="1">
      <c r="A513" s="15"/>
      <c r="B513" s="266"/>
      <c r="C513" s="267"/>
      <c r="D513" s="245" t="s">
        <v>253</v>
      </c>
      <c r="E513" s="268" t="s">
        <v>1</v>
      </c>
      <c r="F513" s="269" t="s">
        <v>4476</v>
      </c>
      <c r="G513" s="267"/>
      <c r="H513" s="268" t="s">
        <v>1</v>
      </c>
      <c r="I513" s="270"/>
      <c r="J513" s="267"/>
      <c r="K513" s="267"/>
      <c r="L513" s="271"/>
      <c r="M513" s="272"/>
      <c r="N513" s="273"/>
      <c r="O513" s="273"/>
      <c r="P513" s="273"/>
      <c r="Q513" s="273"/>
      <c r="R513" s="273"/>
      <c r="S513" s="273"/>
      <c r="T513" s="274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75" t="s">
        <v>253</v>
      </c>
      <c r="AU513" s="275" t="s">
        <v>92</v>
      </c>
      <c r="AV513" s="15" t="s">
        <v>90</v>
      </c>
      <c r="AW513" s="15" t="s">
        <v>36</v>
      </c>
      <c r="AX513" s="15" t="s">
        <v>83</v>
      </c>
      <c r="AY513" s="275" t="s">
        <v>244</v>
      </c>
    </row>
    <row r="514" s="14" customFormat="1">
      <c r="A514" s="14"/>
      <c r="B514" s="255"/>
      <c r="C514" s="256"/>
      <c r="D514" s="245" t="s">
        <v>253</v>
      </c>
      <c r="E514" s="257" t="s">
        <v>1</v>
      </c>
      <c r="F514" s="258" t="s">
        <v>255</v>
      </c>
      <c r="G514" s="256"/>
      <c r="H514" s="259">
        <v>263.55000000000001</v>
      </c>
      <c r="I514" s="260"/>
      <c r="J514" s="256"/>
      <c r="K514" s="256"/>
      <c r="L514" s="261"/>
      <c r="M514" s="262"/>
      <c r="N514" s="263"/>
      <c r="O514" s="263"/>
      <c r="P514" s="263"/>
      <c r="Q514" s="263"/>
      <c r="R514" s="263"/>
      <c r="S514" s="263"/>
      <c r="T514" s="26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65" t="s">
        <v>253</v>
      </c>
      <c r="AU514" s="265" t="s">
        <v>92</v>
      </c>
      <c r="AV514" s="14" t="s">
        <v>251</v>
      </c>
      <c r="AW514" s="14" t="s">
        <v>36</v>
      </c>
      <c r="AX514" s="14" t="s">
        <v>90</v>
      </c>
      <c r="AY514" s="265" t="s">
        <v>244</v>
      </c>
    </row>
    <row r="515" s="2" customFormat="1" ht="33" customHeight="1">
      <c r="A515" s="39"/>
      <c r="B515" s="40"/>
      <c r="C515" s="229" t="s">
        <v>798</v>
      </c>
      <c r="D515" s="229" t="s">
        <v>247</v>
      </c>
      <c r="E515" s="230" t="s">
        <v>4746</v>
      </c>
      <c r="F515" s="231" t="s">
        <v>4747</v>
      </c>
      <c r="G515" s="232" t="s">
        <v>174</v>
      </c>
      <c r="H515" s="233">
        <v>3019.5</v>
      </c>
      <c r="I515" s="234"/>
      <c r="J515" s="235">
        <f>ROUND(I515*H515,2)</f>
        <v>0</v>
      </c>
      <c r="K515" s="236"/>
      <c r="L515" s="45"/>
      <c r="M515" s="237" t="s">
        <v>1</v>
      </c>
      <c r="N515" s="238" t="s">
        <v>48</v>
      </c>
      <c r="O515" s="92"/>
      <c r="P515" s="239">
        <f>O515*H515</f>
        <v>0</v>
      </c>
      <c r="Q515" s="239">
        <v>0</v>
      </c>
      <c r="R515" s="239">
        <f>Q515*H515</f>
        <v>0</v>
      </c>
      <c r="S515" s="239">
        <v>0</v>
      </c>
      <c r="T515" s="240">
        <f>S515*H515</f>
        <v>0</v>
      </c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R515" s="241" t="s">
        <v>251</v>
      </c>
      <c r="AT515" s="241" t="s">
        <v>247</v>
      </c>
      <c r="AU515" s="241" t="s">
        <v>92</v>
      </c>
      <c r="AY515" s="18" t="s">
        <v>244</v>
      </c>
      <c r="BE515" s="242">
        <f>IF(N515="základní",J515,0)</f>
        <v>0</v>
      </c>
      <c r="BF515" s="242">
        <f>IF(N515="snížená",J515,0)</f>
        <v>0</v>
      </c>
      <c r="BG515" s="242">
        <f>IF(N515="zákl. přenesená",J515,0)</f>
        <v>0</v>
      </c>
      <c r="BH515" s="242">
        <f>IF(N515="sníž. přenesená",J515,0)</f>
        <v>0</v>
      </c>
      <c r="BI515" s="242">
        <f>IF(N515="nulová",J515,0)</f>
        <v>0</v>
      </c>
      <c r="BJ515" s="18" t="s">
        <v>90</v>
      </c>
      <c r="BK515" s="242">
        <f>ROUND(I515*H515,2)</f>
        <v>0</v>
      </c>
      <c r="BL515" s="18" t="s">
        <v>251</v>
      </c>
      <c r="BM515" s="241" t="s">
        <v>4748</v>
      </c>
    </row>
    <row r="516" s="13" customFormat="1">
      <c r="A516" s="13"/>
      <c r="B516" s="243"/>
      <c r="C516" s="244"/>
      <c r="D516" s="245" t="s">
        <v>253</v>
      </c>
      <c r="E516" s="246" t="s">
        <v>1</v>
      </c>
      <c r="F516" s="247" t="s">
        <v>4749</v>
      </c>
      <c r="G516" s="244"/>
      <c r="H516" s="248">
        <v>379.5</v>
      </c>
      <c r="I516" s="249"/>
      <c r="J516" s="244"/>
      <c r="K516" s="244"/>
      <c r="L516" s="250"/>
      <c r="M516" s="251"/>
      <c r="N516" s="252"/>
      <c r="O516" s="252"/>
      <c r="P516" s="252"/>
      <c r="Q516" s="252"/>
      <c r="R516" s="252"/>
      <c r="S516" s="252"/>
      <c r="T516" s="25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4" t="s">
        <v>253</v>
      </c>
      <c r="AU516" s="254" t="s">
        <v>92</v>
      </c>
      <c r="AV516" s="13" t="s">
        <v>92</v>
      </c>
      <c r="AW516" s="13" t="s">
        <v>36</v>
      </c>
      <c r="AX516" s="13" t="s">
        <v>83</v>
      </c>
      <c r="AY516" s="254" t="s">
        <v>244</v>
      </c>
    </row>
    <row r="517" s="16" customFormat="1">
      <c r="A517" s="16"/>
      <c r="B517" s="276"/>
      <c r="C517" s="277"/>
      <c r="D517" s="245" t="s">
        <v>253</v>
      </c>
      <c r="E517" s="278" t="s">
        <v>1</v>
      </c>
      <c r="F517" s="279" t="s">
        <v>503</v>
      </c>
      <c r="G517" s="277"/>
      <c r="H517" s="280">
        <v>379.5</v>
      </c>
      <c r="I517" s="281"/>
      <c r="J517" s="277"/>
      <c r="K517" s="277"/>
      <c r="L517" s="282"/>
      <c r="M517" s="283"/>
      <c r="N517" s="284"/>
      <c r="O517" s="284"/>
      <c r="P517" s="284"/>
      <c r="Q517" s="284"/>
      <c r="R517" s="284"/>
      <c r="S517" s="284"/>
      <c r="T517" s="285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T517" s="286" t="s">
        <v>253</v>
      </c>
      <c r="AU517" s="286" t="s">
        <v>92</v>
      </c>
      <c r="AV517" s="16" t="s">
        <v>358</v>
      </c>
      <c r="AW517" s="16" t="s">
        <v>36</v>
      </c>
      <c r="AX517" s="16" t="s">
        <v>83</v>
      </c>
      <c r="AY517" s="286" t="s">
        <v>244</v>
      </c>
    </row>
    <row r="518" s="13" customFormat="1">
      <c r="A518" s="13"/>
      <c r="B518" s="243"/>
      <c r="C518" s="244"/>
      <c r="D518" s="245" t="s">
        <v>253</v>
      </c>
      <c r="E518" s="246" t="s">
        <v>1</v>
      </c>
      <c r="F518" s="247" t="s">
        <v>4750</v>
      </c>
      <c r="G518" s="244"/>
      <c r="H518" s="248">
        <v>2640</v>
      </c>
      <c r="I518" s="249"/>
      <c r="J518" s="244"/>
      <c r="K518" s="244"/>
      <c r="L518" s="250"/>
      <c r="M518" s="251"/>
      <c r="N518" s="252"/>
      <c r="O518" s="252"/>
      <c r="P518" s="252"/>
      <c r="Q518" s="252"/>
      <c r="R518" s="252"/>
      <c r="S518" s="252"/>
      <c r="T518" s="25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4" t="s">
        <v>253</v>
      </c>
      <c r="AU518" s="254" t="s">
        <v>92</v>
      </c>
      <c r="AV518" s="13" t="s">
        <v>92</v>
      </c>
      <c r="AW518" s="13" t="s">
        <v>36</v>
      </c>
      <c r="AX518" s="13" t="s">
        <v>83</v>
      </c>
      <c r="AY518" s="254" t="s">
        <v>244</v>
      </c>
    </row>
    <row r="519" s="16" customFormat="1">
      <c r="A519" s="16"/>
      <c r="B519" s="276"/>
      <c r="C519" s="277"/>
      <c r="D519" s="245" t="s">
        <v>253</v>
      </c>
      <c r="E519" s="278" t="s">
        <v>1</v>
      </c>
      <c r="F519" s="279" t="s">
        <v>503</v>
      </c>
      <c r="G519" s="277"/>
      <c r="H519" s="280">
        <v>2640</v>
      </c>
      <c r="I519" s="281"/>
      <c r="J519" s="277"/>
      <c r="K519" s="277"/>
      <c r="L519" s="282"/>
      <c r="M519" s="283"/>
      <c r="N519" s="284"/>
      <c r="O519" s="284"/>
      <c r="P519" s="284"/>
      <c r="Q519" s="284"/>
      <c r="R519" s="284"/>
      <c r="S519" s="284"/>
      <c r="T519" s="285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T519" s="286" t="s">
        <v>253</v>
      </c>
      <c r="AU519" s="286" t="s">
        <v>92</v>
      </c>
      <c r="AV519" s="16" t="s">
        <v>358</v>
      </c>
      <c r="AW519" s="16" t="s">
        <v>36</v>
      </c>
      <c r="AX519" s="16" t="s">
        <v>83</v>
      </c>
      <c r="AY519" s="286" t="s">
        <v>244</v>
      </c>
    </row>
    <row r="520" s="14" customFormat="1">
      <c r="A520" s="14"/>
      <c r="B520" s="255"/>
      <c r="C520" s="256"/>
      <c r="D520" s="245" t="s">
        <v>253</v>
      </c>
      <c r="E520" s="257" t="s">
        <v>1</v>
      </c>
      <c r="F520" s="258" t="s">
        <v>255</v>
      </c>
      <c r="G520" s="256"/>
      <c r="H520" s="259">
        <v>3019.5</v>
      </c>
      <c r="I520" s="260"/>
      <c r="J520" s="256"/>
      <c r="K520" s="256"/>
      <c r="L520" s="261"/>
      <c r="M520" s="262"/>
      <c r="N520" s="263"/>
      <c r="O520" s="263"/>
      <c r="P520" s="263"/>
      <c r="Q520" s="263"/>
      <c r="R520" s="263"/>
      <c r="S520" s="263"/>
      <c r="T520" s="26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65" t="s">
        <v>253</v>
      </c>
      <c r="AU520" s="265" t="s">
        <v>92</v>
      </c>
      <c r="AV520" s="14" t="s">
        <v>251</v>
      </c>
      <c r="AW520" s="14" t="s">
        <v>36</v>
      </c>
      <c r="AX520" s="14" t="s">
        <v>90</v>
      </c>
      <c r="AY520" s="265" t="s">
        <v>244</v>
      </c>
    </row>
    <row r="521" s="2" customFormat="1" ht="33" customHeight="1">
      <c r="A521" s="39"/>
      <c r="B521" s="40"/>
      <c r="C521" s="229" t="s">
        <v>802</v>
      </c>
      <c r="D521" s="229" t="s">
        <v>247</v>
      </c>
      <c r="E521" s="230" t="s">
        <v>4751</v>
      </c>
      <c r="F521" s="231" t="s">
        <v>4752</v>
      </c>
      <c r="G521" s="232" t="s">
        <v>174</v>
      </c>
      <c r="H521" s="233">
        <v>776.37</v>
      </c>
      <c r="I521" s="234"/>
      <c r="J521" s="235">
        <f>ROUND(I521*H521,2)</f>
        <v>0</v>
      </c>
      <c r="K521" s="236"/>
      <c r="L521" s="45"/>
      <c r="M521" s="237" t="s">
        <v>1</v>
      </c>
      <c r="N521" s="238" t="s">
        <v>48</v>
      </c>
      <c r="O521" s="92"/>
      <c r="P521" s="239">
        <f>O521*H521</f>
        <v>0</v>
      </c>
      <c r="Q521" s="239">
        <v>0</v>
      </c>
      <c r="R521" s="239">
        <f>Q521*H521</f>
        <v>0</v>
      </c>
      <c r="S521" s="239">
        <v>0</v>
      </c>
      <c r="T521" s="240">
        <f>S521*H521</f>
        <v>0</v>
      </c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R521" s="241" t="s">
        <v>251</v>
      </c>
      <c r="AT521" s="241" t="s">
        <v>247</v>
      </c>
      <c r="AU521" s="241" t="s">
        <v>92</v>
      </c>
      <c r="AY521" s="18" t="s">
        <v>244</v>
      </c>
      <c r="BE521" s="242">
        <f>IF(N521="základní",J521,0)</f>
        <v>0</v>
      </c>
      <c r="BF521" s="242">
        <f>IF(N521="snížená",J521,0)</f>
        <v>0</v>
      </c>
      <c r="BG521" s="242">
        <f>IF(N521="zákl. přenesená",J521,0)</f>
        <v>0</v>
      </c>
      <c r="BH521" s="242">
        <f>IF(N521="sníž. přenesená",J521,0)</f>
        <v>0</v>
      </c>
      <c r="BI521" s="242">
        <f>IF(N521="nulová",J521,0)</f>
        <v>0</v>
      </c>
      <c r="BJ521" s="18" t="s">
        <v>90</v>
      </c>
      <c r="BK521" s="242">
        <f>ROUND(I521*H521,2)</f>
        <v>0</v>
      </c>
      <c r="BL521" s="18" t="s">
        <v>251</v>
      </c>
      <c r="BM521" s="241" t="s">
        <v>4753</v>
      </c>
    </row>
    <row r="522" s="13" customFormat="1">
      <c r="A522" s="13"/>
      <c r="B522" s="243"/>
      <c r="C522" s="244"/>
      <c r="D522" s="245" t="s">
        <v>253</v>
      </c>
      <c r="E522" s="246" t="s">
        <v>1</v>
      </c>
      <c r="F522" s="247" t="s">
        <v>4754</v>
      </c>
      <c r="G522" s="244"/>
      <c r="H522" s="248">
        <v>512.82000000000005</v>
      </c>
      <c r="I522" s="249"/>
      <c r="J522" s="244"/>
      <c r="K522" s="244"/>
      <c r="L522" s="250"/>
      <c r="M522" s="251"/>
      <c r="N522" s="252"/>
      <c r="O522" s="252"/>
      <c r="P522" s="252"/>
      <c r="Q522" s="252"/>
      <c r="R522" s="252"/>
      <c r="S522" s="252"/>
      <c r="T522" s="25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4" t="s">
        <v>253</v>
      </c>
      <c r="AU522" s="254" t="s">
        <v>92</v>
      </c>
      <c r="AV522" s="13" t="s">
        <v>92</v>
      </c>
      <c r="AW522" s="13" t="s">
        <v>36</v>
      </c>
      <c r="AX522" s="13" t="s">
        <v>83</v>
      </c>
      <c r="AY522" s="254" t="s">
        <v>244</v>
      </c>
    </row>
    <row r="523" s="16" customFormat="1">
      <c r="A523" s="16"/>
      <c r="B523" s="276"/>
      <c r="C523" s="277"/>
      <c r="D523" s="245" t="s">
        <v>253</v>
      </c>
      <c r="E523" s="278" t="s">
        <v>1</v>
      </c>
      <c r="F523" s="279" t="s">
        <v>503</v>
      </c>
      <c r="G523" s="277"/>
      <c r="H523" s="280">
        <v>512.82000000000005</v>
      </c>
      <c r="I523" s="281"/>
      <c r="J523" s="277"/>
      <c r="K523" s="277"/>
      <c r="L523" s="282"/>
      <c r="M523" s="283"/>
      <c r="N523" s="284"/>
      <c r="O523" s="284"/>
      <c r="P523" s="284"/>
      <c r="Q523" s="284"/>
      <c r="R523" s="284"/>
      <c r="S523" s="284"/>
      <c r="T523" s="285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T523" s="286" t="s">
        <v>253</v>
      </c>
      <c r="AU523" s="286" t="s">
        <v>92</v>
      </c>
      <c r="AV523" s="16" t="s">
        <v>358</v>
      </c>
      <c r="AW523" s="16" t="s">
        <v>36</v>
      </c>
      <c r="AX523" s="16" t="s">
        <v>83</v>
      </c>
      <c r="AY523" s="286" t="s">
        <v>244</v>
      </c>
    </row>
    <row r="524" s="13" customFormat="1">
      <c r="A524" s="13"/>
      <c r="B524" s="243"/>
      <c r="C524" s="244"/>
      <c r="D524" s="245" t="s">
        <v>253</v>
      </c>
      <c r="E524" s="246" t="s">
        <v>1</v>
      </c>
      <c r="F524" s="247" t="s">
        <v>4745</v>
      </c>
      <c r="G524" s="244"/>
      <c r="H524" s="248">
        <v>263.55000000000001</v>
      </c>
      <c r="I524" s="249"/>
      <c r="J524" s="244"/>
      <c r="K524" s="244"/>
      <c r="L524" s="250"/>
      <c r="M524" s="251"/>
      <c r="N524" s="252"/>
      <c r="O524" s="252"/>
      <c r="P524" s="252"/>
      <c r="Q524" s="252"/>
      <c r="R524" s="252"/>
      <c r="S524" s="252"/>
      <c r="T524" s="25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4" t="s">
        <v>253</v>
      </c>
      <c r="AU524" s="254" t="s">
        <v>92</v>
      </c>
      <c r="AV524" s="13" t="s">
        <v>92</v>
      </c>
      <c r="AW524" s="13" t="s">
        <v>36</v>
      </c>
      <c r="AX524" s="13" t="s">
        <v>83</v>
      </c>
      <c r="AY524" s="254" t="s">
        <v>244</v>
      </c>
    </row>
    <row r="525" s="16" customFormat="1">
      <c r="A525" s="16"/>
      <c r="B525" s="276"/>
      <c r="C525" s="277"/>
      <c r="D525" s="245" t="s">
        <v>253</v>
      </c>
      <c r="E525" s="278" t="s">
        <v>1</v>
      </c>
      <c r="F525" s="279" t="s">
        <v>503</v>
      </c>
      <c r="G525" s="277"/>
      <c r="H525" s="280">
        <v>263.55000000000001</v>
      </c>
      <c r="I525" s="281"/>
      <c r="J525" s="277"/>
      <c r="K525" s="277"/>
      <c r="L525" s="282"/>
      <c r="M525" s="283"/>
      <c r="N525" s="284"/>
      <c r="O525" s="284"/>
      <c r="P525" s="284"/>
      <c r="Q525" s="284"/>
      <c r="R525" s="284"/>
      <c r="S525" s="284"/>
      <c r="T525" s="285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T525" s="286" t="s">
        <v>253</v>
      </c>
      <c r="AU525" s="286" t="s">
        <v>92</v>
      </c>
      <c r="AV525" s="16" t="s">
        <v>358</v>
      </c>
      <c r="AW525" s="16" t="s">
        <v>36</v>
      </c>
      <c r="AX525" s="16" t="s">
        <v>83</v>
      </c>
      <c r="AY525" s="286" t="s">
        <v>244</v>
      </c>
    </row>
    <row r="526" s="15" customFormat="1">
      <c r="A526" s="15"/>
      <c r="B526" s="266"/>
      <c r="C526" s="267"/>
      <c r="D526" s="245" t="s">
        <v>253</v>
      </c>
      <c r="E526" s="268" t="s">
        <v>1</v>
      </c>
      <c r="F526" s="269" t="s">
        <v>4476</v>
      </c>
      <c r="G526" s="267"/>
      <c r="H526" s="268" t="s">
        <v>1</v>
      </c>
      <c r="I526" s="270"/>
      <c r="J526" s="267"/>
      <c r="K526" s="267"/>
      <c r="L526" s="271"/>
      <c r="M526" s="272"/>
      <c r="N526" s="273"/>
      <c r="O526" s="273"/>
      <c r="P526" s="273"/>
      <c r="Q526" s="273"/>
      <c r="R526" s="273"/>
      <c r="S526" s="273"/>
      <c r="T526" s="274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75" t="s">
        <v>253</v>
      </c>
      <c r="AU526" s="275" t="s">
        <v>92</v>
      </c>
      <c r="AV526" s="15" t="s">
        <v>90</v>
      </c>
      <c r="AW526" s="15" t="s">
        <v>36</v>
      </c>
      <c r="AX526" s="15" t="s">
        <v>83</v>
      </c>
      <c r="AY526" s="275" t="s">
        <v>244</v>
      </c>
    </row>
    <row r="527" s="14" customFormat="1">
      <c r="A527" s="14"/>
      <c r="B527" s="255"/>
      <c r="C527" s="256"/>
      <c r="D527" s="245" t="s">
        <v>253</v>
      </c>
      <c r="E527" s="257" t="s">
        <v>1</v>
      </c>
      <c r="F527" s="258" t="s">
        <v>255</v>
      </c>
      <c r="G527" s="256"/>
      <c r="H527" s="259">
        <v>776.37000000000012</v>
      </c>
      <c r="I527" s="260"/>
      <c r="J527" s="256"/>
      <c r="K527" s="256"/>
      <c r="L527" s="261"/>
      <c r="M527" s="262"/>
      <c r="N527" s="263"/>
      <c r="O527" s="263"/>
      <c r="P527" s="263"/>
      <c r="Q527" s="263"/>
      <c r="R527" s="263"/>
      <c r="S527" s="263"/>
      <c r="T527" s="26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65" t="s">
        <v>253</v>
      </c>
      <c r="AU527" s="265" t="s">
        <v>92</v>
      </c>
      <c r="AV527" s="14" t="s">
        <v>251</v>
      </c>
      <c r="AW527" s="14" t="s">
        <v>36</v>
      </c>
      <c r="AX527" s="14" t="s">
        <v>90</v>
      </c>
      <c r="AY527" s="265" t="s">
        <v>244</v>
      </c>
    </row>
    <row r="528" s="2" customFormat="1" ht="33" customHeight="1">
      <c r="A528" s="39"/>
      <c r="B528" s="40"/>
      <c r="C528" s="229" t="s">
        <v>807</v>
      </c>
      <c r="D528" s="303" t="s">
        <v>247</v>
      </c>
      <c r="E528" s="230" t="s">
        <v>4755</v>
      </c>
      <c r="F528" s="231" t="s">
        <v>4756</v>
      </c>
      <c r="G528" s="232" t="s">
        <v>174</v>
      </c>
      <c r="H528" s="233">
        <v>4192.4300000000003</v>
      </c>
      <c r="I528" s="234"/>
      <c r="J528" s="235">
        <f>ROUND(I528*H528,2)</f>
        <v>0</v>
      </c>
      <c r="K528" s="236"/>
      <c r="L528" s="45"/>
      <c r="M528" s="237" t="s">
        <v>1</v>
      </c>
      <c r="N528" s="238" t="s">
        <v>48</v>
      </c>
      <c r="O528" s="92"/>
      <c r="P528" s="239">
        <f>O528*H528</f>
        <v>0</v>
      </c>
      <c r="Q528" s="239">
        <v>0</v>
      </c>
      <c r="R528" s="239">
        <f>Q528*H528</f>
        <v>0</v>
      </c>
      <c r="S528" s="239">
        <v>0</v>
      </c>
      <c r="T528" s="240">
        <f>S528*H528</f>
        <v>0</v>
      </c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R528" s="241" t="s">
        <v>251</v>
      </c>
      <c r="AT528" s="241" t="s">
        <v>247</v>
      </c>
      <c r="AU528" s="241" t="s">
        <v>92</v>
      </c>
      <c r="AY528" s="18" t="s">
        <v>244</v>
      </c>
      <c r="BE528" s="242">
        <f>IF(N528="základní",J528,0)</f>
        <v>0</v>
      </c>
      <c r="BF528" s="242">
        <f>IF(N528="snížená",J528,0)</f>
        <v>0</v>
      </c>
      <c r="BG528" s="242">
        <f>IF(N528="zákl. přenesená",J528,0)</f>
        <v>0</v>
      </c>
      <c r="BH528" s="242">
        <f>IF(N528="sníž. přenesená",J528,0)</f>
        <v>0</v>
      </c>
      <c r="BI528" s="242">
        <f>IF(N528="nulová",J528,0)</f>
        <v>0</v>
      </c>
      <c r="BJ528" s="18" t="s">
        <v>90</v>
      </c>
      <c r="BK528" s="242">
        <f>ROUND(I528*H528,2)</f>
        <v>0</v>
      </c>
      <c r="BL528" s="18" t="s">
        <v>251</v>
      </c>
      <c r="BM528" s="241" t="s">
        <v>4757</v>
      </c>
    </row>
    <row r="529" s="13" customFormat="1">
      <c r="A529" s="13"/>
      <c r="B529" s="243"/>
      <c r="C529" s="244"/>
      <c r="D529" s="245" t="s">
        <v>253</v>
      </c>
      <c r="E529" s="246" t="s">
        <v>1</v>
      </c>
      <c r="F529" s="247" t="s">
        <v>4758</v>
      </c>
      <c r="G529" s="244"/>
      <c r="H529" s="248">
        <v>4192.4300000000003</v>
      </c>
      <c r="I529" s="249"/>
      <c r="J529" s="244"/>
      <c r="K529" s="244"/>
      <c r="L529" s="250"/>
      <c r="M529" s="251"/>
      <c r="N529" s="252"/>
      <c r="O529" s="252"/>
      <c r="P529" s="252"/>
      <c r="Q529" s="252"/>
      <c r="R529" s="252"/>
      <c r="S529" s="252"/>
      <c r="T529" s="25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4" t="s">
        <v>253</v>
      </c>
      <c r="AU529" s="254" t="s">
        <v>92</v>
      </c>
      <c r="AV529" s="13" t="s">
        <v>92</v>
      </c>
      <c r="AW529" s="13" t="s">
        <v>36</v>
      </c>
      <c r="AX529" s="13" t="s">
        <v>83</v>
      </c>
      <c r="AY529" s="254" t="s">
        <v>244</v>
      </c>
    </row>
    <row r="530" s="16" customFormat="1">
      <c r="A530" s="16"/>
      <c r="B530" s="276"/>
      <c r="C530" s="277"/>
      <c r="D530" s="245" t="s">
        <v>253</v>
      </c>
      <c r="E530" s="278" t="s">
        <v>1</v>
      </c>
      <c r="F530" s="279" t="s">
        <v>503</v>
      </c>
      <c r="G530" s="277"/>
      <c r="H530" s="280">
        <v>4192.4300000000003</v>
      </c>
      <c r="I530" s="281"/>
      <c r="J530" s="277"/>
      <c r="K530" s="277"/>
      <c r="L530" s="282"/>
      <c r="M530" s="283"/>
      <c r="N530" s="284"/>
      <c r="O530" s="284"/>
      <c r="P530" s="284"/>
      <c r="Q530" s="284"/>
      <c r="R530" s="284"/>
      <c r="S530" s="284"/>
      <c r="T530" s="285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T530" s="286" t="s">
        <v>253</v>
      </c>
      <c r="AU530" s="286" t="s">
        <v>92</v>
      </c>
      <c r="AV530" s="16" t="s">
        <v>358</v>
      </c>
      <c r="AW530" s="16" t="s">
        <v>36</v>
      </c>
      <c r="AX530" s="16" t="s">
        <v>83</v>
      </c>
      <c r="AY530" s="286" t="s">
        <v>244</v>
      </c>
    </row>
    <row r="531" s="14" customFormat="1">
      <c r="A531" s="14"/>
      <c r="B531" s="255"/>
      <c r="C531" s="256"/>
      <c r="D531" s="245" t="s">
        <v>253</v>
      </c>
      <c r="E531" s="257" t="s">
        <v>1</v>
      </c>
      <c r="F531" s="258" t="s">
        <v>255</v>
      </c>
      <c r="G531" s="256"/>
      <c r="H531" s="259">
        <v>4192.4300000000003</v>
      </c>
      <c r="I531" s="260"/>
      <c r="J531" s="256"/>
      <c r="K531" s="256"/>
      <c r="L531" s="261"/>
      <c r="M531" s="262"/>
      <c r="N531" s="263"/>
      <c r="O531" s="263"/>
      <c r="P531" s="263"/>
      <c r="Q531" s="263"/>
      <c r="R531" s="263"/>
      <c r="S531" s="263"/>
      <c r="T531" s="26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65" t="s">
        <v>253</v>
      </c>
      <c r="AU531" s="265" t="s">
        <v>92</v>
      </c>
      <c r="AV531" s="14" t="s">
        <v>251</v>
      </c>
      <c r="AW531" s="14" t="s">
        <v>36</v>
      </c>
      <c r="AX531" s="14" t="s">
        <v>90</v>
      </c>
      <c r="AY531" s="265" t="s">
        <v>244</v>
      </c>
    </row>
    <row r="532" s="2" customFormat="1" ht="33" customHeight="1">
      <c r="A532" s="39"/>
      <c r="B532" s="40"/>
      <c r="C532" s="229" t="s">
        <v>814</v>
      </c>
      <c r="D532" s="229" t="s">
        <v>247</v>
      </c>
      <c r="E532" s="230" t="s">
        <v>4759</v>
      </c>
      <c r="F532" s="231" t="s">
        <v>4760</v>
      </c>
      <c r="G532" s="232" t="s">
        <v>174</v>
      </c>
      <c r="H532" s="233">
        <v>512.82000000000005</v>
      </c>
      <c r="I532" s="234"/>
      <c r="J532" s="235">
        <f>ROUND(I532*H532,2)</f>
        <v>0</v>
      </c>
      <c r="K532" s="236"/>
      <c r="L532" s="45"/>
      <c r="M532" s="237" t="s">
        <v>1</v>
      </c>
      <c r="N532" s="238" t="s">
        <v>48</v>
      </c>
      <c r="O532" s="92"/>
      <c r="P532" s="239">
        <f>O532*H532</f>
        <v>0</v>
      </c>
      <c r="Q532" s="239">
        <v>0</v>
      </c>
      <c r="R532" s="239">
        <f>Q532*H532</f>
        <v>0</v>
      </c>
      <c r="S532" s="239">
        <v>0</v>
      </c>
      <c r="T532" s="240">
        <f>S532*H532</f>
        <v>0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41" t="s">
        <v>251</v>
      </c>
      <c r="AT532" s="241" t="s">
        <v>247</v>
      </c>
      <c r="AU532" s="241" t="s">
        <v>92</v>
      </c>
      <c r="AY532" s="18" t="s">
        <v>244</v>
      </c>
      <c r="BE532" s="242">
        <f>IF(N532="základní",J532,0)</f>
        <v>0</v>
      </c>
      <c r="BF532" s="242">
        <f>IF(N532="snížená",J532,0)</f>
        <v>0</v>
      </c>
      <c r="BG532" s="242">
        <f>IF(N532="zákl. přenesená",J532,0)</f>
        <v>0</v>
      </c>
      <c r="BH532" s="242">
        <f>IF(N532="sníž. přenesená",J532,0)</f>
        <v>0</v>
      </c>
      <c r="BI532" s="242">
        <f>IF(N532="nulová",J532,0)</f>
        <v>0</v>
      </c>
      <c r="BJ532" s="18" t="s">
        <v>90</v>
      </c>
      <c r="BK532" s="242">
        <f>ROUND(I532*H532,2)</f>
        <v>0</v>
      </c>
      <c r="BL532" s="18" t="s">
        <v>251</v>
      </c>
      <c r="BM532" s="241" t="s">
        <v>4761</v>
      </c>
    </row>
    <row r="533" s="13" customFormat="1">
      <c r="A533" s="13"/>
      <c r="B533" s="243"/>
      <c r="C533" s="244"/>
      <c r="D533" s="245" t="s">
        <v>253</v>
      </c>
      <c r="E533" s="246" t="s">
        <v>1</v>
      </c>
      <c r="F533" s="247" t="s">
        <v>4762</v>
      </c>
      <c r="G533" s="244"/>
      <c r="H533" s="248">
        <v>512.82000000000005</v>
      </c>
      <c r="I533" s="249"/>
      <c r="J533" s="244"/>
      <c r="K533" s="244"/>
      <c r="L533" s="250"/>
      <c r="M533" s="251"/>
      <c r="N533" s="252"/>
      <c r="O533" s="252"/>
      <c r="P533" s="252"/>
      <c r="Q533" s="252"/>
      <c r="R533" s="252"/>
      <c r="S533" s="252"/>
      <c r="T533" s="25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4" t="s">
        <v>253</v>
      </c>
      <c r="AU533" s="254" t="s">
        <v>92</v>
      </c>
      <c r="AV533" s="13" t="s">
        <v>92</v>
      </c>
      <c r="AW533" s="13" t="s">
        <v>36</v>
      </c>
      <c r="AX533" s="13" t="s">
        <v>83</v>
      </c>
      <c r="AY533" s="254" t="s">
        <v>244</v>
      </c>
    </row>
    <row r="534" s="16" customFormat="1">
      <c r="A534" s="16"/>
      <c r="B534" s="276"/>
      <c r="C534" s="277"/>
      <c r="D534" s="245" t="s">
        <v>253</v>
      </c>
      <c r="E534" s="278" t="s">
        <v>1</v>
      </c>
      <c r="F534" s="279" t="s">
        <v>503</v>
      </c>
      <c r="G534" s="277"/>
      <c r="H534" s="280">
        <v>512.82000000000005</v>
      </c>
      <c r="I534" s="281"/>
      <c r="J534" s="277"/>
      <c r="K534" s="277"/>
      <c r="L534" s="282"/>
      <c r="M534" s="283"/>
      <c r="N534" s="284"/>
      <c r="O534" s="284"/>
      <c r="P534" s="284"/>
      <c r="Q534" s="284"/>
      <c r="R534" s="284"/>
      <c r="S534" s="284"/>
      <c r="T534" s="285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T534" s="286" t="s">
        <v>253</v>
      </c>
      <c r="AU534" s="286" t="s">
        <v>92</v>
      </c>
      <c r="AV534" s="16" t="s">
        <v>358</v>
      </c>
      <c r="AW534" s="16" t="s">
        <v>36</v>
      </c>
      <c r="AX534" s="16" t="s">
        <v>83</v>
      </c>
      <c r="AY534" s="286" t="s">
        <v>244</v>
      </c>
    </row>
    <row r="535" s="15" customFormat="1">
      <c r="A535" s="15"/>
      <c r="B535" s="266"/>
      <c r="C535" s="267"/>
      <c r="D535" s="245" t="s">
        <v>253</v>
      </c>
      <c r="E535" s="268" t="s">
        <v>1</v>
      </c>
      <c r="F535" s="269" t="s">
        <v>4476</v>
      </c>
      <c r="G535" s="267"/>
      <c r="H535" s="268" t="s">
        <v>1</v>
      </c>
      <c r="I535" s="270"/>
      <c r="J535" s="267"/>
      <c r="K535" s="267"/>
      <c r="L535" s="271"/>
      <c r="M535" s="272"/>
      <c r="N535" s="273"/>
      <c r="O535" s="273"/>
      <c r="P535" s="273"/>
      <c r="Q535" s="273"/>
      <c r="R535" s="273"/>
      <c r="S535" s="273"/>
      <c r="T535" s="274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75" t="s">
        <v>253</v>
      </c>
      <c r="AU535" s="275" t="s">
        <v>92</v>
      </c>
      <c r="AV535" s="15" t="s">
        <v>90</v>
      </c>
      <c r="AW535" s="15" t="s">
        <v>36</v>
      </c>
      <c r="AX535" s="15" t="s">
        <v>83</v>
      </c>
      <c r="AY535" s="275" t="s">
        <v>244</v>
      </c>
    </row>
    <row r="536" s="14" customFormat="1">
      <c r="A536" s="14"/>
      <c r="B536" s="255"/>
      <c r="C536" s="256"/>
      <c r="D536" s="245" t="s">
        <v>253</v>
      </c>
      <c r="E536" s="257" t="s">
        <v>1</v>
      </c>
      <c r="F536" s="258" t="s">
        <v>255</v>
      </c>
      <c r="G536" s="256"/>
      <c r="H536" s="259">
        <v>512.82000000000005</v>
      </c>
      <c r="I536" s="260"/>
      <c r="J536" s="256"/>
      <c r="K536" s="256"/>
      <c r="L536" s="261"/>
      <c r="M536" s="262"/>
      <c r="N536" s="263"/>
      <c r="O536" s="263"/>
      <c r="P536" s="263"/>
      <c r="Q536" s="263"/>
      <c r="R536" s="263"/>
      <c r="S536" s="263"/>
      <c r="T536" s="26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65" t="s">
        <v>253</v>
      </c>
      <c r="AU536" s="265" t="s">
        <v>92</v>
      </c>
      <c r="AV536" s="14" t="s">
        <v>251</v>
      </c>
      <c r="AW536" s="14" t="s">
        <v>36</v>
      </c>
      <c r="AX536" s="14" t="s">
        <v>90</v>
      </c>
      <c r="AY536" s="265" t="s">
        <v>244</v>
      </c>
    </row>
    <row r="537" s="2" customFormat="1" ht="49.05" customHeight="1">
      <c r="A537" s="39"/>
      <c r="B537" s="40"/>
      <c r="C537" s="229" t="s">
        <v>819</v>
      </c>
      <c r="D537" s="229" t="s">
        <v>247</v>
      </c>
      <c r="E537" s="230" t="s">
        <v>4763</v>
      </c>
      <c r="F537" s="231" t="s">
        <v>4764</v>
      </c>
      <c r="G537" s="232" t="s">
        <v>174</v>
      </c>
      <c r="H537" s="233">
        <v>1758.75</v>
      </c>
      <c r="I537" s="234"/>
      <c r="J537" s="235">
        <f>ROUND(I537*H537,2)</f>
        <v>0</v>
      </c>
      <c r="K537" s="236"/>
      <c r="L537" s="45"/>
      <c r="M537" s="237" t="s">
        <v>1</v>
      </c>
      <c r="N537" s="238" t="s">
        <v>48</v>
      </c>
      <c r="O537" s="92"/>
      <c r="P537" s="239">
        <f>O537*H537</f>
        <v>0</v>
      </c>
      <c r="Q537" s="239">
        <v>0</v>
      </c>
      <c r="R537" s="239">
        <f>Q537*H537</f>
        <v>0</v>
      </c>
      <c r="S537" s="239">
        <v>0</v>
      </c>
      <c r="T537" s="240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41" t="s">
        <v>251</v>
      </c>
      <c r="AT537" s="241" t="s">
        <v>247</v>
      </c>
      <c r="AU537" s="241" t="s">
        <v>92</v>
      </c>
      <c r="AY537" s="18" t="s">
        <v>244</v>
      </c>
      <c r="BE537" s="242">
        <f>IF(N537="základní",J537,0)</f>
        <v>0</v>
      </c>
      <c r="BF537" s="242">
        <f>IF(N537="snížená",J537,0)</f>
        <v>0</v>
      </c>
      <c r="BG537" s="242">
        <f>IF(N537="zákl. přenesená",J537,0)</f>
        <v>0</v>
      </c>
      <c r="BH537" s="242">
        <f>IF(N537="sníž. přenesená",J537,0)</f>
        <v>0</v>
      </c>
      <c r="BI537" s="242">
        <f>IF(N537="nulová",J537,0)</f>
        <v>0</v>
      </c>
      <c r="BJ537" s="18" t="s">
        <v>90</v>
      </c>
      <c r="BK537" s="242">
        <f>ROUND(I537*H537,2)</f>
        <v>0</v>
      </c>
      <c r="BL537" s="18" t="s">
        <v>251</v>
      </c>
      <c r="BM537" s="241" t="s">
        <v>4765</v>
      </c>
    </row>
    <row r="538" s="13" customFormat="1">
      <c r="A538" s="13"/>
      <c r="B538" s="243"/>
      <c r="C538" s="244"/>
      <c r="D538" s="245" t="s">
        <v>253</v>
      </c>
      <c r="E538" s="246" t="s">
        <v>1</v>
      </c>
      <c r="F538" s="247" t="s">
        <v>4766</v>
      </c>
      <c r="G538" s="244"/>
      <c r="H538" s="248">
        <v>1758.75</v>
      </c>
      <c r="I538" s="249"/>
      <c r="J538" s="244"/>
      <c r="K538" s="244"/>
      <c r="L538" s="250"/>
      <c r="M538" s="251"/>
      <c r="N538" s="252"/>
      <c r="O538" s="252"/>
      <c r="P538" s="252"/>
      <c r="Q538" s="252"/>
      <c r="R538" s="252"/>
      <c r="S538" s="252"/>
      <c r="T538" s="25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4" t="s">
        <v>253</v>
      </c>
      <c r="AU538" s="254" t="s">
        <v>92</v>
      </c>
      <c r="AV538" s="13" t="s">
        <v>92</v>
      </c>
      <c r="AW538" s="13" t="s">
        <v>36</v>
      </c>
      <c r="AX538" s="13" t="s">
        <v>83</v>
      </c>
      <c r="AY538" s="254" t="s">
        <v>244</v>
      </c>
    </row>
    <row r="539" s="16" customFormat="1">
      <c r="A539" s="16"/>
      <c r="B539" s="276"/>
      <c r="C539" s="277"/>
      <c r="D539" s="245" t="s">
        <v>253</v>
      </c>
      <c r="E539" s="278" t="s">
        <v>1</v>
      </c>
      <c r="F539" s="279" t="s">
        <v>503</v>
      </c>
      <c r="G539" s="277"/>
      <c r="H539" s="280">
        <v>1758.75</v>
      </c>
      <c r="I539" s="281"/>
      <c r="J539" s="277"/>
      <c r="K539" s="277"/>
      <c r="L539" s="282"/>
      <c r="M539" s="283"/>
      <c r="N539" s="284"/>
      <c r="O539" s="284"/>
      <c r="P539" s="284"/>
      <c r="Q539" s="284"/>
      <c r="R539" s="284"/>
      <c r="S539" s="284"/>
      <c r="T539" s="285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T539" s="286" t="s">
        <v>253</v>
      </c>
      <c r="AU539" s="286" t="s">
        <v>92</v>
      </c>
      <c r="AV539" s="16" t="s">
        <v>358</v>
      </c>
      <c r="AW539" s="16" t="s">
        <v>36</v>
      </c>
      <c r="AX539" s="16" t="s">
        <v>83</v>
      </c>
      <c r="AY539" s="286" t="s">
        <v>244</v>
      </c>
    </row>
    <row r="540" s="14" customFormat="1">
      <c r="A540" s="14"/>
      <c r="B540" s="255"/>
      <c r="C540" s="256"/>
      <c r="D540" s="245" t="s">
        <v>253</v>
      </c>
      <c r="E540" s="257" t="s">
        <v>1</v>
      </c>
      <c r="F540" s="258" t="s">
        <v>255</v>
      </c>
      <c r="G540" s="256"/>
      <c r="H540" s="259">
        <v>1758.75</v>
      </c>
      <c r="I540" s="260"/>
      <c r="J540" s="256"/>
      <c r="K540" s="256"/>
      <c r="L540" s="261"/>
      <c r="M540" s="262"/>
      <c r="N540" s="263"/>
      <c r="O540" s="263"/>
      <c r="P540" s="263"/>
      <c r="Q540" s="263"/>
      <c r="R540" s="263"/>
      <c r="S540" s="263"/>
      <c r="T540" s="26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65" t="s">
        <v>253</v>
      </c>
      <c r="AU540" s="265" t="s">
        <v>92</v>
      </c>
      <c r="AV540" s="14" t="s">
        <v>251</v>
      </c>
      <c r="AW540" s="14" t="s">
        <v>36</v>
      </c>
      <c r="AX540" s="14" t="s">
        <v>90</v>
      </c>
      <c r="AY540" s="265" t="s">
        <v>244</v>
      </c>
    </row>
    <row r="541" s="2" customFormat="1" ht="37.8" customHeight="1">
      <c r="A541" s="39"/>
      <c r="B541" s="40"/>
      <c r="C541" s="229" t="s">
        <v>823</v>
      </c>
      <c r="D541" s="229" t="s">
        <v>247</v>
      </c>
      <c r="E541" s="230" t="s">
        <v>4767</v>
      </c>
      <c r="F541" s="231" t="s">
        <v>4768</v>
      </c>
      <c r="G541" s="232" t="s">
        <v>174</v>
      </c>
      <c r="H541" s="233">
        <v>3727.5</v>
      </c>
      <c r="I541" s="234"/>
      <c r="J541" s="235">
        <f>ROUND(I541*H541,2)</f>
        <v>0</v>
      </c>
      <c r="K541" s="236"/>
      <c r="L541" s="45"/>
      <c r="M541" s="237" t="s">
        <v>1</v>
      </c>
      <c r="N541" s="238" t="s">
        <v>48</v>
      </c>
      <c r="O541" s="92"/>
      <c r="P541" s="239">
        <f>O541*H541</f>
        <v>0</v>
      </c>
      <c r="Q541" s="239">
        <v>0</v>
      </c>
      <c r="R541" s="239">
        <f>Q541*H541</f>
        <v>0</v>
      </c>
      <c r="S541" s="239">
        <v>0</v>
      </c>
      <c r="T541" s="240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41" t="s">
        <v>251</v>
      </c>
      <c r="AT541" s="241" t="s">
        <v>247</v>
      </c>
      <c r="AU541" s="241" t="s">
        <v>92</v>
      </c>
      <c r="AY541" s="18" t="s">
        <v>244</v>
      </c>
      <c r="BE541" s="242">
        <f>IF(N541="základní",J541,0)</f>
        <v>0</v>
      </c>
      <c r="BF541" s="242">
        <f>IF(N541="snížená",J541,0)</f>
        <v>0</v>
      </c>
      <c r="BG541" s="242">
        <f>IF(N541="zákl. přenesená",J541,0)</f>
        <v>0</v>
      </c>
      <c r="BH541" s="242">
        <f>IF(N541="sníž. přenesená",J541,0)</f>
        <v>0</v>
      </c>
      <c r="BI541" s="242">
        <f>IF(N541="nulová",J541,0)</f>
        <v>0</v>
      </c>
      <c r="BJ541" s="18" t="s">
        <v>90</v>
      </c>
      <c r="BK541" s="242">
        <f>ROUND(I541*H541,2)</f>
        <v>0</v>
      </c>
      <c r="BL541" s="18" t="s">
        <v>251</v>
      </c>
      <c r="BM541" s="241" t="s">
        <v>4769</v>
      </c>
    </row>
    <row r="542" s="13" customFormat="1">
      <c r="A542" s="13"/>
      <c r="B542" s="243"/>
      <c r="C542" s="244"/>
      <c r="D542" s="245" t="s">
        <v>253</v>
      </c>
      <c r="E542" s="246" t="s">
        <v>1</v>
      </c>
      <c r="F542" s="247" t="s">
        <v>4770</v>
      </c>
      <c r="G542" s="244"/>
      <c r="H542" s="248">
        <v>3727.5</v>
      </c>
      <c r="I542" s="249"/>
      <c r="J542" s="244"/>
      <c r="K542" s="244"/>
      <c r="L542" s="250"/>
      <c r="M542" s="251"/>
      <c r="N542" s="252"/>
      <c r="O542" s="252"/>
      <c r="P542" s="252"/>
      <c r="Q542" s="252"/>
      <c r="R542" s="252"/>
      <c r="S542" s="252"/>
      <c r="T542" s="25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4" t="s">
        <v>253</v>
      </c>
      <c r="AU542" s="254" t="s">
        <v>92</v>
      </c>
      <c r="AV542" s="13" t="s">
        <v>92</v>
      </c>
      <c r="AW542" s="13" t="s">
        <v>36</v>
      </c>
      <c r="AX542" s="13" t="s">
        <v>83</v>
      </c>
      <c r="AY542" s="254" t="s">
        <v>244</v>
      </c>
    </row>
    <row r="543" s="16" customFormat="1">
      <c r="A543" s="16"/>
      <c r="B543" s="276"/>
      <c r="C543" s="277"/>
      <c r="D543" s="245" t="s">
        <v>253</v>
      </c>
      <c r="E543" s="278" t="s">
        <v>1</v>
      </c>
      <c r="F543" s="279" t="s">
        <v>503</v>
      </c>
      <c r="G543" s="277"/>
      <c r="H543" s="280">
        <v>3727.5</v>
      </c>
      <c r="I543" s="281"/>
      <c r="J543" s="277"/>
      <c r="K543" s="277"/>
      <c r="L543" s="282"/>
      <c r="M543" s="283"/>
      <c r="N543" s="284"/>
      <c r="O543" s="284"/>
      <c r="P543" s="284"/>
      <c r="Q543" s="284"/>
      <c r="R543" s="284"/>
      <c r="S543" s="284"/>
      <c r="T543" s="285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T543" s="286" t="s">
        <v>253</v>
      </c>
      <c r="AU543" s="286" t="s">
        <v>92</v>
      </c>
      <c r="AV543" s="16" t="s">
        <v>358</v>
      </c>
      <c r="AW543" s="16" t="s">
        <v>36</v>
      </c>
      <c r="AX543" s="16" t="s">
        <v>83</v>
      </c>
      <c r="AY543" s="286" t="s">
        <v>244</v>
      </c>
    </row>
    <row r="544" s="14" customFormat="1">
      <c r="A544" s="14"/>
      <c r="B544" s="255"/>
      <c r="C544" s="256"/>
      <c r="D544" s="245" t="s">
        <v>253</v>
      </c>
      <c r="E544" s="257" t="s">
        <v>1</v>
      </c>
      <c r="F544" s="258" t="s">
        <v>255</v>
      </c>
      <c r="G544" s="256"/>
      <c r="H544" s="259">
        <v>3727.5</v>
      </c>
      <c r="I544" s="260"/>
      <c r="J544" s="256"/>
      <c r="K544" s="256"/>
      <c r="L544" s="261"/>
      <c r="M544" s="262"/>
      <c r="N544" s="263"/>
      <c r="O544" s="263"/>
      <c r="P544" s="263"/>
      <c r="Q544" s="263"/>
      <c r="R544" s="263"/>
      <c r="S544" s="263"/>
      <c r="T544" s="26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65" t="s">
        <v>253</v>
      </c>
      <c r="AU544" s="265" t="s">
        <v>92</v>
      </c>
      <c r="AV544" s="14" t="s">
        <v>251</v>
      </c>
      <c r="AW544" s="14" t="s">
        <v>36</v>
      </c>
      <c r="AX544" s="14" t="s">
        <v>90</v>
      </c>
      <c r="AY544" s="265" t="s">
        <v>244</v>
      </c>
    </row>
    <row r="545" s="12" customFormat="1" ht="22.8" customHeight="1">
      <c r="A545" s="12"/>
      <c r="B545" s="213"/>
      <c r="C545" s="214"/>
      <c r="D545" s="215" t="s">
        <v>82</v>
      </c>
      <c r="E545" s="227" t="s">
        <v>628</v>
      </c>
      <c r="F545" s="227" t="s">
        <v>4771</v>
      </c>
      <c r="G545" s="214"/>
      <c r="H545" s="214"/>
      <c r="I545" s="217"/>
      <c r="J545" s="228">
        <f>BK545</f>
        <v>0</v>
      </c>
      <c r="K545" s="214"/>
      <c r="L545" s="219"/>
      <c r="M545" s="220"/>
      <c r="N545" s="221"/>
      <c r="O545" s="221"/>
      <c r="P545" s="222">
        <f>SUM(P546:P557)</f>
        <v>0</v>
      </c>
      <c r="Q545" s="221"/>
      <c r="R545" s="222">
        <f>SUM(R546:R557)</f>
        <v>0</v>
      </c>
      <c r="S545" s="221"/>
      <c r="T545" s="223">
        <f>SUM(T546:T557)</f>
        <v>0</v>
      </c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R545" s="224" t="s">
        <v>90</v>
      </c>
      <c r="AT545" s="225" t="s">
        <v>82</v>
      </c>
      <c r="AU545" s="225" t="s">
        <v>90</v>
      </c>
      <c r="AY545" s="224" t="s">
        <v>244</v>
      </c>
      <c r="BK545" s="226">
        <f>SUM(BK546:BK557)</f>
        <v>0</v>
      </c>
    </row>
    <row r="546" s="2" customFormat="1" ht="24.15" customHeight="1">
      <c r="A546" s="39"/>
      <c r="B546" s="40"/>
      <c r="C546" s="229" t="s">
        <v>827</v>
      </c>
      <c r="D546" s="229" t="s">
        <v>247</v>
      </c>
      <c r="E546" s="230" t="s">
        <v>4772</v>
      </c>
      <c r="F546" s="231" t="s">
        <v>4773</v>
      </c>
      <c r="G546" s="232" t="s">
        <v>174</v>
      </c>
      <c r="H546" s="233">
        <v>1758.75</v>
      </c>
      <c r="I546" s="234"/>
      <c r="J546" s="235">
        <f>ROUND(I546*H546,2)</f>
        <v>0</v>
      </c>
      <c r="K546" s="236"/>
      <c r="L546" s="45"/>
      <c r="M546" s="237" t="s">
        <v>1</v>
      </c>
      <c r="N546" s="238" t="s">
        <v>48</v>
      </c>
      <c r="O546" s="92"/>
      <c r="P546" s="239">
        <f>O546*H546</f>
        <v>0</v>
      </c>
      <c r="Q546" s="239">
        <v>0</v>
      </c>
      <c r="R546" s="239">
        <f>Q546*H546</f>
        <v>0</v>
      </c>
      <c r="S546" s="239">
        <v>0</v>
      </c>
      <c r="T546" s="240">
        <f>S546*H546</f>
        <v>0</v>
      </c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R546" s="241" t="s">
        <v>251</v>
      </c>
      <c r="AT546" s="241" t="s">
        <v>247</v>
      </c>
      <c r="AU546" s="241" t="s">
        <v>92</v>
      </c>
      <c r="AY546" s="18" t="s">
        <v>244</v>
      </c>
      <c r="BE546" s="242">
        <f>IF(N546="základní",J546,0)</f>
        <v>0</v>
      </c>
      <c r="BF546" s="242">
        <f>IF(N546="snížená",J546,0)</f>
        <v>0</v>
      </c>
      <c r="BG546" s="242">
        <f>IF(N546="zákl. přenesená",J546,0)</f>
        <v>0</v>
      </c>
      <c r="BH546" s="242">
        <f>IF(N546="sníž. přenesená",J546,0)</f>
        <v>0</v>
      </c>
      <c r="BI546" s="242">
        <f>IF(N546="nulová",J546,0)</f>
        <v>0</v>
      </c>
      <c r="BJ546" s="18" t="s">
        <v>90</v>
      </c>
      <c r="BK546" s="242">
        <f>ROUND(I546*H546,2)</f>
        <v>0</v>
      </c>
      <c r="BL546" s="18" t="s">
        <v>251</v>
      </c>
      <c r="BM546" s="241" t="s">
        <v>4774</v>
      </c>
    </row>
    <row r="547" s="13" customFormat="1">
      <c r="A547" s="13"/>
      <c r="B547" s="243"/>
      <c r="C547" s="244"/>
      <c r="D547" s="245" t="s">
        <v>253</v>
      </c>
      <c r="E547" s="246" t="s">
        <v>1</v>
      </c>
      <c r="F547" s="247" t="s">
        <v>4775</v>
      </c>
      <c r="G547" s="244"/>
      <c r="H547" s="248">
        <v>1758.75</v>
      </c>
      <c r="I547" s="249"/>
      <c r="J547" s="244"/>
      <c r="K547" s="244"/>
      <c r="L547" s="250"/>
      <c r="M547" s="251"/>
      <c r="N547" s="252"/>
      <c r="O547" s="252"/>
      <c r="P547" s="252"/>
      <c r="Q547" s="252"/>
      <c r="R547" s="252"/>
      <c r="S547" s="252"/>
      <c r="T547" s="25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4" t="s">
        <v>253</v>
      </c>
      <c r="AU547" s="254" t="s">
        <v>92</v>
      </c>
      <c r="AV547" s="13" t="s">
        <v>92</v>
      </c>
      <c r="AW547" s="13" t="s">
        <v>36</v>
      </c>
      <c r="AX547" s="13" t="s">
        <v>83</v>
      </c>
      <c r="AY547" s="254" t="s">
        <v>244</v>
      </c>
    </row>
    <row r="548" s="16" customFormat="1">
      <c r="A548" s="16"/>
      <c r="B548" s="276"/>
      <c r="C548" s="277"/>
      <c r="D548" s="245" t="s">
        <v>253</v>
      </c>
      <c r="E548" s="278" t="s">
        <v>1</v>
      </c>
      <c r="F548" s="279" t="s">
        <v>503</v>
      </c>
      <c r="G548" s="277"/>
      <c r="H548" s="280">
        <v>1758.75</v>
      </c>
      <c r="I548" s="281"/>
      <c r="J548" s="277"/>
      <c r="K548" s="277"/>
      <c r="L548" s="282"/>
      <c r="M548" s="283"/>
      <c r="N548" s="284"/>
      <c r="O548" s="284"/>
      <c r="P548" s="284"/>
      <c r="Q548" s="284"/>
      <c r="R548" s="284"/>
      <c r="S548" s="284"/>
      <c r="T548" s="285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T548" s="286" t="s">
        <v>253</v>
      </c>
      <c r="AU548" s="286" t="s">
        <v>92</v>
      </c>
      <c r="AV548" s="16" t="s">
        <v>358</v>
      </c>
      <c r="AW548" s="16" t="s">
        <v>36</v>
      </c>
      <c r="AX548" s="16" t="s">
        <v>83</v>
      </c>
      <c r="AY548" s="286" t="s">
        <v>244</v>
      </c>
    </row>
    <row r="549" s="14" customFormat="1">
      <c r="A549" s="14"/>
      <c r="B549" s="255"/>
      <c r="C549" s="256"/>
      <c r="D549" s="245" t="s">
        <v>253</v>
      </c>
      <c r="E549" s="257" t="s">
        <v>1</v>
      </c>
      <c r="F549" s="258" t="s">
        <v>255</v>
      </c>
      <c r="G549" s="256"/>
      <c r="H549" s="259">
        <v>1758.75</v>
      </c>
      <c r="I549" s="260"/>
      <c r="J549" s="256"/>
      <c r="K549" s="256"/>
      <c r="L549" s="261"/>
      <c r="M549" s="262"/>
      <c r="N549" s="263"/>
      <c r="O549" s="263"/>
      <c r="P549" s="263"/>
      <c r="Q549" s="263"/>
      <c r="R549" s="263"/>
      <c r="S549" s="263"/>
      <c r="T549" s="26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65" t="s">
        <v>253</v>
      </c>
      <c r="AU549" s="265" t="s">
        <v>92</v>
      </c>
      <c r="AV549" s="14" t="s">
        <v>251</v>
      </c>
      <c r="AW549" s="14" t="s">
        <v>36</v>
      </c>
      <c r="AX549" s="14" t="s">
        <v>90</v>
      </c>
      <c r="AY549" s="265" t="s">
        <v>244</v>
      </c>
    </row>
    <row r="550" s="2" customFormat="1" ht="24.15" customHeight="1">
      <c r="A550" s="39"/>
      <c r="B550" s="40"/>
      <c r="C550" s="229" t="s">
        <v>832</v>
      </c>
      <c r="D550" s="229" t="s">
        <v>247</v>
      </c>
      <c r="E550" s="230" t="s">
        <v>4776</v>
      </c>
      <c r="F550" s="231" t="s">
        <v>4777</v>
      </c>
      <c r="G550" s="232" t="s">
        <v>174</v>
      </c>
      <c r="H550" s="233">
        <v>1758.75</v>
      </c>
      <c r="I550" s="234"/>
      <c r="J550" s="235">
        <f>ROUND(I550*H550,2)</f>
        <v>0</v>
      </c>
      <c r="K550" s="236"/>
      <c r="L550" s="45"/>
      <c r="M550" s="237" t="s">
        <v>1</v>
      </c>
      <c r="N550" s="238" t="s">
        <v>48</v>
      </c>
      <c r="O550" s="92"/>
      <c r="P550" s="239">
        <f>O550*H550</f>
        <v>0</v>
      </c>
      <c r="Q550" s="239">
        <v>0</v>
      </c>
      <c r="R550" s="239">
        <f>Q550*H550</f>
        <v>0</v>
      </c>
      <c r="S550" s="239">
        <v>0</v>
      </c>
      <c r="T550" s="240">
        <f>S550*H550</f>
        <v>0</v>
      </c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R550" s="241" t="s">
        <v>251</v>
      </c>
      <c r="AT550" s="241" t="s">
        <v>247</v>
      </c>
      <c r="AU550" s="241" t="s">
        <v>92</v>
      </c>
      <c r="AY550" s="18" t="s">
        <v>244</v>
      </c>
      <c r="BE550" s="242">
        <f>IF(N550="základní",J550,0)</f>
        <v>0</v>
      </c>
      <c r="BF550" s="242">
        <f>IF(N550="snížená",J550,0)</f>
        <v>0</v>
      </c>
      <c r="BG550" s="242">
        <f>IF(N550="zákl. přenesená",J550,0)</f>
        <v>0</v>
      </c>
      <c r="BH550" s="242">
        <f>IF(N550="sníž. přenesená",J550,0)</f>
        <v>0</v>
      </c>
      <c r="BI550" s="242">
        <f>IF(N550="nulová",J550,0)</f>
        <v>0</v>
      </c>
      <c r="BJ550" s="18" t="s">
        <v>90</v>
      </c>
      <c r="BK550" s="242">
        <f>ROUND(I550*H550,2)</f>
        <v>0</v>
      </c>
      <c r="BL550" s="18" t="s">
        <v>251</v>
      </c>
      <c r="BM550" s="241" t="s">
        <v>4778</v>
      </c>
    </row>
    <row r="551" s="13" customFormat="1">
      <c r="A551" s="13"/>
      <c r="B551" s="243"/>
      <c r="C551" s="244"/>
      <c r="D551" s="245" t="s">
        <v>253</v>
      </c>
      <c r="E551" s="246" t="s">
        <v>1</v>
      </c>
      <c r="F551" s="247" t="s">
        <v>4779</v>
      </c>
      <c r="G551" s="244"/>
      <c r="H551" s="248">
        <v>1758.75</v>
      </c>
      <c r="I551" s="249"/>
      <c r="J551" s="244"/>
      <c r="K551" s="244"/>
      <c r="L551" s="250"/>
      <c r="M551" s="251"/>
      <c r="N551" s="252"/>
      <c r="O551" s="252"/>
      <c r="P551" s="252"/>
      <c r="Q551" s="252"/>
      <c r="R551" s="252"/>
      <c r="S551" s="252"/>
      <c r="T551" s="25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4" t="s">
        <v>253</v>
      </c>
      <c r="AU551" s="254" t="s">
        <v>92</v>
      </c>
      <c r="AV551" s="13" t="s">
        <v>92</v>
      </c>
      <c r="AW551" s="13" t="s">
        <v>36</v>
      </c>
      <c r="AX551" s="13" t="s">
        <v>83</v>
      </c>
      <c r="AY551" s="254" t="s">
        <v>244</v>
      </c>
    </row>
    <row r="552" s="16" customFormat="1">
      <c r="A552" s="16"/>
      <c r="B552" s="276"/>
      <c r="C552" s="277"/>
      <c r="D552" s="245" t="s">
        <v>253</v>
      </c>
      <c r="E552" s="278" t="s">
        <v>1</v>
      </c>
      <c r="F552" s="279" t="s">
        <v>503</v>
      </c>
      <c r="G552" s="277"/>
      <c r="H552" s="280">
        <v>1758.75</v>
      </c>
      <c r="I552" s="281"/>
      <c r="J552" s="277"/>
      <c r="K552" s="277"/>
      <c r="L552" s="282"/>
      <c r="M552" s="283"/>
      <c r="N552" s="284"/>
      <c r="O552" s="284"/>
      <c r="P552" s="284"/>
      <c r="Q552" s="284"/>
      <c r="R552" s="284"/>
      <c r="S552" s="284"/>
      <c r="T552" s="285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T552" s="286" t="s">
        <v>253</v>
      </c>
      <c r="AU552" s="286" t="s">
        <v>92</v>
      </c>
      <c r="AV552" s="16" t="s">
        <v>358</v>
      </c>
      <c r="AW552" s="16" t="s">
        <v>36</v>
      </c>
      <c r="AX552" s="16" t="s">
        <v>83</v>
      </c>
      <c r="AY552" s="286" t="s">
        <v>244</v>
      </c>
    </row>
    <row r="553" s="14" customFormat="1">
      <c r="A553" s="14"/>
      <c r="B553" s="255"/>
      <c r="C553" s="256"/>
      <c r="D553" s="245" t="s">
        <v>253</v>
      </c>
      <c r="E553" s="257" t="s">
        <v>1</v>
      </c>
      <c r="F553" s="258" t="s">
        <v>255</v>
      </c>
      <c r="G553" s="256"/>
      <c r="H553" s="259">
        <v>1758.75</v>
      </c>
      <c r="I553" s="260"/>
      <c r="J553" s="256"/>
      <c r="K553" s="256"/>
      <c r="L553" s="261"/>
      <c r="M553" s="262"/>
      <c r="N553" s="263"/>
      <c r="O553" s="263"/>
      <c r="P553" s="263"/>
      <c r="Q553" s="263"/>
      <c r="R553" s="263"/>
      <c r="S553" s="263"/>
      <c r="T553" s="26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65" t="s">
        <v>253</v>
      </c>
      <c r="AU553" s="265" t="s">
        <v>92</v>
      </c>
      <c r="AV553" s="14" t="s">
        <v>251</v>
      </c>
      <c r="AW553" s="14" t="s">
        <v>36</v>
      </c>
      <c r="AX553" s="14" t="s">
        <v>90</v>
      </c>
      <c r="AY553" s="265" t="s">
        <v>244</v>
      </c>
    </row>
    <row r="554" s="2" customFormat="1" ht="49.05" customHeight="1">
      <c r="A554" s="39"/>
      <c r="B554" s="40"/>
      <c r="C554" s="229" t="s">
        <v>842</v>
      </c>
      <c r="D554" s="229" t="s">
        <v>247</v>
      </c>
      <c r="E554" s="230" t="s">
        <v>4780</v>
      </c>
      <c r="F554" s="231" t="s">
        <v>4781</v>
      </c>
      <c r="G554" s="232" t="s">
        <v>174</v>
      </c>
      <c r="H554" s="233">
        <v>1588.6500000000001</v>
      </c>
      <c r="I554" s="234"/>
      <c r="J554" s="235">
        <f>ROUND(I554*H554,2)</f>
        <v>0</v>
      </c>
      <c r="K554" s="236"/>
      <c r="L554" s="45"/>
      <c r="M554" s="237" t="s">
        <v>1</v>
      </c>
      <c r="N554" s="238" t="s">
        <v>48</v>
      </c>
      <c r="O554" s="92"/>
      <c r="P554" s="239">
        <f>O554*H554</f>
        <v>0</v>
      </c>
      <c r="Q554" s="239">
        <v>0</v>
      </c>
      <c r="R554" s="239">
        <f>Q554*H554</f>
        <v>0</v>
      </c>
      <c r="S554" s="239">
        <v>0</v>
      </c>
      <c r="T554" s="240">
        <f>S554*H554</f>
        <v>0</v>
      </c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R554" s="241" t="s">
        <v>251</v>
      </c>
      <c r="AT554" s="241" t="s">
        <v>247</v>
      </c>
      <c r="AU554" s="241" t="s">
        <v>92</v>
      </c>
      <c r="AY554" s="18" t="s">
        <v>244</v>
      </c>
      <c r="BE554" s="242">
        <f>IF(N554="základní",J554,0)</f>
        <v>0</v>
      </c>
      <c r="BF554" s="242">
        <f>IF(N554="snížená",J554,0)</f>
        <v>0</v>
      </c>
      <c r="BG554" s="242">
        <f>IF(N554="zákl. přenesená",J554,0)</f>
        <v>0</v>
      </c>
      <c r="BH554" s="242">
        <f>IF(N554="sníž. přenesená",J554,0)</f>
        <v>0</v>
      </c>
      <c r="BI554" s="242">
        <f>IF(N554="nulová",J554,0)</f>
        <v>0</v>
      </c>
      <c r="BJ554" s="18" t="s">
        <v>90</v>
      </c>
      <c r="BK554" s="242">
        <f>ROUND(I554*H554,2)</f>
        <v>0</v>
      </c>
      <c r="BL554" s="18" t="s">
        <v>251</v>
      </c>
      <c r="BM554" s="241" t="s">
        <v>4782</v>
      </c>
    </row>
    <row r="555" s="13" customFormat="1">
      <c r="A555" s="13"/>
      <c r="B555" s="243"/>
      <c r="C555" s="244"/>
      <c r="D555" s="245" t="s">
        <v>253</v>
      </c>
      <c r="E555" s="246" t="s">
        <v>1</v>
      </c>
      <c r="F555" s="247" t="s">
        <v>4783</v>
      </c>
      <c r="G555" s="244"/>
      <c r="H555" s="248">
        <v>1588.6500000000001</v>
      </c>
      <c r="I555" s="249"/>
      <c r="J555" s="244"/>
      <c r="K555" s="244"/>
      <c r="L555" s="250"/>
      <c r="M555" s="251"/>
      <c r="N555" s="252"/>
      <c r="O555" s="252"/>
      <c r="P555" s="252"/>
      <c r="Q555" s="252"/>
      <c r="R555" s="252"/>
      <c r="S555" s="252"/>
      <c r="T555" s="25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4" t="s">
        <v>253</v>
      </c>
      <c r="AU555" s="254" t="s">
        <v>92</v>
      </c>
      <c r="AV555" s="13" t="s">
        <v>92</v>
      </c>
      <c r="AW555" s="13" t="s">
        <v>36</v>
      </c>
      <c r="AX555" s="13" t="s">
        <v>83</v>
      </c>
      <c r="AY555" s="254" t="s">
        <v>244</v>
      </c>
    </row>
    <row r="556" s="16" customFormat="1">
      <c r="A556" s="16"/>
      <c r="B556" s="276"/>
      <c r="C556" s="277"/>
      <c r="D556" s="245" t="s">
        <v>253</v>
      </c>
      <c r="E556" s="278" t="s">
        <v>1</v>
      </c>
      <c r="F556" s="279" t="s">
        <v>503</v>
      </c>
      <c r="G556" s="277"/>
      <c r="H556" s="280">
        <v>1588.6500000000001</v>
      </c>
      <c r="I556" s="281"/>
      <c r="J556" s="277"/>
      <c r="K556" s="277"/>
      <c r="L556" s="282"/>
      <c r="M556" s="283"/>
      <c r="N556" s="284"/>
      <c r="O556" s="284"/>
      <c r="P556" s="284"/>
      <c r="Q556" s="284"/>
      <c r="R556" s="284"/>
      <c r="S556" s="284"/>
      <c r="T556" s="285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T556" s="286" t="s">
        <v>253</v>
      </c>
      <c r="AU556" s="286" t="s">
        <v>92</v>
      </c>
      <c r="AV556" s="16" t="s">
        <v>358</v>
      </c>
      <c r="AW556" s="16" t="s">
        <v>36</v>
      </c>
      <c r="AX556" s="16" t="s">
        <v>83</v>
      </c>
      <c r="AY556" s="286" t="s">
        <v>244</v>
      </c>
    </row>
    <row r="557" s="14" customFormat="1">
      <c r="A557" s="14"/>
      <c r="B557" s="255"/>
      <c r="C557" s="256"/>
      <c r="D557" s="245" t="s">
        <v>253</v>
      </c>
      <c r="E557" s="257" t="s">
        <v>1</v>
      </c>
      <c r="F557" s="258" t="s">
        <v>255</v>
      </c>
      <c r="G557" s="256"/>
      <c r="H557" s="259">
        <v>1588.6500000000001</v>
      </c>
      <c r="I557" s="260"/>
      <c r="J557" s="256"/>
      <c r="K557" s="256"/>
      <c r="L557" s="261"/>
      <c r="M557" s="262"/>
      <c r="N557" s="263"/>
      <c r="O557" s="263"/>
      <c r="P557" s="263"/>
      <c r="Q557" s="263"/>
      <c r="R557" s="263"/>
      <c r="S557" s="263"/>
      <c r="T557" s="26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65" t="s">
        <v>253</v>
      </c>
      <c r="AU557" s="265" t="s">
        <v>92</v>
      </c>
      <c r="AV557" s="14" t="s">
        <v>251</v>
      </c>
      <c r="AW557" s="14" t="s">
        <v>36</v>
      </c>
      <c r="AX557" s="14" t="s">
        <v>90</v>
      </c>
      <c r="AY557" s="265" t="s">
        <v>244</v>
      </c>
    </row>
    <row r="558" s="12" customFormat="1" ht="22.8" customHeight="1">
      <c r="A558" s="12"/>
      <c r="B558" s="213"/>
      <c r="C558" s="214"/>
      <c r="D558" s="215" t="s">
        <v>82</v>
      </c>
      <c r="E558" s="227" t="s">
        <v>638</v>
      </c>
      <c r="F558" s="227" t="s">
        <v>4784</v>
      </c>
      <c r="G558" s="214"/>
      <c r="H558" s="214"/>
      <c r="I558" s="217"/>
      <c r="J558" s="228">
        <f>BK558</f>
        <v>0</v>
      </c>
      <c r="K558" s="214"/>
      <c r="L558" s="219"/>
      <c r="M558" s="220"/>
      <c r="N558" s="221"/>
      <c r="O558" s="221"/>
      <c r="P558" s="222">
        <f>SUM(P559:P586)</f>
        <v>0</v>
      </c>
      <c r="Q558" s="221"/>
      <c r="R558" s="222">
        <f>SUM(R559:R586)</f>
        <v>0</v>
      </c>
      <c r="S558" s="221"/>
      <c r="T558" s="223">
        <f>SUM(T559:T586)</f>
        <v>0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24" t="s">
        <v>90</v>
      </c>
      <c r="AT558" s="225" t="s">
        <v>82</v>
      </c>
      <c r="AU558" s="225" t="s">
        <v>90</v>
      </c>
      <c r="AY558" s="224" t="s">
        <v>244</v>
      </c>
      <c r="BK558" s="226">
        <f>SUM(BK559:BK586)</f>
        <v>0</v>
      </c>
    </row>
    <row r="559" s="2" customFormat="1" ht="76.35" customHeight="1">
      <c r="A559" s="39"/>
      <c r="B559" s="40"/>
      <c r="C559" s="229" t="s">
        <v>848</v>
      </c>
      <c r="D559" s="303" t="s">
        <v>247</v>
      </c>
      <c r="E559" s="230" t="s">
        <v>4785</v>
      </c>
      <c r="F559" s="231" t="s">
        <v>4786</v>
      </c>
      <c r="G559" s="232" t="s">
        <v>174</v>
      </c>
      <c r="H559" s="233">
        <v>291.16500000000002</v>
      </c>
      <c r="I559" s="234"/>
      <c r="J559" s="235">
        <f>ROUND(I559*H559,2)</f>
        <v>0</v>
      </c>
      <c r="K559" s="236"/>
      <c r="L559" s="45"/>
      <c r="M559" s="237" t="s">
        <v>1</v>
      </c>
      <c r="N559" s="238" t="s">
        <v>48</v>
      </c>
      <c r="O559" s="92"/>
      <c r="P559" s="239">
        <f>O559*H559</f>
        <v>0</v>
      </c>
      <c r="Q559" s="239">
        <v>0</v>
      </c>
      <c r="R559" s="239">
        <f>Q559*H559</f>
        <v>0</v>
      </c>
      <c r="S559" s="239">
        <v>0</v>
      </c>
      <c r="T559" s="240">
        <f>S559*H559</f>
        <v>0</v>
      </c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R559" s="241" t="s">
        <v>251</v>
      </c>
      <c r="AT559" s="241" t="s">
        <v>247</v>
      </c>
      <c r="AU559" s="241" t="s">
        <v>92</v>
      </c>
      <c r="AY559" s="18" t="s">
        <v>244</v>
      </c>
      <c r="BE559" s="242">
        <f>IF(N559="základní",J559,0)</f>
        <v>0</v>
      </c>
      <c r="BF559" s="242">
        <f>IF(N559="snížená",J559,0)</f>
        <v>0</v>
      </c>
      <c r="BG559" s="242">
        <f>IF(N559="zákl. přenesená",J559,0)</f>
        <v>0</v>
      </c>
      <c r="BH559" s="242">
        <f>IF(N559="sníž. přenesená",J559,0)</f>
        <v>0</v>
      </c>
      <c r="BI559" s="242">
        <f>IF(N559="nulová",J559,0)</f>
        <v>0</v>
      </c>
      <c r="BJ559" s="18" t="s">
        <v>90</v>
      </c>
      <c r="BK559" s="242">
        <f>ROUND(I559*H559,2)</f>
        <v>0</v>
      </c>
      <c r="BL559" s="18" t="s">
        <v>251</v>
      </c>
      <c r="BM559" s="241" t="s">
        <v>4787</v>
      </c>
    </row>
    <row r="560" s="13" customFormat="1">
      <c r="A560" s="13"/>
      <c r="B560" s="243"/>
      <c r="C560" s="244"/>
      <c r="D560" s="245" t="s">
        <v>253</v>
      </c>
      <c r="E560" s="246" t="s">
        <v>1</v>
      </c>
      <c r="F560" s="247" t="s">
        <v>4788</v>
      </c>
      <c r="G560" s="244"/>
      <c r="H560" s="248">
        <v>286.64999999999998</v>
      </c>
      <c r="I560" s="249"/>
      <c r="J560" s="244"/>
      <c r="K560" s="244"/>
      <c r="L560" s="250"/>
      <c r="M560" s="251"/>
      <c r="N560" s="252"/>
      <c r="O560" s="252"/>
      <c r="P560" s="252"/>
      <c r="Q560" s="252"/>
      <c r="R560" s="252"/>
      <c r="S560" s="252"/>
      <c r="T560" s="25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4" t="s">
        <v>253</v>
      </c>
      <c r="AU560" s="254" t="s">
        <v>92</v>
      </c>
      <c r="AV560" s="13" t="s">
        <v>92</v>
      </c>
      <c r="AW560" s="13" t="s">
        <v>36</v>
      </c>
      <c r="AX560" s="13" t="s">
        <v>83</v>
      </c>
      <c r="AY560" s="254" t="s">
        <v>244</v>
      </c>
    </row>
    <row r="561" s="13" customFormat="1">
      <c r="A561" s="13"/>
      <c r="B561" s="243"/>
      <c r="C561" s="244"/>
      <c r="D561" s="245" t="s">
        <v>253</v>
      </c>
      <c r="E561" s="246" t="s">
        <v>1</v>
      </c>
      <c r="F561" s="247" t="s">
        <v>4789</v>
      </c>
      <c r="G561" s="244"/>
      <c r="H561" s="248">
        <v>4.5149999999999997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253</v>
      </c>
      <c r="AU561" s="254" t="s">
        <v>92</v>
      </c>
      <c r="AV561" s="13" t="s">
        <v>92</v>
      </c>
      <c r="AW561" s="13" t="s">
        <v>36</v>
      </c>
      <c r="AX561" s="13" t="s">
        <v>83</v>
      </c>
      <c r="AY561" s="254" t="s">
        <v>244</v>
      </c>
    </row>
    <row r="562" s="16" customFormat="1">
      <c r="A562" s="16"/>
      <c r="B562" s="276"/>
      <c r="C562" s="277"/>
      <c r="D562" s="245" t="s">
        <v>253</v>
      </c>
      <c r="E562" s="278" t="s">
        <v>1</v>
      </c>
      <c r="F562" s="279" t="s">
        <v>503</v>
      </c>
      <c r="G562" s="277"/>
      <c r="H562" s="280">
        <v>291.16499999999996</v>
      </c>
      <c r="I562" s="281"/>
      <c r="J562" s="277"/>
      <c r="K562" s="277"/>
      <c r="L562" s="282"/>
      <c r="M562" s="283"/>
      <c r="N562" s="284"/>
      <c r="O562" s="284"/>
      <c r="P562" s="284"/>
      <c r="Q562" s="284"/>
      <c r="R562" s="284"/>
      <c r="S562" s="284"/>
      <c r="T562" s="285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T562" s="286" t="s">
        <v>253</v>
      </c>
      <c r="AU562" s="286" t="s">
        <v>92</v>
      </c>
      <c r="AV562" s="16" t="s">
        <v>358</v>
      </c>
      <c r="AW562" s="16" t="s">
        <v>36</v>
      </c>
      <c r="AX562" s="16" t="s">
        <v>83</v>
      </c>
      <c r="AY562" s="286" t="s">
        <v>244</v>
      </c>
    </row>
    <row r="563" s="14" customFormat="1">
      <c r="A563" s="14"/>
      <c r="B563" s="255"/>
      <c r="C563" s="256"/>
      <c r="D563" s="245" t="s">
        <v>253</v>
      </c>
      <c r="E563" s="257" t="s">
        <v>1</v>
      </c>
      <c r="F563" s="258" t="s">
        <v>255</v>
      </c>
      <c r="G563" s="256"/>
      <c r="H563" s="259">
        <v>291.16499999999996</v>
      </c>
      <c r="I563" s="260"/>
      <c r="J563" s="256"/>
      <c r="K563" s="256"/>
      <c r="L563" s="261"/>
      <c r="M563" s="262"/>
      <c r="N563" s="263"/>
      <c r="O563" s="263"/>
      <c r="P563" s="263"/>
      <c r="Q563" s="263"/>
      <c r="R563" s="263"/>
      <c r="S563" s="263"/>
      <c r="T563" s="26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65" t="s">
        <v>253</v>
      </c>
      <c r="AU563" s="265" t="s">
        <v>92</v>
      </c>
      <c r="AV563" s="14" t="s">
        <v>251</v>
      </c>
      <c r="AW563" s="14" t="s">
        <v>36</v>
      </c>
      <c r="AX563" s="14" t="s">
        <v>90</v>
      </c>
      <c r="AY563" s="265" t="s">
        <v>244</v>
      </c>
    </row>
    <row r="564" s="2" customFormat="1" ht="24.15" customHeight="1">
      <c r="A564" s="39"/>
      <c r="B564" s="40"/>
      <c r="C564" s="287" t="s">
        <v>856</v>
      </c>
      <c r="D564" s="304" t="s">
        <v>529</v>
      </c>
      <c r="E564" s="288" t="s">
        <v>4790</v>
      </c>
      <c r="F564" s="289" t="s">
        <v>4791</v>
      </c>
      <c r="G564" s="290" t="s">
        <v>174</v>
      </c>
      <c r="H564" s="291">
        <v>295.25</v>
      </c>
      <c r="I564" s="292"/>
      <c r="J564" s="293">
        <f>ROUND(I564*H564,2)</f>
        <v>0</v>
      </c>
      <c r="K564" s="294"/>
      <c r="L564" s="295"/>
      <c r="M564" s="296" t="s">
        <v>1</v>
      </c>
      <c r="N564" s="297" t="s">
        <v>48</v>
      </c>
      <c r="O564" s="92"/>
      <c r="P564" s="239">
        <f>O564*H564</f>
        <v>0</v>
      </c>
      <c r="Q564" s="239">
        <v>0</v>
      </c>
      <c r="R564" s="239">
        <f>Q564*H564</f>
        <v>0</v>
      </c>
      <c r="S564" s="239">
        <v>0</v>
      </c>
      <c r="T564" s="240">
        <f>S564*H564</f>
        <v>0</v>
      </c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R564" s="241" t="s">
        <v>280</v>
      </c>
      <c r="AT564" s="241" t="s">
        <v>529</v>
      </c>
      <c r="AU564" s="241" t="s">
        <v>92</v>
      </c>
      <c r="AY564" s="18" t="s">
        <v>244</v>
      </c>
      <c r="BE564" s="242">
        <f>IF(N564="základní",J564,0)</f>
        <v>0</v>
      </c>
      <c r="BF564" s="242">
        <f>IF(N564="snížená",J564,0)</f>
        <v>0</v>
      </c>
      <c r="BG564" s="242">
        <f>IF(N564="zákl. přenesená",J564,0)</f>
        <v>0</v>
      </c>
      <c r="BH564" s="242">
        <f>IF(N564="sníž. přenesená",J564,0)</f>
        <v>0</v>
      </c>
      <c r="BI564" s="242">
        <f>IF(N564="nulová",J564,0)</f>
        <v>0</v>
      </c>
      <c r="BJ564" s="18" t="s">
        <v>90</v>
      </c>
      <c r="BK564" s="242">
        <f>ROUND(I564*H564,2)</f>
        <v>0</v>
      </c>
      <c r="BL564" s="18" t="s">
        <v>251</v>
      </c>
      <c r="BM564" s="241" t="s">
        <v>4792</v>
      </c>
    </row>
    <row r="565" s="13" customFormat="1">
      <c r="A565" s="13"/>
      <c r="B565" s="243"/>
      <c r="C565" s="244"/>
      <c r="D565" s="245" t="s">
        <v>253</v>
      </c>
      <c r="E565" s="246" t="s">
        <v>1</v>
      </c>
      <c r="F565" s="247" t="s">
        <v>4793</v>
      </c>
      <c r="G565" s="244"/>
      <c r="H565" s="248">
        <v>295.25</v>
      </c>
      <c r="I565" s="249"/>
      <c r="J565" s="244"/>
      <c r="K565" s="244"/>
      <c r="L565" s="250"/>
      <c r="M565" s="251"/>
      <c r="N565" s="252"/>
      <c r="O565" s="252"/>
      <c r="P565" s="252"/>
      <c r="Q565" s="252"/>
      <c r="R565" s="252"/>
      <c r="S565" s="252"/>
      <c r="T565" s="25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4" t="s">
        <v>253</v>
      </c>
      <c r="AU565" s="254" t="s">
        <v>92</v>
      </c>
      <c r="AV565" s="13" t="s">
        <v>92</v>
      </c>
      <c r="AW565" s="13" t="s">
        <v>36</v>
      </c>
      <c r="AX565" s="13" t="s">
        <v>83</v>
      </c>
      <c r="AY565" s="254" t="s">
        <v>244</v>
      </c>
    </row>
    <row r="566" s="16" customFormat="1">
      <c r="A566" s="16"/>
      <c r="B566" s="276"/>
      <c r="C566" s="277"/>
      <c r="D566" s="245" t="s">
        <v>253</v>
      </c>
      <c r="E566" s="278" t="s">
        <v>1</v>
      </c>
      <c r="F566" s="279" t="s">
        <v>503</v>
      </c>
      <c r="G566" s="277"/>
      <c r="H566" s="280">
        <v>295.25</v>
      </c>
      <c r="I566" s="281"/>
      <c r="J566" s="277"/>
      <c r="K566" s="277"/>
      <c r="L566" s="282"/>
      <c r="M566" s="283"/>
      <c r="N566" s="284"/>
      <c r="O566" s="284"/>
      <c r="P566" s="284"/>
      <c r="Q566" s="284"/>
      <c r="R566" s="284"/>
      <c r="S566" s="284"/>
      <c r="T566" s="285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T566" s="286" t="s">
        <v>253</v>
      </c>
      <c r="AU566" s="286" t="s">
        <v>92</v>
      </c>
      <c r="AV566" s="16" t="s">
        <v>358</v>
      </c>
      <c r="AW566" s="16" t="s">
        <v>36</v>
      </c>
      <c r="AX566" s="16" t="s">
        <v>83</v>
      </c>
      <c r="AY566" s="286" t="s">
        <v>244</v>
      </c>
    </row>
    <row r="567" s="14" customFormat="1">
      <c r="A567" s="14"/>
      <c r="B567" s="255"/>
      <c r="C567" s="256"/>
      <c r="D567" s="245" t="s">
        <v>253</v>
      </c>
      <c r="E567" s="257" t="s">
        <v>1</v>
      </c>
      <c r="F567" s="258" t="s">
        <v>255</v>
      </c>
      <c r="G567" s="256"/>
      <c r="H567" s="259">
        <v>295.25</v>
      </c>
      <c r="I567" s="260"/>
      <c r="J567" s="256"/>
      <c r="K567" s="256"/>
      <c r="L567" s="261"/>
      <c r="M567" s="262"/>
      <c r="N567" s="263"/>
      <c r="O567" s="263"/>
      <c r="P567" s="263"/>
      <c r="Q567" s="263"/>
      <c r="R567" s="263"/>
      <c r="S567" s="263"/>
      <c r="T567" s="26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65" t="s">
        <v>253</v>
      </c>
      <c r="AU567" s="265" t="s">
        <v>92</v>
      </c>
      <c r="AV567" s="14" t="s">
        <v>251</v>
      </c>
      <c r="AW567" s="14" t="s">
        <v>36</v>
      </c>
      <c r="AX567" s="14" t="s">
        <v>90</v>
      </c>
      <c r="AY567" s="265" t="s">
        <v>244</v>
      </c>
    </row>
    <row r="568" s="2" customFormat="1" ht="24.15" customHeight="1">
      <c r="A568" s="39"/>
      <c r="B568" s="40"/>
      <c r="C568" s="287" t="s">
        <v>861</v>
      </c>
      <c r="D568" s="287" t="s">
        <v>529</v>
      </c>
      <c r="E568" s="288" t="s">
        <v>4794</v>
      </c>
      <c r="F568" s="289" t="s">
        <v>4795</v>
      </c>
      <c r="G568" s="290" t="s">
        <v>174</v>
      </c>
      <c r="H568" s="291">
        <v>4.6500000000000004</v>
      </c>
      <c r="I568" s="292"/>
      <c r="J568" s="293">
        <f>ROUND(I568*H568,2)</f>
        <v>0</v>
      </c>
      <c r="K568" s="294"/>
      <c r="L568" s="295"/>
      <c r="M568" s="296" t="s">
        <v>1</v>
      </c>
      <c r="N568" s="297" t="s">
        <v>48</v>
      </c>
      <c r="O568" s="92"/>
      <c r="P568" s="239">
        <f>O568*H568</f>
        <v>0</v>
      </c>
      <c r="Q568" s="239">
        <v>0</v>
      </c>
      <c r="R568" s="239">
        <f>Q568*H568</f>
        <v>0</v>
      </c>
      <c r="S568" s="239">
        <v>0</v>
      </c>
      <c r="T568" s="240">
        <f>S568*H568</f>
        <v>0</v>
      </c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R568" s="241" t="s">
        <v>280</v>
      </c>
      <c r="AT568" s="241" t="s">
        <v>529</v>
      </c>
      <c r="AU568" s="241" t="s">
        <v>92</v>
      </c>
      <c r="AY568" s="18" t="s">
        <v>244</v>
      </c>
      <c r="BE568" s="242">
        <f>IF(N568="základní",J568,0)</f>
        <v>0</v>
      </c>
      <c r="BF568" s="242">
        <f>IF(N568="snížená",J568,0)</f>
        <v>0</v>
      </c>
      <c r="BG568" s="242">
        <f>IF(N568="zákl. přenesená",J568,0)</f>
        <v>0</v>
      </c>
      <c r="BH568" s="242">
        <f>IF(N568="sníž. přenesená",J568,0)</f>
        <v>0</v>
      </c>
      <c r="BI568" s="242">
        <f>IF(N568="nulová",J568,0)</f>
        <v>0</v>
      </c>
      <c r="BJ568" s="18" t="s">
        <v>90</v>
      </c>
      <c r="BK568" s="242">
        <f>ROUND(I568*H568,2)</f>
        <v>0</v>
      </c>
      <c r="BL568" s="18" t="s">
        <v>251</v>
      </c>
      <c r="BM568" s="241" t="s">
        <v>4796</v>
      </c>
    </row>
    <row r="569" s="13" customFormat="1">
      <c r="A569" s="13"/>
      <c r="B569" s="243"/>
      <c r="C569" s="244"/>
      <c r="D569" s="245" t="s">
        <v>253</v>
      </c>
      <c r="E569" s="246" t="s">
        <v>1</v>
      </c>
      <c r="F569" s="247" t="s">
        <v>4797</v>
      </c>
      <c r="G569" s="244"/>
      <c r="H569" s="248">
        <v>4.6500000000000004</v>
      </c>
      <c r="I569" s="249"/>
      <c r="J569" s="244"/>
      <c r="K569" s="244"/>
      <c r="L569" s="250"/>
      <c r="M569" s="251"/>
      <c r="N569" s="252"/>
      <c r="O569" s="252"/>
      <c r="P569" s="252"/>
      <c r="Q569" s="252"/>
      <c r="R569" s="252"/>
      <c r="S569" s="252"/>
      <c r="T569" s="25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4" t="s">
        <v>253</v>
      </c>
      <c r="AU569" s="254" t="s">
        <v>92</v>
      </c>
      <c r="AV569" s="13" t="s">
        <v>92</v>
      </c>
      <c r="AW569" s="13" t="s">
        <v>36</v>
      </c>
      <c r="AX569" s="13" t="s">
        <v>83</v>
      </c>
      <c r="AY569" s="254" t="s">
        <v>244</v>
      </c>
    </row>
    <row r="570" s="16" customFormat="1">
      <c r="A570" s="16"/>
      <c r="B570" s="276"/>
      <c r="C570" s="277"/>
      <c r="D570" s="245" t="s">
        <v>253</v>
      </c>
      <c r="E570" s="278" t="s">
        <v>1</v>
      </c>
      <c r="F570" s="279" t="s">
        <v>503</v>
      </c>
      <c r="G570" s="277"/>
      <c r="H570" s="280">
        <v>4.6500000000000004</v>
      </c>
      <c r="I570" s="281"/>
      <c r="J570" s="277"/>
      <c r="K570" s="277"/>
      <c r="L570" s="282"/>
      <c r="M570" s="283"/>
      <c r="N570" s="284"/>
      <c r="O570" s="284"/>
      <c r="P570" s="284"/>
      <c r="Q570" s="284"/>
      <c r="R570" s="284"/>
      <c r="S570" s="284"/>
      <c r="T570" s="285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T570" s="286" t="s">
        <v>253</v>
      </c>
      <c r="AU570" s="286" t="s">
        <v>92</v>
      </c>
      <c r="AV570" s="16" t="s">
        <v>358</v>
      </c>
      <c r="AW570" s="16" t="s">
        <v>36</v>
      </c>
      <c r="AX570" s="16" t="s">
        <v>83</v>
      </c>
      <c r="AY570" s="286" t="s">
        <v>244</v>
      </c>
    </row>
    <row r="571" s="14" customFormat="1">
      <c r="A571" s="14"/>
      <c r="B571" s="255"/>
      <c r="C571" s="256"/>
      <c r="D571" s="245" t="s">
        <v>253</v>
      </c>
      <c r="E571" s="257" t="s">
        <v>1</v>
      </c>
      <c r="F571" s="258" t="s">
        <v>255</v>
      </c>
      <c r="G571" s="256"/>
      <c r="H571" s="259">
        <v>4.6500000000000004</v>
      </c>
      <c r="I571" s="260"/>
      <c r="J571" s="256"/>
      <c r="K571" s="256"/>
      <c r="L571" s="261"/>
      <c r="M571" s="262"/>
      <c r="N571" s="263"/>
      <c r="O571" s="263"/>
      <c r="P571" s="263"/>
      <c r="Q571" s="263"/>
      <c r="R571" s="263"/>
      <c r="S571" s="263"/>
      <c r="T571" s="26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65" t="s">
        <v>253</v>
      </c>
      <c r="AU571" s="265" t="s">
        <v>92</v>
      </c>
      <c r="AV571" s="14" t="s">
        <v>251</v>
      </c>
      <c r="AW571" s="14" t="s">
        <v>36</v>
      </c>
      <c r="AX571" s="14" t="s">
        <v>90</v>
      </c>
      <c r="AY571" s="265" t="s">
        <v>244</v>
      </c>
    </row>
    <row r="572" s="2" customFormat="1" ht="76.35" customHeight="1">
      <c r="A572" s="39"/>
      <c r="B572" s="40"/>
      <c r="C572" s="229" t="s">
        <v>867</v>
      </c>
      <c r="D572" s="303" t="s">
        <v>247</v>
      </c>
      <c r="E572" s="230" t="s">
        <v>4798</v>
      </c>
      <c r="F572" s="231" t="s">
        <v>4799</v>
      </c>
      <c r="G572" s="232" t="s">
        <v>174</v>
      </c>
      <c r="H572" s="233">
        <v>7886.8649999999998</v>
      </c>
      <c r="I572" s="234"/>
      <c r="J572" s="235">
        <f>ROUND(I572*H572,2)</f>
        <v>0</v>
      </c>
      <c r="K572" s="236"/>
      <c r="L572" s="45"/>
      <c r="M572" s="237" t="s">
        <v>1</v>
      </c>
      <c r="N572" s="238" t="s">
        <v>48</v>
      </c>
      <c r="O572" s="92"/>
      <c r="P572" s="239">
        <f>O572*H572</f>
        <v>0</v>
      </c>
      <c r="Q572" s="239">
        <v>0</v>
      </c>
      <c r="R572" s="239">
        <f>Q572*H572</f>
        <v>0</v>
      </c>
      <c r="S572" s="239">
        <v>0</v>
      </c>
      <c r="T572" s="240">
        <f>S572*H572</f>
        <v>0</v>
      </c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R572" s="241" t="s">
        <v>251</v>
      </c>
      <c r="AT572" s="241" t="s">
        <v>247</v>
      </c>
      <c r="AU572" s="241" t="s">
        <v>92</v>
      </c>
      <c r="AY572" s="18" t="s">
        <v>244</v>
      </c>
      <c r="BE572" s="242">
        <f>IF(N572="základní",J572,0)</f>
        <v>0</v>
      </c>
      <c r="BF572" s="242">
        <f>IF(N572="snížená",J572,0)</f>
        <v>0</v>
      </c>
      <c r="BG572" s="242">
        <f>IF(N572="zákl. přenesená",J572,0)</f>
        <v>0</v>
      </c>
      <c r="BH572" s="242">
        <f>IF(N572="sníž. přenesená",J572,0)</f>
        <v>0</v>
      </c>
      <c r="BI572" s="242">
        <f>IF(N572="nulová",J572,0)</f>
        <v>0</v>
      </c>
      <c r="BJ572" s="18" t="s">
        <v>90</v>
      </c>
      <c r="BK572" s="242">
        <f>ROUND(I572*H572,2)</f>
        <v>0</v>
      </c>
      <c r="BL572" s="18" t="s">
        <v>251</v>
      </c>
      <c r="BM572" s="241" t="s">
        <v>4800</v>
      </c>
    </row>
    <row r="573" s="13" customFormat="1">
      <c r="A573" s="13"/>
      <c r="B573" s="243"/>
      <c r="C573" s="244"/>
      <c r="D573" s="245" t="s">
        <v>253</v>
      </c>
      <c r="E573" s="246" t="s">
        <v>1</v>
      </c>
      <c r="F573" s="247" t="s">
        <v>4801</v>
      </c>
      <c r="G573" s="244"/>
      <c r="H573" s="248">
        <v>4159.3649999999998</v>
      </c>
      <c r="I573" s="249"/>
      <c r="J573" s="244"/>
      <c r="K573" s="244"/>
      <c r="L573" s="250"/>
      <c r="M573" s="251"/>
      <c r="N573" s="252"/>
      <c r="O573" s="252"/>
      <c r="P573" s="252"/>
      <c r="Q573" s="252"/>
      <c r="R573" s="252"/>
      <c r="S573" s="252"/>
      <c r="T573" s="25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4" t="s">
        <v>253</v>
      </c>
      <c r="AU573" s="254" t="s">
        <v>92</v>
      </c>
      <c r="AV573" s="13" t="s">
        <v>92</v>
      </c>
      <c r="AW573" s="13" t="s">
        <v>36</v>
      </c>
      <c r="AX573" s="13" t="s">
        <v>83</v>
      </c>
      <c r="AY573" s="254" t="s">
        <v>244</v>
      </c>
    </row>
    <row r="574" s="16" customFormat="1">
      <c r="A574" s="16"/>
      <c r="B574" s="276"/>
      <c r="C574" s="277"/>
      <c r="D574" s="245" t="s">
        <v>253</v>
      </c>
      <c r="E574" s="278" t="s">
        <v>1</v>
      </c>
      <c r="F574" s="279" t="s">
        <v>503</v>
      </c>
      <c r="G574" s="277"/>
      <c r="H574" s="280">
        <v>4159.3649999999998</v>
      </c>
      <c r="I574" s="281"/>
      <c r="J574" s="277"/>
      <c r="K574" s="277"/>
      <c r="L574" s="282"/>
      <c r="M574" s="283"/>
      <c r="N574" s="284"/>
      <c r="O574" s="284"/>
      <c r="P574" s="284"/>
      <c r="Q574" s="284"/>
      <c r="R574" s="284"/>
      <c r="S574" s="284"/>
      <c r="T574" s="285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T574" s="286" t="s">
        <v>253</v>
      </c>
      <c r="AU574" s="286" t="s">
        <v>92</v>
      </c>
      <c r="AV574" s="16" t="s">
        <v>358</v>
      </c>
      <c r="AW574" s="16" t="s">
        <v>36</v>
      </c>
      <c r="AX574" s="16" t="s">
        <v>83</v>
      </c>
      <c r="AY574" s="286" t="s">
        <v>244</v>
      </c>
    </row>
    <row r="575" s="13" customFormat="1">
      <c r="A575" s="13"/>
      <c r="B575" s="243"/>
      <c r="C575" s="244"/>
      <c r="D575" s="245" t="s">
        <v>253</v>
      </c>
      <c r="E575" s="246" t="s">
        <v>1</v>
      </c>
      <c r="F575" s="247" t="s">
        <v>4770</v>
      </c>
      <c r="G575" s="244"/>
      <c r="H575" s="248">
        <v>3727.5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253</v>
      </c>
      <c r="AU575" s="254" t="s">
        <v>92</v>
      </c>
      <c r="AV575" s="13" t="s">
        <v>92</v>
      </c>
      <c r="AW575" s="13" t="s">
        <v>36</v>
      </c>
      <c r="AX575" s="13" t="s">
        <v>83</v>
      </c>
      <c r="AY575" s="254" t="s">
        <v>244</v>
      </c>
    </row>
    <row r="576" s="16" customFormat="1">
      <c r="A576" s="16"/>
      <c r="B576" s="276"/>
      <c r="C576" s="277"/>
      <c r="D576" s="245" t="s">
        <v>253</v>
      </c>
      <c r="E576" s="278" t="s">
        <v>1</v>
      </c>
      <c r="F576" s="279" t="s">
        <v>503</v>
      </c>
      <c r="G576" s="277"/>
      <c r="H576" s="280">
        <v>3727.5</v>
      </c>
      <c r="I576" s="281"/>
      <c r="J576" s="277"/>
      <c r="K576" s="277"/>
      <c r="L576" s="282"/>
      <c r="M576" s="283"/>
      <c r="N576" s="284"/>
      <c r="O576" s="284"/>
      <c r="P576" s="284"/>
      <c r="Q576" s="284"/>
      <c r="R576" s="284"/>
      <c r="S576" s="284"/>
      <c r="T576" s="285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T576" s="286" t="s">
        <v>253</v>
      </c>
      <c r="AU576" s="286" t="s">
        <v>92</v>
      </c>
      <c r="AV576" s="16" t="s">
        <v>358</v>
      </c>
      <c r="AW576" s="16" t="s">
        <v>36</v>
      </c>
      <c r="AX576" s="16" t="s">
        <v>83</v>
      </c>
      <c r="AY576" s="286" t="s">
        <v>244</v>
      </c>
    </row>
    <row r="577" s="14" customFormat="1">
      <c r="A577" s="14"/>
      <c r="B577" s="255"/>
      <c r="C577" s="256"/>
      <c r="D577" s="245" t="s">
        <v>253</v>
      </c>
      <c r="E577" s="257" t="s">
        <v>1</v>
      </c>
      <c r="F577" s="258" t="s">
        <v>255</v>
      </c>
      <c r="G577" s="256"/>
      <c r="H577" s="259">
        <v>7886.8649999999998</v>
      </c>
      <c r="I577" s="260"/>
      <c r="J577" s="256"/>
      <c r="K577" s="256"/>
      <c r="L577" s="261"/>
      <c r="M577" s="262"/>
      <c r="N577" s="263"/>
      <c r="O577" s="263"/>
      <c r="P577" s="263"/>
      <c r="Q577" s="263"/>
      <c r="R577" s="263"/>
      <c r="S577" s="263"/>
      <c r="T577" s="26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65" t="s">
        <v>253</v>
      </c>
      <c r="AU577" s="265" t="s">
        <v>92</v>
      </c>
      <c r="AV577" s="14" t="s">
        <v>251</v>
      </c>
      <c r="AW577" s="14" t="s">
        <v>36</v>
      </c>
      <c r="AX577" s="14" t="s">
        <v>90</v>
      </c>
      <c r="AY577" s="265" t="s">
        <v>244</v>
      </c>
    </row>
    <row r="578" s="2" customFormat="1" ht="24.15" customHeight="1">
      <c r="A578" s="39"/>
      <c r="B578" s="40"/>
      <c r="C578" s="287" t="s">
        <v>873</v>
      </c>
      <c r="D578" s="304" t="s">
        <v>529</v>
      </c>
      <c r="E578" s="288" t="s">
        <v>4802</v>
      </c>
      <c r="F578" s="289" t="s">
        <v>4803</v>
      </c>
      <c r="G578" s="290" t="s">
        <v>174</v>
      </c>
      <c r="H578" s="291">
        <v>8123.4709999999995</v>
      </c>
      <c r="I578" s="292"/>
      <c r="J578" s="293">
        <f>ROUND(I578*H578,2)</f>
        <v>0</v>
      </c>
      <c r="K578" s="294"/>
      <c r="L578" s="295"/>
      <c r="M578" s="296" t="s">
        <v>1</v>
      </c>
      <c r="N578" s="297" t="s">
        <v>48</v>
      </c>
      <c r="O578" s="92"/>
      <c r="P578" s="239">
        <f>O578*H578</f>
        <v>0</v>
      </c>
      <c r="Q578" s="239">
        <v>0</v>
      </c>
      <c r="R578" s="239">
        <f>Q578*H578</f>
        <v>0</v>
      </c>
      <c r="S578" s="239">
        <v>0</v>
      </c>
      <c r="T578" s="240">
        <f>S578*H578</f>
        <v>0</v>
      </c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R578" s="241" t="s">
        <v>280</v>
      </c>
      <c r="AT578" s="241" t="s">
        <v>529</v>
      </c>
      <c r="AU578" s="241" t="s">
        <v>92</v>
      </c>
      <c r="AY578" s="18" t="s">
        <v>244</v>
      </c>
      <c r="BE578" s="242">
        <f>IF(N578="základní",J578,0)</f>
        <v>0</v>
      </c>
      <c r="BF578" s="242">
        <f>IF(N578="snížená",J578,0)</f>
        <v>0</v>
      </c>
      <c r="BG578" s="242">
        <f>IF(N578="zákl. přenesená",J578,0)</f>
        <v>0</v>
      </c>
      <c r="BH578" s="242">
        <f>IF(N578="sníž. přenesená",J578,0)</f>
        <v>0</v>
      </c>
      <c r="BI578" s="242">
        <f>IF(N578="nulová",J578,0)</f>
        <v>0</v>
      </c>
      <c r="BJ578" s="18" t="s">
        <v>90</v>
      </c>
      <c r="BK578" s="242">
        <f>ROUND(I578*H578,2)</f>
        <v>0</v>
      </c>
      <c r="BL578" s="18" t="s">
        <v>251</v>
      </c>
      <c r="BM578" s="241" t="s">
        <v>4804</v>
      </c>
    </row>
    <row r="579" s="13" customFormat="1">
      <c r="A579" s="13"/>
      <c r="B579" s="243"/>
      <c r="C579" s="244"/>
      <c r="D579" s="245" t="s">
        <v>253</v>
      </c>
      <c r="E579" s="246" t="s">
        <v>1</v>
      </c>
      <c r="F579" s="247" t="s">
        <v>4805</v>
      </c>
      <c r="G579" s="244"/>
      <c r="H579" s="248">
        <v>4284.1459999999997</v>
      </c>
      <c r="I579" s="249"/>
      <c r="J579" s="244"/>
      <c r="K579" s="244"/>
      <c r="L579" s="250"/>
      <c r="M579" s="251"/>
      <c r="N579" s="252"/>
      <c r="O579" s="252"/>
      <c r="P579" s="252"/>
      <c r="Q579" s="252"/>
      <c r="R579" s="252"/>
      <c r="S579" s="252"/>
      <c r="T579" s="25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4" t="s">
        <v>253</v>
      </c>
      <c r="AU579" s="254" t="s">
        <v>92</v>
      </c>
      <c r="AV579" s="13" t="s">
        <v>92</v>
      </c>
      <c r="AW579" s="13" t="s">
        <v>36</v>
      </c>
      <c r="AX579" s="13" t="s">
        <v>83</v>
      </c>
      <c r="AY579" s="254" t="s">
        <v>244</v>
      </c>
    </row>
    <row r="580" s="16" customFormat="1">
      <c r="A580" s="16"/>
      <c r="B580" s="276"/>
      <c r="C580" s="277"/>
      <c r="D580" s="245" t="s">
        <v>253</v>
      </c>
      <c r="E580" s="278" t="s">
        <v>1</v>
      </c>
      <c r="F580" s="279" t="s">
        <v>503</v>
      </c>
      <c r="G580" s="277"/>
      <c r="H580" s="280">
        <v>4284.1459999999997</v>
      </c>
      <c r="I580" s="281"/>
      <c r="J580" s="277"/>
      <c r="K580" s="277"/>
      <c r="L580" s="282"/>
      <c r="M580" s="283"/>
      <c r="N580" s="284"/>
      <c r="O580" s="284"/>
      <c r="P580" s="284"/>
      <c r="Q580" s="284"/>
      <c r="R580" s="284"/>
      <c r="S580" s="284"/>
      <c r="T580" s="285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T580" s="286" t="s">
        <v>253</v>
      </c>
      <c r="AU580" s="286" t="s">
        <v>92</v>
      </c>
      <c r="AV580" s="16" t="s">
        <v>358</v>
      </c>
      <c r="AW580" s="16" t="s">
        <v>36</v>
      </c>
      <c r="AX580" s="16" t="s">
        <v>83</v>
      </c>
      <c r="AY580" s="286" t="s">
        <v>244</v>
      </c>
    </row>
    <row r="581" s="13" customFormat="1">
      <c r="A581" s="13"/>
      <c r="B581" s="243"/>
      <c r="C581" s="244"/>
      <c r="D581" s="245" t="s">
        <v>253</v>
      </c>
      <c r="E581" s="246" t="s">
        <v>1</v>
      </c>
      <c r="F581" s="247" t="s">
        <v>4806</v>
      </c>
      <c r="G581" s="244"/>
      <c r="H581" s="248">
        <v>3839.3249999999998</v>
      </c>
      <c r="I581" s="249"/>
      <c r="J581" s="244"/>
      <c r="K581" s="244"/>
      <c r="L581" s="250"/>
      <c r="M581" s="251"/>
      <c r="N581" s="252"/>
      <c r="O581" s="252"/>
      <c r="P581" s="252"/>
      <c r="Q581" s="252"/>
      <c r="R581" s="252"/>
      <c r="S581" s="252"/>
      <c r="T581" s="25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4" t="s">
        <v>253</v>
      </c>
      <c r="AU581" s="254" t="s">
        <v>92</v>
      </c>
      <c r="AV581" s="13" t="s">
        <v>92</v>
      </c>
      <c r="AW581" s="13" t="s">
        <v>36</v>
      </c>
      <c r="AX581" s="13" t="s">
        <v>83</v>
      </c>
      <c r="AY581" s="254" t="s">
        <v>244</v>
      </c>
    </row>
    <row r="582" s="16" customFormat="1">
      <c r="A582" s="16"/>
      <c r="B582" s="276"/>
      <c r="C582" s="277"/>
      <c r="D582" s="245" t="s">
        <v>253</v>
      </c>
      <c r="E582" s="278" t="s">
        <v>1</v>
      </c>
      <c r="F582" s="279" t="s">
        <v>503</v>
      </c>
      <c r="G582" s="277"/>
      <c r="H582" s="280">
        <v>3839.3249999999998</v>
      </c>
      <c r="I582" s="281"/>
      <c r="J582" s="277"/>
      <c r="K582" s="277"/>
      <c r="L582" s="282"/>
      <c r="M582" s="283"/>
      <c r="N582" s="284"/>
      <c r="O582" s="284"/>
      <c r="P582" s="284"/>
      <c r="Q582" s="284"/>
      <c r="R582" s="284"/>
      <c r="S582" s="284"/>
      <c r="T582" s="285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T582" s="286" t="s">
        <v>253</v>
      </c>
      <c r="AU582" s="286" t="s">
        <v>92</v>
      </c>
      <c r="AV582" s="16" t="s">
        <v>358</v>
      </c>
      <c r="AW582" s="16" t="s">
        <v>36</v>
      </c>
      <c r="AX582" s="16" t="s">
        <v>83</v>
      </c>
      <c r="AY582" s="286" t="s">
        <v>244</v>
      </c>
    </row>
    <row r="583" s="14" customFormat="1">
      <c r="A583" s="14"/>
      <c r="B583" s="255"/>
      <c r="C583" s="256"/>
      <c r="D583" s="245" t="s">
        <v>253</v>
      </c>
      <c r="E583" s="257" t="s">
        <v>1</v>
      </c>
      <c r="F583" s="258" t="s">
        <v>255</v>
      </c>
      <c r="G583" s="256"/>
      <c r="H583" s="259">
        <v>8123.4709999999995</v>
      </c>
      <c r="I583" s="260"/>
      <c r="J583" s="256"/>
      <c r="K583" s="256"/>
      <c r="L583" s="261"/>
      <c r="M583" s="262"/>
      <c r="N583" s="263"/>
      <c r="O583" s="263"/>
      <c r="P583" s="263"/>
      <c r="Q583" s="263"/>
      <c r="R583" s="263"/>
      <c r="S583" s="263"/>
      <c r="T583" s="26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65" t="s">
        <v>253</v>
      </c>
      <c r="AU583" s="265" t="s">
        <v>92</v>
      </c>
      <c r="AV583" s="14" t="s">
        <v>251</v>
      </c>
      <c r="AW583" s="14" t="s">
        <v>36</v>
      </c>
      <c r="AX583" s="14" t="s">
        <v>90</v>
      </c>
      <c r="AY583" s="265" t="s">
        <v>244</v>
      </c>
    </row>
    <row r="584" s="2" customFormat="1" ht="78" customHeight="1">
      <c r="A584" s="39"/>
      <c r="B584" s="40"/>
      <c r="C584" s="229" t="s">
        <v>1634</v>
      </c>
      <c r="D584" s="229" t="s">
        <v>247</v>
      </c>
      <c r="E584" s="230" t="s">
        <v>4807</v>
      </c>
      <c r="F584" s="231" t="s">
        <v>4808</v>
      </c>
      <c r="G584" s="232" t="s">
        <v>174</v>
      </c>
      <c r="H584" s="233">
        <v>1239</v>
      </c>
      <c r="I584" s="234"/>
      <c r="J584" s="235">
        <f>ROUND(I584*H584,2)</f>
        <v>0</v>
      </c>
      <c r="K584" s="236"/>
      <c r="L584" s="45"/>
      <c r="M584" s="237" t="s">
        <v>1</v>
      </c>
      <c r="N584" s="238" t="s">
        <v>48</v>
      </c>
      <c r="O584" s="92"/>
      <c r="P584" s="239">
        <f>O584*H584</f>
        <v>0</v>
      </c>
      <c r="Q584" s="239">
        <v>0</v>
      </c>
      <c r="R584" s="239">
        <f>Q584*H584</f>
        <v>0</v>
      </c>
      <c r="S584" s="239">
        <v>0</v>
      </c>
      <c r="T584" s="240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41" t="s">
        <v>251</v>
      </c>
      <c r="AT584" s="241" t="s">
        <v>247</v>
      </c>
      <c r="AU584" s="241" t="s">
        <v>92</v>
      </c>
      <c r="AY584" s="18" t="s">
        <v>244</v>
      </c>
      <c r="BE584" s="242">
        <f>IF(N584="základní",J584,0)</f>
        <v>0</v>
      </c>
      <c r="BF584" s="242">
        <f>IF(N584="snížená",J584,0)</f>
        <v>0</v>
      </c>
      <c r="BG584" s="242">
        <f>IF(N584="zákl. přenesená",J584,0)</f>
        <v>0</v>
      </c>
      <c r="BH584" s="242">
        <f>IF(N584="sníž. přenesená",J584,0)</f>
        <v>0</v>
      </c>
      <c r="BI584" s="242">
        <f>IF(N584="nulová",J584,0)</f>
        <v>0</v>
      </c>
      <c r="BJ584" s="18" t="s">
        <v>90</v>
      </c>
      <c r="BK584" s="242">
        <f>ROUND(I584*H584,2)</f>
        <v>0</v>
      </c>
      <c r="BL584" s="18" t="s">
        <v>251</v>
      </c>
      <c r="BM584" s="241" t="s">
        <v>4809</v>
      </c>
    </row>
    <row r="585" s="13" customFormat="1">
      <c r="A585" s="13"/>
      <c r="B585" s="243"/>
      <c r="C585" s="244"/>
      <c r="D585" s="245" t="s">
        <v>253</v>
      </c>
      <c r="E585" s="246" t="s">
        <v>1</v>
      </c>
      <c r="F585" s="247" t="s">
        <v>4810</v>
      </c>
      <c r="G585" s="244"/>
      <c r="H585" s="248">
        <v>1239</v>
      </c>
      <c r="I585" s="249"/>
      <c r="J585" s="244"/>
      <c r="K585" s="244"/>
      <c r="L585" s="250"/>
      <c r="M585" s="251"/>
      <c r="N585" s="252"/>
      <c r="O585" s="252"/>
      <c r="P585" s="252"/>
      <c r="Q585" s="252"/>
      <c r="R585" s="252"/>
      <c r="S585" s="252"/>
      <c r="T585" s="25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4" t="s">
        <v>253</v>
      </c>
      <c r="AU585" s="254" t="s">
        <v>92</v>
      </c>
      <c r="AV585" s="13" t="s">
        <v>92</v>
      </c>
      <c r="AW585" s="13" t="s">
        <v>36</v>
      </c>
      <c r="AX585" s="13" t="s">
        <v>83</v>
      </c>
      <c r="AY585" s="254" t="s">
        <v>244</v>
      </c>
    </row>
    <row r="586" s="14" customFormat="1">
      <c r="A586" s="14"/>
      <c r="B586" s="255"/>
      <c r="C586" s="256"/>
      <c r="D586" s="245" t="s">
        <v>253</v>
      </c>
      <c r="E586" s="257" t="s">
        <v>1</v>
      </c>
      <c r="F586" s="258" t="s">
        <v>255</v>
      </c>
      <c r="G586" s="256"/>
      <c r="H586" s="259">
        <v>1239</v>
      </c>
      <c r="I586" s="260"/>
      <c r="J586" s="256"/>
      <c r="K586" s="256"/>
      <c r="L586" s="261"/>
      <c r="M586" s="262"/>
      <c r="N586" s="263"/>
      <c r="O586" s="263"/>
      <c r="P586" s="263"/>
      <c r="Q586" s="263"/>
      <c r="R586" s="263"/>
      <c r="S586" s="263"/>
      <c r="T586" s="26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65" t="s">
        <v>253</v>
      </c>
      <c r="AU586" s="265" t="s">
        <v>92</v>
      </c>
      <c r="AV586" s="14" t="s">
        <v>251</v>
      </c>
      <c r="AW586" s="14" t="s">
        <v>36</v>
      </c>
      <c r="AX586" s="14" t="s">
        <v>90</v>
      </c>
      <c r="AY586" s="265" t="s">
        <v>244</v>
      </c>
    </row>
    <row r="587" s="12" customFormat="1" ht="22.8" customHeight="1">
      <c r="A587" s="12"/>
      <c r="B587" s="213"/>
      <c r="C587" s="214"/>
      <c r="D587" s="215" t="s">
        <v>82</v>
      </c>
      <c r="E587" s="227" t="s">
        <v>280</v>
      </c>
      <c r="F587" s="227" t="s">
        <v>4811</v>
      </c>
      <c r="G587" s="214"/>
      <c r="H587" s="214"/>
      <c r="I587" s="217"/>
      <c r="J587" s="228">
        <f>BK587</f>
        <v>0</v>
      </c>
      <c r="K587" s="214"/>
      <c r="L587" s="219"/>
      <c r="M587" s="220"/>
      <c r="N587" s="221"/>
      <c r="O587" s="221"/>
      <c r="P587" s="222">
        <v>0</v>
      </c>
      <c r="Q587" s="221"/>
      <c r="R587" s="222">
        <v>0</v>
      </c>
      <c r="S587" s="221"/>
      <c r="T587" s="223">
        <v>0</v>
      </c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R587" s="224" t="s">
        <v>90</v>
      </c>
      <c r="AT587" s="225" t="s">
        <v>82</v>
      </c>
      <c r="AU587" s="225" t="s">
        <v>90</v>
      </c>
      <c r="AY587" s="224" t="s">
        <v>244</v>
      </c>
      <c r="BK587" s="226">
        <v>0</v>
      </c>
    </row>
    <row r="588" s="12" customFormat="1" ht="22.8" customHeight="1">
      <c r="A588" s="12"/>
      <c r="B588" s="213"/>
      <c r="C588" s="214"/>
      <c r="D588" s="215" t="s">
        <v>82</v>
      </c>
      <c r="E588" s="227" t="s">
        <v>926</v>
      </c>
      <c r="F588" s="227" t="s">
        <v>4812</v>
      </c>
      <c r="G588" s="214"/>
      <c r="H588" s="214"/>
      <c r="I588" s="217"/>
      <c r="J588" s="228">
        <f>BK588</f>
        <v>0</v>
      </c>
      <c r="K588" s="214"/>
      <c r="L588" s="219"/>
      <c r="M588" s="220"/>
      <c r="N588" s="221"/>
      <c r="O588" s="221"/>
      <c r="P588" s="222">
        <f>SUM(P589:P612)</f>
        <v>0</v>
      </c>
      <c r="Q588" s="221"/>
      <c r="R588" s="222">
        <f>SUM(R589:R612)</f>
        <v>0</v>
      </c>
      <c r="S588" s="221"/>
      <c r="T588" s="223">
        <f>SUM(T589:T612)</f>
        <v>0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224" t="s">
        <v>90</v>
      </c>
      <c r="AT588" s="225" t="s">
        <v>82</v>
      </c>
      <c r="AU588" s="225" t="s">
        <v>90</v>
      </c>
      <c r="AY588" s="224" t="s">
        <v>244</v>
      </c>
      <c r="BK588" s="226">
        <f>SUM(BK589:BK612)</f>
        <v>0</v>
      </c>
    </row>
    <row r="589" s="2" customFormat="1" ht="24.15" customHeight="1">
      <c r="A589" s="39"/>
      <c r="B589" s="40"/>
      <c r="C589" s="229" t="s">
        <v>876</v>
      </c>
      <c r="D589" s="229" t="s">
        <v>247</v>
      </c>
      <c r="E589" s="230" t="s">
        <v>4813</v>
      </c>
      <c r="F589" s="231" t="s">
        <v>4814</v>
      </c>
      <c r="G589" s="232" t="s">
        <v>184</v>
      </c>
      <c r="H589" s="233">
        <v>80.849999999999994</v>
      </c>
      <c r="I589" s="234"/>
      <c r="J589" s="235">
        <f>ROUND(I589*H589,2)</f>
        <v>0</v>
      </c>
      <c r="K589" s="236"/>
      <c r="L589" s="45"/>
      <c r="M589" s="237" t="s">
        <v>1</v>
      </c>
      <c r="N589" s="238" t="s">
        <v>48</v>
      </c>
      <c r="O589" s="92"/>
      <c r="P589" s="239">
        <f>O589*H589</f>
        <v>0</v>
      </c>
      <c r="Q589" s="239">
        <v>0</v>
      </c>
      <c r="R589" s="239">
        <f>Q589*H589</f>
        <v>0</v>
      </c>
      <c r="S589" s="239">
        <v>0</v>
      </c>
      <c r="T589" s="240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41" t="s">
        <v>251</v>
      </c>
      <c r="AT589" s="241" t="s">
        <v>247</v>
      </c>
      <c r="AU589" s="241" t="s">
        <v>92</v>
      </c>
      <c r="AY589" s="18" t="s">
        <v>244</v>
      </c>
      <c r="BE589" s="242">
        <f>IF(N589="základní",J589,0)</f>
        <v>0</v>
      </c>
      <c r="BF589" s="242">
        <f>IF(N589="snížená",J589,0)</f>
        <v>0</v>
      </c>
      <c r="BG589" s="242">
        <f>IF(N589="zákl. přenesená",J589,0)</f>
        <v>0</v>
      </c>
      <c r="BH589" s="242">
        <f>IF(N589="sníž. přenesená",J589,0)</f>
        <v>0</v>
      </c>
      <c r="BI589" s="242">
        <f>IF(N589="nulová",J589,0)</f>
        <v>0</v>
      </c>
      <c r="BJ589" s="18" t="s">
        <v>90</v>
      </c>
      <c r="BK589" s="242">
        <f>ROUND(I589*H589,2)</f>
        <v>0</v>
      </c>
      <c r="BL589" s="18" t="s">
        <v>251</v>
      </c>
      <c r="BM589" s="241" t="s">
        <v>4815</v>
      </c>
    </row>
    <row r="590" s="13" customFormat="1">
      <c r="A590" s="13"/>
      <c r="B590" s="243"/>
      <c r="C590" s="244"/>
      <c r="D590" s="245" t="s">
        <v>253</v>
      </c>
      <c r="E590" s="246" t="s">
        <v>1</v>
      </c>
      <c r="F590" s="247" t="s">
        <v>4816</v>
      </c>
      <c r="G590" s="244"/>
      <c r="H590" s="248">
        <v>80.849999999999994</v>
      </c>
      <c r="I590" s="249"/>
      <c r="J590" s="244"/>
      <c r="K590" s="244"/>
      <c r="L590" s="250"/>
      <c r="M590" s="251"/>
      <c r="N590" s="252"/>
      <c r="O590" s="252"/>
      <c r="P590" s="252"/>
      <c r="Q590" s="252"/>
      <c r="R590" s="252"/>
      <c r="S590" s="252"/>
      <c r="T590" s="25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4" t="s">
        <v>253</v>
      </c>
      <c r="AU590" s="254" t="s">
        <v>92</v>
      </c>
      <c r="AV590" s="13" t="s">
        <v>92</v>
      </c>
      <c r="AW590" s="13" t="s">
        <v>36</v>
      </c>
      <c r="AX590" s="13" t="s">
        <v>83</v>
      </c>
      <c r="AY590" s="254" t="s">
        <v>244</v>
      </c>
    </row>
    <row r="591" s="14" customFormat="1">
      <c r="A591" s="14"/>
      <c r="B591" s="255"/>
      <c r="C591" s="256"/>
      <c r="D591" s="245" t="s">
        <v>253</v>
      </c>
      <c r="E591" s="257" t="s">
        <v>1</v>
      </c>
      <c r="F591" s="258" t="s">
        <v>255</v>
      </c>
      <c r="G591" s="256"/>
      <c r="H591" s="259">
        <v>80.849999999999994</v>
      </c>
      <c r="I591" s="260"/>
      <c r="J591" s="256"/>
      <c r="K591" s="256"/>
      <c r="L591" s="261"/>
      <c r="M591" s="262"/>
      <c r="N591" s="263"/>
      <c r="O591" s="263"/>
      <c r="P591" s="263"/>
      <c r="Q591" s="263"/>
      <c r="R591" s="263"/>
      <c r="S591" s="263"/>
      <c r="T591" s="26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65" t="s">
        <v>253</v>
      </c>
      <c r="AU591" s="265" t="s">
        <v>92</v>
      </c>
      <c r="AV591" s="14" t="s">
        <v>251</v>
      </c>
      <c r="AW591" s="14" t="s">
        <v>36</v>
      </c>
      <c r="AX591" s="14" t="s">
        <v>90</v>
      </c>
      <c r="AY591" s="265" t="s">
        <v>244</v>
      </c>
    </row>
    <row r="592" s="2" customFormat="1" ht="24.15" customHeight="1">
      <c r="A592" s="39"/>
      <c r="B592" s="40"/>
      <c r="C592" s="287" t="s">
        <v>881</v>
      </c>
      <c r="D592" s="287" t="s">
        <v>529</v>
      </c>
      <c r="E592" s="288" t="s">
        <v>4817</v>
      </c>
      <c r="F592" s="289" t="s">
        <v>4818</v>
      </c>
      <c r="G592" s="290" t="s">
        <v>184</v>
      </c>
      <c r="H592" s="291">
        <v>82.063000000000002</v>
      </c>
      <c r="I592" s="292"/>
      <c r="J592" s="293">
        <f>ROUND(I592*H592,2)</f>
        <v>0</v>
      </c>
      <c r="K592" s="294"/>
      <c r="L592" s="295"/>
      <c r="M592" s="296" t="s">
        <v>1</v>
      </c>
      <c r="N592" s="297" t="s">
        <v>48</v>
      </c>
      <c r="O592" s="92"/>
      <c r="P592" s="239">
        <f>O592*H592</f>
        <v>0</v>
      </c>
      <c r="Q592" s="239">
        <v>0</v>
      </c>
      <c r="R592" s="239">
        <f>Q592*H592</f>
        <v>0</v>
      </c>
      <c r="S592" s="239">
        <v>0</v>
      </c>
      <c r="T592" s="240">
        <f>S592*H592</f>
        <v>0</v>
      </c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R592" s="241" t="s">
        <v>280</v>
      </c>
      <c r="AT592" s="241" t="s">
        <v>529</v>
      </c>
      <c r="AU592" s="241" t="s">
        <v>92</v>
      </c>
      <c r="AY592" s="18" t="s">
        <v>244</v>
      </c>
      <c r="BE592" s="242">
        <f>IF(N592="základní",J592,0)</f>
        <v>0</v>
      </c>
      <c r="BF592" s="242">
        <f>IF(N592="snížená",J592,0)</f>
        <v>0</v>
      </c>
      <c r="BG592" s="242">
        <f>IF(N592="zákl. přenesená",J592,0)</f>
        <v>0</v>
      </c>
      <c r="BH592" s="242">
        <f>IF(N592="sníž. přenesená",J592,0)</f>
        <v>0</v>
      </c>
      <c r="BI592" s="242">
        <f>IF(N592="nulová",J592,0)</f>
        <v>0</v>
      </c>
      <c r="BJ592" s="18" t="s">
        <v>90</v>
      </c>
      <c r="BK592" s="242">
        <f>ROUND(I592*H592,2)</f>
        <v>0</v>
      </c>
      <c r="BL592" s="18" t="s">
        <v>251</v>
      </c>
      <c r="BM592" s="241" t="s">
        <v>4819</v>
      </c>
    </row>
    <row r="593" s="13" customFormat="1">
      <c r="A593" s="13"/>
      <c r="B593" s="243"/>
      <c r="C593" s="244"/>
      <c r="D593" s="245" t="s">
        <v>253</v>
      </c>
      <c r="E593" s="246" t="s">
        <v>1</v>
      </c>
      <c r="F593" s="247" t="s">
        <v>4820</v>
      </c>
      <c r="G593" s="244"/>
      <c r="H593" s="248">
        <v>82.063000000000002</v>
      </c>
      <c r="I593" s="249"/>
      <c r="J593" s="244"/>
      <c r="K593" s="244"/>
      <c r="L593" s="250"/>
      <c r="M593" s="251"/>
      <c r="N593" s="252"/>
      <c r="O593" s="252"/>
      <c r="P593" s="252"/>
      <c r="Q593" s="252"/>
      <c r="R593" s="252"/>
      <c r="S593" s="252"/>
      <c r="T593" s="25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4" t="s">
        <v>253</v>
      </c>
      <c r="AU593" s="254" t="s">
        <v>92</v>
      </c>
      <c r="AV593" s="13" t="s">
        <v>92</v>
      </c>
      <c r="AW593" s="13" t="s">
        <v>36</v>
      </c>
      <c r="AX593" s="13" t="s">
        <v>83</v>
      </c>
      <c r="AY593" s="254" t="s">
        <v>244</v>
      </c>
    </row>
    <row r="594" s="14" customFormat="1">
      <c r="A594" s="14"/>
      <c r="B594" s="255"/>
      <c r="C594" s="256"/>
      <c r="D594" s="245" t="s">
        <v>253</v>
      </c>
      <c r="E594" s="257" t="s">
        <v>1</v>
      </c>
      <c r="F594" s="258" t="s">
        <v>255</v>
      </c>
      <c r="G594" s="256"/>
      <c r="H594" s="259">
        <v>82.063000000000002</v>
      </c>
      <c r="I594" s="260"/>
      <c r="J594" s="256"/>
      <c r="K594" s="256"/>
      <c r="L594" s="261"/>
      <c r="M594" s="262"/>
      <c r="N594" s="263"/>
      <c r="O594" s="263"/>
      <c r="P594" s="263"/>
      <c r="Q594" s="263"/>
      <c r="R594" s="263"/>
      <c r="S594" s="263"/>
      <c r="T594" s="26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65" t="s">
        <v>253</v>
      </c>
      <c r="AU594" s="265" t="s">
        <v>92</v>
      </c>
      <c r="AV594" s="14" t="s">
        <v>251</v>
      </c>
      <c r="AW594" s="14" t="s">
        <v>36</v>
      </c>
      <c r="AX594" s="14" t="s">
        <v>90</v>
      </c>
      <c r="AY594" s="265" t="s">
        <v>244</v>
      </c>
    </row>
    <row r="595" s="2" customFormat="1" ht="44.25" customHeight="1">
      <c r="A595" s="39"/>
      <c r="B595" s="40"/>
      <c r="C595" s="229" t="s">
        <v>886</v>
      </c>
      <c r="D595" s="229" t="s">
        <v>247</v>
      </c>
      <c r="E595" s="230" t="s">
        <v>4821</v>
      </c>
      <c r="F595" s="231" t="s">
        <v>4822</v>
      </c>
      <c r="G595" s="232" t="s">
        <v>250</v>
      </c>
      <c r="H595" s="233">
        <v>24</v>
      </c>
      <c r="I595" s="234"/>
      <c r="J595" s="235">
        <f>ROUND(I595*H595,2)</f>
        <v>0</v>
      </c>
      <c r="K595" s="236"/>
      <c r="L595" s="45"/>
      <c r="M595" s="237" t="s">
        <v>1</v>
      </c>
      <c r="N595" s="238" t="s">
        <v>48</v>
      </c>
      <c r="O595" s="92"/>
      <c r="P595" s="239">
        <f>O595*H595</f>
        <v>0</v>
      </c>
      <c r="Q595" s="239">
        <v>0</v>
      </c>
      <c r="R595" s="239">
        <f>Q595*H595</f>
        <v>0</v>
      </c>
      <c r="S595" s="239">
        <v>0</v>
      </c>
      <c r="T595" s="240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41" t="s">
        <v>251</v>
      </c>
      <c r="AT595" s="241" t="s">
        <v>247</v>
      </c>
      <c r="AU595" s="241" t="s">
        <v>92</v>
      </c>
      <c r="AY595" s="18" t="s">
        <v>244</v>
      </c>
      <c r="BE595" s="242">
        <f>IF(N595="základní",J595,0)</f>
        <v>0</v>
      </c>
      <c r="BF595" s="242">
        <f>IF(N595="snížená",J595,0)</f>
        <v>0</v>
      </c>
      <c r="BG595" s="242">
        <f>IF(N595="zákl. přenesená",J595,0)</f>
        <v>0</v>
      </c>
      <c r="BH595" s="242">
        <f>IF(N595="sníž. přenesená",J595,0)</f>
        <v>0</v>
      </c>
      <c r="BI595" s="242">
        <f>IF(N595="nulová",J595,0)</f>
        <v>0</v>
      </c>
      <c r="BJ595" s="18" t="s">
        <v>90</v>
      </c>
      <c r="BK595" s="242">
        <f>ROUND(I595*H595,2)</f>
        <v>0</v>
      </c>
      <c r="BL595" s="18" t="s">
        <v>251</v>
      </c>
      <c r="BM595" s="241" t="s">
        <v>4823</v>
      </c>
    </row>
    <row r="596" s="13" customFormat="1">
      <c r="A596" s="13"/>
      <c r="B596" s="243"/>
      <c r="C596" s="244"/>
      <c r="D596" s="245" t="s">
        <v>253</v>
      </c>
      <c r="E596" s="246" t="s">
        <v>1</v>
      </c>
      <c r="F596" s="247" t="s">
        <v>4824</v>
      </c>
      <c r="G596" s="244"/>
      <c r="H596" s="248">
        <v>16</v>
      </c>
      <c r="I596" s="249"/>
      <c r="J596" s="244"/>
      <c r="K596" s="244"/>
      <c r="L596" s="250"/>
      <c r="M596" s="251"/>
      <c r="N596" s="252"/>
      <c r="O596" s="252"/>
      <c r="P596" s="252"/>
      <c r="Q596" s="252"/>
      <c r="R596" s="252"/>
      <c r="S596" s="252"/>
      <c r="T596" s="25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4" t="s">
        <v>253</v>
      </c>
      <c r="AU596" s="254" t="s">
        <v>92</v>
      </c>
      <c r="AV596" s="13" t="s">
        <v>92</v>
      </c>
      <c r="AW596" s="13" t="s">
        <v>36</v>
      </c>
      <c r="AX596" s="13" t="s">
        <v>83</v>
      </c>
      <c r="AY596" s="254" t="s">
        <v>244</v>
      </c>
    </row>
    <row r="597" s="16" customFormat="1">
      <c r="A597" s="16"/>
      <c r="B597" s="276"/>
      <c r="C597" s="277"/>
      <c r="D597" s="245" t="s">
        <v>253</v>
      </c>
      <c r="E597" s="278" t="s">
        <v>1</v>
      </c>
      <c r="F597" s="279" t="s">
        <v>503</v>
      </c>
      <c r="G597" s="277"/>
      <c r="H597" s="280">
        <v>16</v>
      </c>
      <c r="I597" s="281"/>
      <c r="J597" s="277"/>
      <c r="K597" s="277"/>
      <c r="L597" s="282"/>
      <c r="M597" s="283"/>
      <c r="N597" s="284"/>
      <c r="O597" s="284"/>
      <c r="P597" s="284"/>
      <c r="Q597" s="284"/>
      <c r="R597" s="284"/>
      <c r="S597" s="284"/>
      <c r="T597" s="285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T597" s="286" t="s">
        <v>253</v>
      </c>
      <c r="AU597" s="286" t="s">
        <v>92</v>
      </c>
      <c r="AV597" s="16" t="s">
        <v>358</v>
      </c>
      <c r="AW597" s="16" t="s">
        <v>36</v>
      </c>
      <c r="AX597" s="16" t="s">
        <v>83</v>
      </c>
      <c r="AY597" s="286" t="s">
        <v>244</v>
      </c>
    </row>
    <row r="598" s="13" customFormat="1">
      <c r="A598" s="13"/>
      <c r="B598" s="243"/>
      <c r="C598" s="244"/>
      <c r="D598" s="245" t="s">
        <v>253</v>
      </c>
      <c r="E598" s="246" t="s">
        <v>1</v>
      </c>
      <c r="F598" s="247" t="s">
        <v>4825</v>
      </c>
      <c r="G598" s="244"/>
      <c r="H598" s="248">
        <v>8</v>
      </c>
      <c r="I598" s="249"/>
      <c r="J598" s="244"/>
      <c r="K598" s="244"/>
      <c r="L598" s="250"/>
      <c r="M598" s="251"/>
      <c r="N598" s="252"/>
      <c r="O598" s="252"/>
      <c r="P598" s="252"/>
      <c r="Q598" s="252"/>
      <c r="R598" s="252"/>
      <c r="S598" s="252"/>
      <c r="T598" s="25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4" t="s">
        <v>253</v>
      </c>
      <c r="AU598" s="254" t="s">
        <v>92</v>
      </c>
      <c r="AV598" s="13" t="s">
        <v>92</v>
      </c>
      <c r="AW598" s="13" t="s">
        <v>36</v>
      </c>
      <c r="AX598" s="13" t="s">
        <v>83</v>
      </c>
      <c r="AY598" s="254" t="s">
        <v>244</v>
      </c>
    </row>
    <row r="599" s="16" customFormat="1">
      <c r="A599" s="16"/>
      <c r="B599" s="276"/>
      <c r="C599" s="277"/>
      <c r="D599" s="245" t="s">
        <v>253</v>
      </c>
      <c r="E599" s="278" t="s">
        <v>1</v>
      </c>
      <c r="F599" s="279" t="s">
        <v>503</v>
      </c>
      <c r="G599" s="277"/>
      <c r="H599" s="280">
        <v>8</v>
      </c>
      <c r="I599" s="281"/>
      <c r="J599" s="277"/>
      <c r="K599" s="277"/>
      <c r="L599" s="282"/>
      <c r="M599" s="283"/>
      <c r="N599" s="284"/>
      <c r="O599" s="284"/>
      <c r="P599" s="284"/>
      <c r="Q599" s="284"/>
      <c r="R599" s="284"/>
      <c r="S599" s="284"/>
      <c r="T599" s="285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T599" s="286" t="s">
        <v>253</v>
      </c>
      <c r="AU599" s="286" t="s">
        <v>92</v>
      </c>
      <c r="AV599" s="16" t="s">
        <v>358</v>
      </c>
      <c r="AW599" s="16" t="s">
        <v>36</v>
      </c>
      <c r="AX599" s="16" t="s">
        <v>83</v>
      </c>
      <c r="AY599" s="286" t="s">
        <v>244</v>
      </c>
    </row>
    <row r="600" s="14" customFormat="1">
      <c r="A600" s="14"/>
      <c r="B600" s="255"/>
      <c r="C600" s="256"/>
      <c r="D600" s="245" t="s">
        <v>253</v>
      </c>
      <c r="E600" s="257" t="s">
        <v>1</v>
      </c>
      <c r="F600" s="258" t="s">
        <v>255</v>
      </c>
      <c r="G600" s="256"/>
      <c r="H600" s="259">
        <v>24</v>
      </c>
      <c r="I600" s="260"/>
      <c r="J600" s="256"/>
      <c r="K600" s="256"/>
      <c r="L600" s="261"/>
      <c r="M600" s="262"/>
      <c r="N600" s="263"/>
      <c r="O600" s="263"/>
      <c r="P600" s="263"/>
      <c r="Q600" s="263"/>
      <c r="R600" s="263"/>
      <c r="S600" s="263"/>
      <c r="T600" s="26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65" t="s">
        <v>253</v>
      </c>
      <c r="AU600" s="265" t="s">
        <v>92</v>
      </c>
      <c r="AV600" s="14" t="s">
        <v>251</v>
      </c>
      <c r="AW600" s="14" t="s">
        <v>36</v>
      </c>
      <c r="AX600" s="14" t="s">
        <v>90</v>
      </c>
      <c r="AY600" s="265" t="s">
        <v>244</v>
      </c>
    </row>
    <row r="601" s="2" customFormat="1" ht="16.5" customHeight="1">
      <c r="A601" s="39"/>
      <c r="B601" s="40"/>
      <c r="C601" s="287" t="s">
        <v>891</v>
      </c>
      <c r="D601" s="287" t="s">
        <v>529</v>
      </c>
      <c r="E601" s="288" t="s">
        <v>4826</v>
      </c>
      <c r="F601" s="289" t="s">
        <v>4827</v>
      </c>
      <c r="G601" s="290" t="s">
        <v>250</v>
      </c>
      <c r="H601" s="291">
        <v>16</v>
      </c>
      <c r="I601" s="292"/>
      <c r="J601" s="293">
        <f>ROUND(I601*H601,2)</f>
        <v>0</v>
      </c>
      <c r="K601" s="294"/>
      <c r="L601" s="295"/>
      <c r="M601" s="296" t="s">
        <v>1</v>
      </c>
      <c r="N601" s="297" t="s">
        <v>48</v>
      </c>
      <c r="O601" s="92"/>
      <c r="P601" s="239">
        <f>O601*H601</f>
        <v>0</v>
      </c>
      <c r="Q601" s="239">
        <v>0</v>
      </c>
      <c r="R601" s="239">
        <f>Q601*H601</f>
        <v>0</v>
      </c>
      <c r="S601" s="239">
        <v>0</v>
      </c>
      <c r="T601" s="240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41" t="s">
        <v>280</v>
      </c>
      <c r="AT601" s="241" t="s">
        <v>529</v>
      </c>
      <c r="AU601" s="241" t="s">
        <v>92</v>
      </c>
      <c r="AY601" s="18" t="s">
        <v>244</v>
      </c>
      <c r="BE601" s="242">
        <f>IF(N601="základní",J601,0)</f>
        <v>0</v>
      </c>
      <c r="BF601" s="242">
        <f>IF(N601="snížená",J601,0)</f>
        <v>0</v>
      </c>
      <c r="BG601" s="242">
        <f>IF(N601="zákl. přenesená",J601,0)</f>
        <v>0</v>
      </c>
      <c r="BH601" s="242">
        <f>IF(N601="sníž. přenesená",J601,0)</f>
        <v>0</v>
      </c>
      <c r="BI601" s="242">
        <f>IF(N601="nulová",J601,0)</f>
        <v>0</v>
      </c>
      <c r="BJ601" s="18" t="s">
        <v>90</v>
      </c>
      <c r="BK601" s="242">
        <f>ROUND(I601*H601,2)</f>
        <v>0</v>
      </c>
      <c r="BL601" s="18" t="s">
        <v>251</v>
      </c>
      <c r="BM601" s="241" t="s">
        <v>4828</v>
      </c>
    </row>
    <row r="602" s="13" customFormat="1">
      <c r="A602" s="13"/>
      <c r="B602" s="243"/>
      <c r="C602" s="244"/>
      <c r="D602" s="245" t="s">
        <v>253</v>
      </c>
      <c r="E602" s="246" t="s">
        <v>1</v>
      </c>
      <c r="F602" s="247" t="s">
        <v>4824</v>
      </c>
      <c r="G602" s="244"/>
      <c r="H602" s="248">
        <v>16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253</v>
      </c>
      <c r="AU602" s="254" t="s">
        <v>92</v>
      </c>
      <c r="AV602" s="13" t="s">
        <v>92</v>
      </c>
      <c r="AW602" s="13" t="s">
        <v>36</v>
      </c>
      <c r="AX602" s="13" t="s">
        <v>83</v>
      </c>
      <c r="AY602" s="254" t="s">
        <v>244</v>
      </c>
    </row>
    <row r="603" s="14" customFormat="1">
      <c r="A603" s="14"/>
      <c r="B603" s="255"/>
      <c r="C603" s="256"/>
      <c r="D603" s="245" t="s">
        <v>253</v>
      </c>
      <c r="E603" s="257" t="s">
        <v>1</v>
      </c>
      <c r="F603" s="258" t="s">
        <v>255</v>
      </c>
      <c r="G603" s="256"/>
      <c r="H603" s="259">
        <v>16</v>
      </c>
      <c r="I603" s="260"/>
      <c r="J603" s="256"/>
      <c r="K603" s="256"/>
      <c r="L603" s="261"/>
      <c r="M603" s="262"/>
      <c r="N603" s="263"/>
      <c r="O603" s="263"/>
      <c r="P603" s="263"/>
      <c r="Q603" s="263"/>
      <c r="R603" s="263"/>
      <c r="S603" s="263"/>
      <c r="T603" s="26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65" t="s">
        <v>253</v>
      </c>
      <c r="AU603" s="265" t="s">
        <v>92</v>
      </c>
      <c r="AV603" s="14" t="s">
        <v>251</v>
      </c>
      <c r="AW603" s="14" t="s">
        <v>36</v>
      </c>
      <c r="AX603" s="14" t="s">
        <v>90</v>
      </c>
      <c r="AY603" s="265" t="s">
        <v>244</v>
      </c>
    </row>
    <row r="604" s="2" customFormat="1" ht="24.15" customHeight="1">
      <c r="A604" s="39"/>
      <c r="B604" s="40"/>
      <c r="C604" s="287" t="s">
        <v>894</v>
      </c>
      <c r="D604" s="287" t="s">
        <v>529</v>
      </c>
      <c r="E604" s="288" t="s">
        <v>4829</v>
      </c>
      <c r="F604" s="289" t="s">
        <v>4830</v>
      </c>
      <c r="G604" s="290" t="s">
        <v>250</v>
      </c>
      <c r="H604" s="291">
        <v>8</v>
      </c>
      <c r="I604" s="292"/>
      <c r="J604" s="293">
        <f>ROUND(I604*H604,2)</f>
        <v>0</v>
      </c>
      <c r="K604" s="294"/>
      <c r="L604" s="295"/>
      <c r="M604" s="296" t="s">
        <v>1</v>
      </c>
      <c r="N604" s="297" t="s">
        <v>48</v>
      </c>
      <c r="O604" s="92"/>
      <c r="P604" s="239">
        <f>O604*H604</f>
        <v>0</v>
      </c>
      <c r="Q604" s="239">
        <v>0</v>
      </c>
      <c r="R604" s="239">
        <f>Q604*H604</f>
        <v>0</v>
      </c>
      <c r="S604" s="239">
        <v>0</v>
      </c>
      <c r="T604" s="240">
        <f>S604*H604</f>
        <v>0</v>
      </c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R604" s="241" t="s">
        <v>280</v>
      </c>
      <c r="AT604" s="241" t="s">
        <v>529</v>
      </c>
      <c r="AU604" s="241" t="s">
        <v>92</v>
      </c>
      <c r="AY604" s="18" t="s">
        <v>244</v>
      </c>
      <c r="BE604" s="242">
        <f>IF(N604="základní",J604,0)</f>
        <v>0</v>
      </c>
      <c r="BF604" s="242">
        <f>IF(N604="snížená",J604,0)</f>
        <v>0</v>
      </c>
      <c r="BG604" s="242">
        <f>IF(N604="zákl. přenesená",J604,0)</f>
        <v>0</v>
      </c>
      <c r="BH604" s="242">
        <f>IF(N604="sníž. přenesená",J604,0)</f>
        <v>0</v>
      </c>
      <c r="BI604" s="242">
        <f>IF(N604="nulová",J604,0)</f>
        <v>0</v>
      </c>
      <c r="BJ604" s="18" t="s">
        <v>90</v>
      </c>
      <c r="BK604" s="242">
        <f>ROUND(I604*H604,2)</f>
        <v>0</v>
      </c>
      <c r="BL604" s="18" t="s">
        <v>251</v>
      </c>
      <c r="BM604" s="241" t="s">
        <v>4831</v>
      </c>
    </row>
    <row r="605" s="13" customFormat="1">
      <c r="A605" s="13"/>
      <c r="B605" s="243"/>
      <c r="C605" s="244"/>
      <c r="D605" s="245" t="s">
        <v>253</v>
      </c>
      <c r="E605" s="246" t="s">
        <v>1</v>
      </c>
      <c r="F605" s="247" t="s">
        <v>4825</v>
      </c>
      <c r="G605" s="244"/>
      <c r="H605" s="248">
        <v>8</v>
      </c>
      <c r="I605" s="249"/>
      <c r="J605" s="244"/>
      <c r="K605" s="244"/>
      <c r="L605" s="250"/>
      <c r="M605" s="251"/>
      <c r="N605" s="252"/>
      <c r="O605" s="252"/>
      <c r="P605" s="252"/>
      <c r="Q605" s="252"/>
      <c r="R605" s="252"/>
      <c r="S605" s="252"/>
      <c r="T605" s="25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4" t="s">
        <v>253</v>
      </c>
      <c r="AU605" s="254" t="s">
        <v>92</v>
      </c>
      <c r="AV605" s="13" t="s">
        <v>92</v>
      </c>
      <c r="AW605" s="13" t="s">
        <v>36</v>
      </c>
      <c r="AX605" s="13" t="s">
        <v>83</v>
      </c>
      <c r="AY605" s="254" t="s">
        <v>244</v>
      </c>
    </row>
    <row r="606" s="14" customFormat="1">
      <c r="A606" s="14"/>
      <c r="B606" s="255"/>
      <c r="C606" s="256"/>
      <c r="D606" s="245" t="s">
        <v>253</v>
      </c>
      <c r="E606" s="257" t="s">
        <v>1</v>
      </c>
      <c r="F606" s="258" t="s">
        <v>255</v>
      </c>
      <c r="G606" s="256"/>
      <c r="H606" s="259">
        <v>8</v>
      </c>
      <c r="I606" s="260"/>
      <c r="J606" s="256"/>
      <c r="K606" s="256"/>
      <c r="L606" s="261"/>
      <c r="M606" s="262"/>
      <c r="N606" s="263"/>
      <c r="O606" s="263"/>
      <c r="P606" s="263"/>
      <c r="Q606" s="263"/>
      <c r="R606" s="263"/>
      <c r="S606" s="263"/>
      <c r="T606" s="26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65" t="s">
        <v>253</v>
      </c>
      <c r="AU606" s="265" t="s">
        <v>92</v>
      </c>
      <c r="AV606" s="14" t="s">
        <v>251</v>
      </c>
      <c r="AW606" s="14" t="s">
        <v>36</v>
      </c>
      <c r="AX606" s="14" t="s">
        <v>90</v>
      </c>
      <c r="AY606" s="265" t="s">
        <v>244</v>
      </c>
    </row>
    <row r="607" s="2" customFormat="1" ht="37.8" customHeight="1">
      <c r="A607" s="39"/>
      <c r="B607" s="40"/>
      <c r="C607" s="229" t="s">
        <v>926</v>
      </c>
      <c r="D607" s="229" t="s">
        <v>247</v>
      </c>
      <c r="E607" s="230" t="s">
        <v>4832</v>
      </c>
      <c r="F607" s="231" t="s">
        <v>4833</v>
      </c>
      <c r="G607" s="232" t="s">
        <v>250</v>
      </c>
      <c r="H607" s="233">
        <v>8</v>
      </c>
      <c r="I607" s="234"/>
      <c r="J607" s="235">
        <f>ROUND(I607*H607,2)</f>
        <v>0</v>
      </c>
      <c r="K607" s="236"/>
      <c r="L607" s="45"/>
      <c r="M607" s="237" t="s">
        <v>1</v>
      </c>
      <c r="N607" s="238" t="s">
        <v>48</v>
      </c>
      <c r="O607" s="92"/>
      <c r="P607" s="239">
        <f>O607*H607</f>
        <v>0</v>
      </c>
      <c r="Q607" s="239">
        <v>0</v>
      </c>
      <c r="R607" s="239">
        <f>Q607*H607</f>
        <v>0</v>
      </c>
      <c r="S607" s="239">
        <v>0</v>
      </c>
      <c r="T607" s="240">
        <f>S607*H607</f>
        <v>0</v>
      </c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R607" s="241" t="s">
        <v>251</v>
      </c>
      <c r="AT607" s="241" t="s">
        <v>247</v>
      </c>
      <c r="AU607" s="241" t="s">
        <v>92</v>
      </c>
      <c r="AY607" s="18" t="s">
        <v>244</v>
      </c>
      <c r="BE607" s="242">
        <f>IF(N607="základní",J607,0)</f>
        <v>0</v>
      </c>
      <c r="BF607" s="242">
        <f>IF(N607="snížená",J607,0)</f>
        <v>0</v>
      </c>
      <c r="BG607" s="242">
        <f>IF(N607="zákl. přenesená",J607,0)</f>
        <v>0</v>
      </c>
      <c r="BH607" s="242">
        <f>IF(N607="sníž. přenesená",J607,0)</f>
        <v>0</v>
      </c>
      <c r="BI607" s="242">
        <f>IF(N607="nulová",J607,0)</f>
        <v>0</v>
      </c>
      <c r="BJ607" s="18" t="s">
        <v>90</v>
      </c>
      <c r="BK607" s="242">
        <f>ROUND(I607*H607,2)</f>
        <v>0</v>
      </c>
      <c r="BL607" s="18" t="s">
        <v>251</v>
      </c>
      <c r="BM607" s="241" t="s">
        <v>4834</v>
      </c>
    </row>
    <row r="608" s="13" customFormat="1">
      <c r="A608" s="13"/>
      <c r="B608" s="243"/>
      <c r="C608" s="244"/>
      <c r="D608" s="245" t="s">
        <v>253</v>
      </c>
      <c r="E608" s="246" t="s">
        <v>1</v>
      </c>
      <c r="F608" s="247" t="s">
        <v>4835</v>
      </c>
      <c r="G608" s="244"/>
      <c r="H608" s="248">
        <v>8</v>
      </c>
      <c r="I608" s="249"/>
      <c r="J608" s="244"/>
      <c r="K608" s="244"/>
      <c r="L608" s="250"/>
      <c r="M608" s="251"/>
      <c r="N608" s="252"/>
      <c r="O608" s="252"/>
      <c r="P608" s="252"/>
      <c r="Q608" s="252"/>
      <c r="R608" s="252"/>
      <c r="S608" s="252"/>
      <c r="T608" s="25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4" t="s">
        <v>253</v>
      </c>
      <c r="AU608" s="254" t="s">
        <v>92</v>
      </c>
      <c r="AV608" s="13" t="s">
        <v>92</v>
      </c>
      <c r="AW608" s="13" t="s">
        <v>36</v>
      </c>
      <c r="AX608" s="13" t="s">
        <v>83</v>
      </c>
      <c r="AY608" s="254" t="s">
        <v>244</v>
      </c>
    </row>
    <row r="609" s="14" customFormat="1">
      <c r="A609" s="14"/>
      <c r="B609" s="255"/>
      <c r="C609" s="256"/>
      <c r="D609" s="245" t="s">
        <v>253</v>
      </c>
      <c r="E609" s="257" t="s">
        <v>1</v>
      </c>
      <c r="F609" s="258" t="s">
        <v>255</v>
      </c>
      <c r="G609" s="256"/>
      <c r="H609" s="259">
        <v>8</v>
      </c>
      <c r="I609" s="260"/>
      <c r="J609" s="256"/>
      <c r="K609" s="256"/>
      <c r="L609" s="261"/>
      <c r="M609" s="262"/>
      <c r="N609" s="263"/>
      <c r="O609" s="263"/>
      <c r="P609" s="263"/>
      <c r="Q609" s="263"/>
      <c r="R609" s="263"/>
      <c r="S609" s="263"/>
      <c r="T609" s="26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65" t="s">
        <v>253</v>
      </c>
      <c r="AU609" s="265" t="s">
        <v>92</v>
      </c>
      <c r="AV609" s="14" t="s">
        <v>251</v>
      </c>
      <c r="AW609" s="14" t="s">
        <v>36</v>
      </c>
      <c r="AX609" s="14" t="s">
        <v>90</v>
      </c>
      <c r="AY609" s="265" t="s">
        <v>244</v>
      </c>
    </row>
    <row r="610" s="2" customFormat="1" ht="24.15" customHeight="1">
      <c r="A610" s="39"/>
      <c r="B610" s="40"/>
      <c r="C610" s="287" t="s">
        <v>930</v>
      </c>
      <c r="D610" s="287" t="s">
        <v>529</v>
      </c>
      <c r="E610" s="288" t="s">
        <v>4836</v>
      </c>
      <c r="F610" s="289" t="s">
        <v>4837</v>
      </c>
      <c r="G610" s="290" t="s">
        <v>250</v>
      </c>
      <c r="H610" s="291">
        <v>8</v>
      </c>
      <c r="I610" s="292"/>
      <c r="J610" s="293">
        <f>ROUND(I610*H610,2)</f>
        <v>0</v>
      </c>
      <c r="K610" s="294"/>
      <c r="L610" s="295"/>
      <c r="M610" s="296" t="s">
        <v>1</v>
      </c>
      <c r="N610" s="297" t="s">
        <v>48</v>
      </c>
      <c r="O610" s="92"/>
      <c r="P610" s="239">
        <f>O610*H610</f>
        <v>0</v>
      </c>
      <c r="Q610" s="239">
        <v>0</v>
      </c>
      <c r="R610" s="239">
        <f>Q610*H610</f>
        <v>0</v>
      </c>
      <c r="S610" s="239">
        <v>0</v>
      </c>
      <c r="T610" s="240">
        <f>S610*H610</f>
        <v>0</v>
      </c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R610" s="241" t="s">
        <v>280</v>
      </c>
      <c r="AT610" s="241" t="s">
        <v>529</v>
      </c>
      <c r="AU610" s="241" t="s">
        <v>92</v>
      </c>
      <c r="AY610" s="18" t="s">
        <v>244</v>
      </c>
      <c r="BE610" s="242">
        <f>IF(N610="základní",J610,0)</f>
        <v>0</v>
      </c>
      <c r="BF610" s="242">
        <f>IF(N610="snížená",J610,0)</f>
        <v>0</v>
      </c>
      <c r="BG610" s="242">
        <f>IF(N610="zákl. přenesená",J610,0)</f>
        <v>0</v>
      </c>
      <c r="BH610" s="242">
        <f>IF(N610="sníž. přenesená",J610,0)</f>
        <v>0</v>
      </c>
      <c r="BI610" s="242">
        <f>IF(N610="nulová",J610,0)</f>
        <v>0</v>
      </c>
      <c r="BJ610" s="18" t="s">
        <v>90</v>
      </c>
      <c r="BK610" s="242">
        <f>ROUND(I610*H610,2)</f>
        <v>0</v>
      </c>
      <c r="BL610" s="18" t="s">
        <v>251</v>
      </c>
      <c r="BM610" s="241" t="s">
        <v>4838</v>
      </c>
    </row>
    <row r="611" s="13" customFormat="1">
      <c r="A611" s="13"/>
      <c r="B611" s="243"/>
      <c r="C611" s="244"/>
      <c r="D611" s="245" t="s">
        <v>253</v>
      </c>
      <c r="E611" s="246" t="s">
        <v>1</v>
      </c>
      <c r="F611" s="247" t="s">
        <v>4835</v>
      </c>
      <c r="G611" s="244"/>
      <c r="H611" s="248">
        <v>8</v>
      </c>
      <c r="I611" s="249"/>
      <c r="J611" s="244"/>
      <c r="K611" s="244"/>
      <c r="L611" s="250"/>
      <c r="M611" s="251"/>
      <c r="N611" s="252"/>
      <c r="O611" s="252"/>
      <c r="P611" s="252"/>
      <c r="Q611" s="252"/>
      <c r="R611" s="252"/>
      <c r="S611" s="252"/>
      <c r="T611" s="25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4" t="s">
        <v>253</v>
      </c>
      <c r="AU611" s="254" t="s">
        <v>92</v>
      </c>
      <c r="AV611" s="13" t="s">
        <v>92</v>
      </c>
      <c r="AW611" s="13" t="s">
        <v>36</v>
      </c>
      <c r="AX611" s="13" t="s">
        <v>83</v>
      </c>
      <c r="AY611" s="254" t="s">
        <v>244</v>
      </c>
    </row>
    <row r="612" s="14" customFormat="1">
      <c r="A612" s="14"/>
      <c r="B612" s="255"/>
      <c r="C612" s="256"/>
      <c r="D612" s="245" t="s">
        <v>253</v>
      </c>
      <c r="E612" s="257" t="s">
        <v>1</v>
      </c>
      <c r="F612" s="258" t="s">
        <v>255</v>
      </c>
      <c r="G612" s="256"/>
      <c r="H612" s="259">
        <v>8</v>
      </c>
      <c r="I612" s="260"/>
      <c r="J612" s="256"/>
      <c r="K612" s="256"/>
      <c r="L612" s="261"/>
      <c r="M612" s="262"/>
      <c r="N612" s="263"/>
      <c r="O612" s="263"/>
      <c r="P612" s="263"/>
      <c r="Q612" s="263"/>
      <c r="R612" s="263"/>
      <c r="S612" s="263"/>
      <c r="T612" s="26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65" t="s">
        <v>253</v>
      </c>
      <c r="AU612" s="265" t="s">
        <v>92</v>
      </c>
      <c r="AV612" s="14" t="s">
        <v>251</v>
      </c>
      <c r="AW612" s="14" t="s">
        <v>36</v>
      </c>
      <c r="AX612" s="14" t="s">
        <v>90</v>
      </c>
      <c r="AY612" s="265" t="s">
        <v>244</v>
      </c>
    </row>
    <row r="613" s="12" customFormat="1" ht="22.8" customHeight="1">
      <c r="A613" s="12"/>
      <c r="B613" s="213"/>
      <c r="C613" s="214"/>
      <c r="D613" s="215" t="s">
        <v>82</v>
      </c>
      <c r="E613" s="227" t="s">
        <v>960</v>
      </c>
      <c r="F613" s="227" t="s">
        <v>4839</v>
      </c>
      <c r="G613" s="214"/>
      <c r="H613" s="214"/>
      <c r="I613" s="217"/>
      <c r="J613" s="228">
        <f>BK613</f>
        <v>0</v>
      </c>
      <c r="K613" s="214"/>
      <c r="L613" s="219"/>
      <c r="M613" s="220"/>
      <c r="N613" s="221"/>
      <c r="O613" s="221"/>
      <c r="P613" s="222">
        <f>SUM(P614:P655)</f>
        <v>0</v>
      </c>
      <c r="Q613" s="221"/>
      <c r="R613" s="222">
        <f>SUM(R614:R655)</f>
        <v>0</v>
      </c>
      <c r="S613" s="221"/>
      <c r="T613" s="223">
        <f>SUM(T614:T655)</f>
        <v>0</v>
      </c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R613" s="224" t="s">
        <v>90</v>
      </c>
      <c r="AT613" s="225" t="s">
        <v>82</v>
      </c>
      <c r="AU613" s="225" t="s">
        <v>90</v>
      </c>
      <c r="AY613" s="224" t="s">
        <v>244</v>
      </c>
      <c r="BK613" s="226">
        <f>SUM(BK614:BK655)</f>
        <v>0</v>
      </c>
    </row>
    <row r="614" s="2" customFormat="1" ht="33" customHeight="1">
      <c r="A614" s="39"/>
      <c r="B614" s="40"/>
      <c r="C614" s="229" t="s">
        <v>960</v>
      </c>
      <c r="D614" s="229" t="s">
        <v>247</v>
      </c>
      <c r="E614" s="230" t="s">
        <v>4840</v>
      </c>
      <c r="F614" s="231" t="s">
        <v>4841</v>
      </c>
      <c r="G614" s="232" t="s">
        <v>171</v>
      </c>
      <c r="H614" s="233">
        <v>2.7160000000000002</v>
      </c>
      <c r="I614" s="234"/>
      <c r="J614" s="235">
        <f>ROUND(I614*H614,2)</f>
        <v>0</v>
      </c>
      <c r="K614" s="236"/>
      <c r="L614" s="45"/>
      <c r="M614" s="237" t="s">
        <v>1</v>
      </c>
      <c r="N614" s="238" t="s">
        <v>48</v>
      </c>
      <c r="O614" s="92"/>
      <c r="P614" s="239">
        <f>O614*H614</f>
        <v>0</v>
      </c>
      <c r="Q614" s="239">
        <v>0</v>
      </c>
      <c r="R614" s="239">
        <f>Q614*H614</f>
        <v>0</v>
      </c>
      <c r="S614" s="239">
        <v>0</v>
      </c>
      <c r="T614" s="240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41" t="s">
        <v>251</v>
      </c>
      <c r="AT614" s="241" t="s">
        <v>247</v>
      </c>
      <c r="AU614" s="241" t="s">
        <v>92</v>
      </c>
      <c r="AY614" s="18" t="s">
        <v>244</v>
      </c>
      <c r="BE614" s="242">
        <f>IF(N614="základní",J614,0)</f>
        <v>0</v>
      </c>
      <c r="BF614" s="242">
        <f>IF(N614="snížená",J614,0)</f>
        <v>0</v>
      </c>
      <c r="BG614" s="242">
        <f>IF(N614="zákl. přenesená",J614,0)</f>
        <v>0</v>
      </c>
      <c r="BH614" s="242">
        <f>IF(N614="sníž. přenesená",J614,0)</f>
        <v>0</v>
      </c>
      <c r="BI614" s="242">
        <f>IF(N614="nulová",J614,0)</f>
        <v>0</v>
      </c>
      <c r="BJ614" s="18" t="s">
        <v>90</v>
      </c>
      <c r="BK614" s="242">
        <f>ROUND(I614*H614,2)</f>
        <v>0</v>
      </c>
      <c r="BL614" s="18" t="s">
        <v>251</v>
      </c>
      <c r="BM614" s="241" t="s">
        <v>4842</v>
      </c>
    </row>
    <row r="615" s="13" customFormat="1">
      <c r="A615" s="13"/>
      <c r="B615" s="243"/>
      <c r="C615" s="244"/>
      <c r="D615" s="245" t="s">
        <v>253</v>
      </c>
      <c r="E615" s="246" t="s">
        <v>1</v>
      </c>
      <c r="F615" s="247" t="s">
        <v>4843</v>
      </c>
      <c r="G615" s="244"/>
      <c r="H615" s="248">
        <v>2.7160000000000002</v>
      </c>
      <c r="I615" s="249"/>
      <c r="J615" s="244"/>
      <c r="K615" s="244"/>
      <c r="L615" s="250"/>
      <c r="M615" s="251"/>
      <c r="N615" s="252"/>
      <c r="O615" s="252"/>
      <c r="P615" s="252"/>
      <c r="Q615" s="252"/>
      <c r="R615" s="252"/>
      <c r="S615" s="252"/>
      <c r="T615" s="25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4" t="s">
        <v>253</v>
      </c>
      <c r="AU615" s="254" t="s">
        <v>92</v>
      </c>
      <c r="AV615" s="13" t="s">
        <v>92</v>
      </c>
      <c r="AW615" s="13" t="s">
        <v>36</v>
      </c>
      <c r="AX615" s="13" t="s">
        <v>83</v>
      </c>
      <c r="AY615" s="254" t="s">
        <v>244</v>
      </c>
    </row>
    <row r="616" s="14" customFormat="1">
      <c r="A616" s="14"/>
      <c r="B616" s="255"/>
      <c r="C616" s="256"/>
      <c r="D616" s="245" t="s">
        <v>253</v>
      </c>
      <c r="E616" s="257" t="s">
        <v>1</v>
      </c>
      <c r="F616" s="258" t="s">
        <v>255</v>
      </c>
      <c r="G616" s="256"/>
      <c r="H616" s="259">
        <v>2.7160000000000002</v>
      </c>
      <c r="I616" s="260"/>
      <c r="J616" s="256"/>
      <c r="K616" s="256"/>
      <c r="L616" s="261"/>
      <c r="M616" s="262"/>
      <c r="N616" s="263"/>
      <c r="O616" s="263"/>
      <c r="P616" s="263"/>
      <c r="Q616" s="263"/>
      <c r="R616" s="263"/>
      <c r="S616" s="263"/>
      <c r="T616" s="26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65" t="s">
        <v>253</v>
      </c>
      <c r="AU616" s="265" t="s">
        <v>92</v>
      </c>
      <c r="AV616" s="14" t="s">
        <v>251</v>
      </c>
      <c r="AW616" s="14" t="s">
        <v>36</v>
      </c>
      <c r="AX616" s="14" t="s">
        <v>90</v>
      </c>
      <c r="AY616" s="265" t="s">
        <v>244</v>
      </c>
    </row>
    <row r="617" s="2" customFormat="1" ht="24.15" customHeight="1">
      <c r="A617" s="39"/>
      <c r="B617" s="40"/>
      <c r="C617" s="229" t="s">
        <v>966</v>
      </c>
      <c r="D617" s="229" t="s">
        <v>247</v>
      </c>
      <c r="E617" s="230" t="s">
        <v>4844</v>
      </c>
      <c r="F617" s="231" t="s">
        <v>4845</v>
      </c>
      <c r="G617" s="232" t="s">
        <v>250</v>
      </c>
      <c r="H617" s="233">
        <v>6</v>
      </c>
      <c r="I617" s="234"/>
      <c r="J617" s="235">
        <f>ROUND(I617*H617,2)</f>
        <v>0</v>
      </c>
      <c r="K617" s="236"/>
      <c r="L617" s="45"/>
      <c r="M617" s="237" t="s">
        <v>1</v>
      </c>
      <c r="N617" s="238" t="s">
        <v>48</v>
      </c>
      <c r="O617" s="92"/>
      <c r="P617" s="239">
        <f>O617*H617</f>
        <v>0</v>
      </c>
      <c r="Q617" s="239">
        <v>0</v>
      </c>
      <c r="R617" s="239">
        <f>Q617*H617</f>
        <v>0</v>
      </c>
      <c r="S617" s="239">
        <v>0</v>
      </c>
      <c r="T617" s="240">
        <f>S617*H617</f>
        <v>0</v>
      </c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R617" s="241" t="s">
        <v>251</v>
      </c>
      <c r="AT617" s="241" t="s">
        <v>247</v>
      </c>
      <c r="AU617" s="241" t="s">
        <v>92</v>
      </c>
      <c r="AY617" s="18" t="s">
        <v>244</v>
      </c>
      <c r="BE617" s="242">
        <f>IF(N617="základní",J617,0)</f>
        <v>0</v>
      </c>
      <c r="BF617" s="242">
        <f>IF(N617="snížená",J617,0)</f>
        <v>0</v>
      </c>
      <c r="BG617" s="242">
        <f>IF(N617="zákl. přenesená",J617,0)</f>
        <v>0</v>
      </c>
      <c r="BH617" s="242">
        <f>IF(N617="sníž. přenesená",J617,0)</f>
        <v>0</v>
      </c>
      <c r="BI617" s="242">
        <f>IF(N617="nulová",J617,0)</f>
        <v>0</v>
      </c>
      <c r="BJ617" s="18" t="s">
        <v>90</v>
      </c>
      <c r="BK617" s="242">
        <f>ROUND(I617*H617,2)</f>
        <v>0</v>
      </c>
      <c r="BL617" s="18" t="s">
        <v>251</v>
      </c>
      <c r="BM617" s="241" t="s">
        <v>4846</v>
      </c>
    </row>
    <row r="618" s="13" customFormat="1">
      <c r="A618" s="13"/>
      <c r="B618" s="243"/>
      <c r="C618" s="244"/>
      <c r="D618" s="245" t="s">
        <v>253</v>
      </c>
      <c r="E618" s="246" t="s">
        <v>1</v>
      </c>
      <c r="F618" s="247" t="s">
        <v>4722</v>
      </c>
      <c r="G618" s="244"/>
      <c r="H618" s="248">
        <v>6</v>
      </c>
      <c r="I618" s="249"/>
      <c r="J618" s="244"/>
      <c r="K618" s="244"/>
      <c r="L618" s="250"/>
      <c r="M618" s="251"/>
      <c r="N618" s="252"/>
      <c r="O618" s="252"/>
      <c r="P618" s="252"/>
      <c r="Q618" s="252"/>
      <c r="R618" s="252"/>
      <c r="S618" s="252"/>
      <c r="T618" s="25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4" t="s">
        <v>253</v>
      </c>
      <c r="AU618" s="254" t="s">
        <v>92</v>
      </c>
      <c r="AV618" s="13" t="s">
        <v>92</v>
      </c>
      <c r="AW618" s="13" t="s">
        <v>36</v>
      </c>
      <c r="AX618" s="13" t="s">
        <v>83</v>
      </c>
      <c r="AY618" s="254" t="s">
        <v>244</v>
      </c>
    </row>
    <row r="619" s="14" customFormat="1">
      <c r="A619" s="14"/>
      <c r="B619" s="255"/>
      <c r="C619" s="256"/>
      <c r="D619" s="245" t="s">
        <v>253</v>
      </c>
      <c r="E619" s="257" t="s">
        <v>1</v>
      </c>
      <c r="F619" s="258" t="s">
        <v>255</v>
      </c>
      <c r="G619" s="256"/>
      <c r="H619" s="259">
        <v>6</v>
      </c>
      <c r="I619" s="260"/>
      <c r="J619" s="256"/>
      <c r="K619" s="256"/>
      <c r="L619" s="261"/>
      <c r="M619" s="262"/>
      <c r="N619" s="263"/>
      <c r="O619" s="263"/>
      <c r="P619" s="263"/>
      <c r="Q619" s="263"/>
      <c r="R619" s="263"/>
      <c r="S619" s="263"/>
      <c r="T619" s="26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65" t="s">
        <v>253</v>
      </c>
      <c r="AU619" s="265" t="s">
        <v>92</v>
      </c>
      <c r="AV619" s="14" t="s">
        <v>251</v>
      </c>
      <c r="AW619" s="14" t="s">
        <v>36</v>
      </c>
      <c r="AX619" s="14" t="s">
        <v>90</v>
      </c>
      <c r="AY619" s="265" t="s">
        <v>244</v>
      </c>
    </row>
    <row r="620" s="2" customFormat="1" ht="21.75" customHeight="1">
      <c r="A620" s="39"/>
      <c r="B620" s="40"/>
      <c r="C620" s="287" t="s">
        <v>970</v>
      </c>
      <c r="D620" s="287" t="s">
        <v>529</v>
      </c>
      <c r="E620" s="288" t="s">
        <v>4847</v>
      </c>
      <c r="F620" s="289" t="s">
        <v>4848</v>
      </c>
      <c r="G620" s="290" t="s">
        <v>250</v>
      </c>
      <c r="H620" s="291">
        <v>6.0599999999999996</v>
      </c>
      <c r="I620" s="292"/>
      <c r="J620" s="293">
        <f>ROUND(I620*H620,2)</f>
        <v>0</v>
      </c>
      <c r="K620" s="294"/>
      <c r="L620" s="295"/>
      <c r="M620" s="296" t="s">
        <v>1</v>
      </c>
      <c r="N620" s="297" t="s">
        <v>48</v>
      </c>
      <c r="O620" s="92"/>
      <c r="P620" s="239">
        <f>O620*H620</f>
        <v>0</v>
      </c>
      <c r="Q620" s="239">
        <v>0</v>
      </c>
      <c r="R620" s="239">
        <f>Q620*H620</f>
        <v>0</v>
      </c>
      <c r="S620" s="239">
        <v>0</v>
      </c>
      <c r="T620" s="240">
        <f>S620*H620</f>
        <v>0</v>
      </c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R620" s="241" t="s">
        <v>280</v>
      </c>
      <c r="AT620" s="241" t="s">
        <v>529</v>
      </c>
      <c r="AU620" s="241" t="s">
        <v>92</v>
      </c>
      <c r="AY620" s="18" t="s">
        <v>244</v>
      </c>
      <c r="BE620" s="242">
        <f>IF(N620="základní",J620,0)</f>
        <v>0</v>
      </c>
      <c r="BF620" s="242">
        <f>IF(N620="snížená",J620,0)</f>
        <v>0</v>
      </c>
      <c r="BG620" s="242">
        <f>IF(N620="zákl. přenesená",J620,0)</f>
        <v>0</v>
      </c>
      <c r="BH620" s="242">
        <f>IF(N620="sníž. přenesená",J620,0)</f>
        <v>0</v>
      </c>
      <c r="BI620" s="242">
        <f>IF(N620="nulová",J620,0)</f>
        <v>0</v>
      </c>
      <c r="BJ620" s="18" t="s">
        <v>90</v>
      </c>
      <c r="BK620" s="242">
        <f>ROUND(I620*H620,2)</f>
        <v>0</v>
      </c>
      <c r="BL620" s="18" t="s">
        <v>251</v>
      </c>
      <c r="BM620" s="241" t="s">
        <v>4849</v>
      </c>
    </row>
    <row r="621" s="13" customFormat="1">
      <c r="A621" s="13"/>
      <c r="B621" s="243"/>
      <c r="C621" s="244"/>
      <c r="D621" s="245" t="s">
        <v>253</v>
      </c>
      <c r="E621" s="246" t="s">
        <v>1</v>
      </c>
      <c r="F621" s="247" t="s">
        <v>4726</v>
      </c>
      <c r="G621" s="244"/>
      <c r="H621" s="248">
        <v>6.0599999999999996</v>
      </c>
      <c r="I621" s="249"/>
      <c r="J621" s="244"/>
      <c r="K621" s="244"/>
      <c r="L621" s="250"/>
      <c r="M621" s="251"/>
      <c r="N621" s="252"/>
      <c r="O621" s="252"/>
      <c r="P621" s="252"/>
      <c r="Q621" s="252"/>
      <c r="R621" s="252"/>
      <c r="S621" s="252"/>
      <c r="T621" s="25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4" t="s">
        <v>253</v>
      </c>
      <c r="AU621" s="254" t="s">
        <v>92</v>
      </c>
      <c r="AV621" s="13" t="s">
        <v>92</v>
      </c>
      <c r="AW621" s="13" t="s">
        <v>36</v>
      </c>
      <c r="AX621" s="13" t="s">
        <v>83</v>
      </c>
      <c r="AY621" s="254" t="s">
        <v>244</v>
      </c>
    </row>
    <row r="622" s="14" customFormat="1">
      <c r="A622" s="14"/>
      <c r="B622" s="255"/>
      <c r="C622" s="256"/>
      <c r="D622" s="245" t="s">
        <v>253</v>
      </c>
      <c r="E622" s="257" t="s">
        <v>1</v>
      </c>
      <c r="F622" s="258" t="s">
        <v>255</v>
      </c>
      <c r="G622" s="256"/>
      <c r="H622" s="259">
        <v>6.0599999999999996</v>
      </c>
      <c r="I622" s="260"/>
      <c r="J622" s="256"/>
      <c r="K622" s="256"/>
      <c r="L622" s="261"/>
      <c r="M622" s="262"/>
      <c r="N622" s="263"/>
      <c r="O622" s="263"/>
      <c r="P622" s="263"/>
      <c r="Q622" s="263"/>
      <c r="R622" s="263"/>
      <c r="S622" s="263"/>
      <c r="T622" s="26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65" t="s">
        <v>253</v>
      </c>
      <c r="AU622" s="265" t="s">
        <v>92</v>
      </c>
      <c r="AV622" s="14" t="s">
        <v>251</v>
      </c>
      <c r="AW622" s="14" t="s">
        <v>36</v>
      </c>
      <c r="AX622" s="14" t="s">
        <v>90</v>
      </c>
      <c r="AY622" s="265" t="s">
        <v>244</v>
      </c>
    </row>
    <row r="623" s="2" customFormat="1" ht="24.15" customHeight="1">
      <c r="A623" s="39"/>
      <c r="B623" s="40"/>
      <c r="C623" s="229" t="s">
        <v>975</v>
      </c>
      <c r="D623" s="229" t="s">
        <v>247</v>
      </c>
      <c r="E623" s="230" t="s">
        <v>4850</v>
      </c>
      <c r="F623" s="231" t="s">
        <v>4851</v>
      </c>
      <c r="G623" s="232" t="s">
        <v>250</v>
      </c>
      <c r="H623" s="233">
        <v>6</v>
      </c>
      <c r="I623" s="234"/>
      <c r="J623" s="235">
        <f>ROUND(I623*H623,2)</f>
        <v>0</v>
      </c>
      <c r="K623" s="236"/>
      <c r="L623" s="45"/>
      <c r="M623" s="237" t="s">
        <v>1</v>
      </c>
      <c r="N623" s="238" t="s">
        <v>48</v>
      </c>
      <c r="O623" s="92"/>
      <c r="P623" s="239">
        <f>O623*H623</f>
        <v>0</v>
      </c>
      <c r="Q623" s="239">
        <v>0</v>
      </c>
      <c r="R623" s="239">
        <f>Q623*H623</f>
        <v>0</v>
      </c>
      <c r="S623" s="239">
        <v>0</v>
      </c>
      <c r="T623" s="240">
        <f>S623*H623</f>
        <v>0</v>
      </c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R623" s="241" t="s">
        <v>251</v>
      </c>
      <c r="AT623" s="241" t="s">
        <v>247</v>
      </c>
      <c r="AU623" s="241" t="s">
        <v>92</v>
      </c>
      <c r="AY623" s="18" t="s">
        <v>244</v>
      </c>
      <c r="BE623" s="242">
        <f>IF(N623="základní",J623,0)</f>
        <v>0</v>
      </c>
      <c r="BF623" s="242">
        <f>IF(N623="snížená",J623,0)</f>
        <v>0</v>
      </c>
      <c r="BG623" s="242">
        <f>IF(N623="zákl. přenesená",J623,0)</f>
        <v>0</v>
      </c>
      <c r="BH623" s="242">
        <f>IF(N623="sníž. přenesená",J623,0)</f>
        <v>0</v>
      </c>
      <c r="BI623" s="242">
        <f>IF(N623="nulová",J623,0)</f>
        <v>0</v>
      </c>
      <c r="BJ623" s="18" t="s">
        <v>90</v>
      </c>
      <c r="BK623" s="242">
        <f>ROUND(I623*H623,2)</f>
        <v>0</v>
      </c>
      <c r="BL623" s="18" t="s">
        <v>251</v>
      </c>
      <c r="BM623" s="241" t="s">
        <v>4852</v>
      </c>
    </row>
    <row r="624" s="13" customFormat="1">
      <c r="A624" s="13"/>
      <c r="B624" s="243"/>
      <c r="C624" s="244"/>
      <c r="D624" s="245" t="s">
        <v>253</v>
      </c>
      <c r="E624" s="246" t="s">
        <v>1</v>
      </c>
      <c r="F624" s="247" t="s">
        <v>4722</v>
      </c>
      <c r="G624" s="244"/>
      <c r="H624" s="248">
        <v>6</v>
      </c>
      <c r="I624" s="249"/>
      <c r="J624" s="244"/>
      <c r="K624" s="244"/>
      <c r="L624" s="250"/>
      <c r="M624" s="251"/>
      <c r="N624" s="252"/>
      <c r="O624" s="252"/>
      <c r="P624" s="252"/>
      <c r="Q624" s="252"/>
      <c r="R624" s="252"/>
      <c r="S624" s="252"/>
      <c r="T624" s="25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4" t="s">
        <v>253</v>
      </c>
      <c r="AU624" s="254" t="s">
        <v>92</v>
      </c>
      <c r="AV624" s="13" t="s">
        <v>92</v>
      </c>
      <c r="AW624" s="13" t="s">
        <v>36</v>
      </c>
      <c r="AX624" s="13" t="s">
        <v>83</v>
      </c>
      <c r="AY624" s="254" t="s">
        <v>244</v>
      </c>
    </row>
    <row r="625" s="14" customFormat="1">
      <c r="A625" s="14"/>
      <c r="B625" s="255"/>
      <c r="C625" s="256"/>
      <c r="D625" s="245" t="s">
        <v>253</v>
      </c>
      <c r="E625" s="257" t="s">
        <v>1</v>
      </c>
      <c r="F625" s="258" t="s">
        <v>255</v>
      </c>
      <c r="G625" s="256"/>
      <c r="H625" s="259">
        <v>6</v>
      </c>
      <c r="I625" s="260"/>
      <c r="J625" s="256"/>
      <c r="K625" s="256"/>
      <c r="L625" s="261"/>
      <c r="M625" s="262"/>
      <c r="N625" s="263"/>
      <c r="O625" s="263"/>
      <c r="P625" s="263"/>
      <c r="Q625" s="263"/>
      <c r="R625" s="263"/>
      <c r="S625" s="263"/>
      <c r="T625" s="26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65" t="s">
        <v>253</v>
      </c>
      <c r="AU625" s="265" t="s">
        <v>92</v>
      </c>
      <c r="AV625" s="14" t="s">
        <v>251</v>
      </c>
      <c r="AW625" s="14" t="s">
        <v>36</v>
      </c>
      <c r="AX625" s="14" t="s">
        <v>90</v>
      </c>
      <c r="AY625" s="265" t="s">
        <v>244</v>
      </c>
    </row>
    <row r="626" s="2" customFormat="1" ht="24.15" customHeight="1">
      <c r="A626" s="39"/>
      <c r="B626" s="40"/>
      <c r="C626" s="287" t="s">
        <v>977</v>
      </c>
      <c r="D626" s="287" t="s">
        <v>529</v>
      </c>
      <c r="E626" s="288" t="s">
        <v>4853</v>
      </c>
      <c r="F626" s="289" t="s">
        <v>4854</v>
      </c>
      <c r="G626" s="290" t="s">
        <v>250</v>
      </c>
      <c r="H626" s="291">
        <v>6.0599999999999996</v>
      </c>
      <c r="I626" s="292"/>
      <c r="J626" s="293">
        <f>ROUND(I626*H626,2)</f>
        <v>0</v>
      </c>
      <c r="K626" s="294"/>
      <c r="L626" s="295"/>
      <c r="M626" s="296" t="s">
        <v>1</v>
      </c>
      <c r="N626" s="297" t="s">
        <v>48</v>
      </c>
      <c r="O626" s="92"/>
      <c r="P626" s="239">
        <f>O626*H626</f>
        <v>0</v>
      </c>
      <c r="Q626" s="239">
        <v>0</v>
      </c>
      <c r="R626" s="239">
        <f>Q626*H626</f>
        <v>0</v>
      </c>
      <c r="S626" s="239">
        <v>0</v>
      </c>
      <c r="T626" s="240">
        <f>S626*H626</f>
        <v>0</v>
      </c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R626" s="241" t="s">
        <v>280</v>
      </c>
      <c r="AT626" s="241" t="s">
        <v>529</v>
      </c>
      <c r="AU626" s="241" t="s">
        <v>92</v>
      </c>
      <c r="AY626" s="18" t="s">
        <v>244</v>
      </c>
      <c r="BE626" s="242">
        <f>IF(N626="základní",J626,0)</f>
        <v>0</v>
      </c>
      <c r="BF626" s="242">
        <f>IF(N626="snížená",J626,0)</f>
        <v>0</v>
      </c>
      <c r="BG626" s="242">
        <f>IF(N626="zákl. přenesená",J626,0)</f>
        <v>0</v>
      </c>
      <c r="BH626" s="242">
        <f>IF(N626="sníž. přenesená",J626,0)</f>
        <v>0</v>
      </c>
      <c r="BI626" s="242">
        <f>IF(N626="nulová",J626,0)</f>
        <v>0</v>
      </c>
      <c r="BJ626" s="18" t="s">
        <v>90</v>
      </c>
      <c r="BK626" s="242">
        <f>ROUND(I626*H626,2)</f>
        <v>0</v>
      </c>
      <c r="BL626" s="18" t="s">
        <v>251</v>
      </c>
      <c r="BM626" s="241" t="s">
        <v>4855</v>
      </c>
    </row>
    <row r="627" s="13" customFormat="1">
      <c r="A627" s="13"/>
      <c r="B627" s="243"/>
      <c r="C627" s="244"/>
      <c r="D627" s="245" t="s">
        <v>253</v>
      </c>
      <c r="E627" s="246" t="s">
        <v>1</v>
      </c>
      <c r="F627" s="247" t="s">
        <v>4726</v>
      </c>
      <c r="G627" s="244"/>
      <c r="H627" s="248">
        <v>6.0599999999999996</v>
      </c>
      <c r="I627" s="249"/>
      <c r="J627" s="244"/>
      <c r="K627" s="244"/>
      <c r="L627" s="250"/>
      <c r="M627" s="251"/>
      <c r="N627" s="252"/>
      <c r="O627" s="252"/>
      <c r="P627" s="252"/>
      <c r="Q627" s="252"/>
      <c r="R627" s="252"/>
      <c r="S627" s="252"/>
      <c r="T627" s="25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4" t="s">
        <v>253</v>
      </c>
      <c r="AU627" s="254" t="s">
        <v>92</v>
      </c>
      <c r="AV627" s="13" t="s">
        <v>92</v>
      </c>
      <c r="AW627" s="13" t="s">
        <v>36</v>
      </c>
      <c r="AX627" s="13" t="s">
        <v>83</v>
      </c>
      <c r="AY627" s="254" t="s">
        <v>244</v>
      </c>
    </row>
    <row r="628" s="14" customFormat="1">
      <c r="A628" s="14"/>
      <c r="B628" s="255"/>
      <c r="C628" s="256"/>
      <c r="D628" s="245" t="s">
        <v>253</v>
      </c>
      <c r="E628" s="257" t="s">
        <v>1</v>
      </c>
      <c r="F628" s="258" t="s">
        <v>255</v>
      </c>
      <c r="G628" s="256"/>
      <c r="H628" s="259">
        <v>6.0599999999999996</v>
      </c>
      <c r="I628" s="260"/>
      <c r="J628" s="256"/>
      <c r="K628" s="256"/>
      <c r="L628" s="261"/>
      <c r="M628" s="262"/>
      <c r="N628" s="263"/>
      <c r="O628" s="263"/>
      <c r="P628" s="263"/>
      <c r="Q628" s="263"/>
      <c r="R628" s="263"/>
      <c r="S628" s="263"/>
      <c r="T628" s="26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65" t="s">
        <v>253</v>
      </c>
      <c r="AU628" s="265" t="s">
        <v>92</v>
      </c>
      <c r="AV628" s="14" t="s">
        <v>251</v>
      </c>
      <c r="AW628" s="14" t="s">
        <v>36</v>
      </c>
      <c r="AX628" s="14" t="s">
        <v>90</v>
      </c>
      <c r="AY628" s="265" t="s">
        <v>244</v>
      </c>
    </row>
    <row r="629" s="2" customFormat="1" ht="24.15" customHeight="1">
      <c r="A629" s="39"/>
      <c r="B629" s="40"/>
      <c r="C629" s="229" t="s">
        <v>1019</v>
      </c>
      <c r="D629" s="229" t="s">
        <v>247</v>
      </c>
      <c r="E629" s="230" t="s">
        <v>4856</v>
      </c>
      <c r="F629" s="231" t="s">
        <v>4857</v>
      </c>
      <c r="G629" s="232" t="s">
        <v>250</v>
      </c>
      <c r="H629" s="233">
        <v>6</v>
      </c>
      <c r="I629" s="234"/>
      <c r="J629" s="235">
        <f>ROUND(I629*H629,2)</f>
        <v>0</v>
      </c>
      <c r="K629" s="236"/>
      <c r="L629" s="45"/>
      <c r="M629" s="237" t="s">
        <v>1</v>
      </c>
      <c r="N629" s="238" t="s">
        <v>48</v>
      </c>
      <c r="O629" s="92"/>
      <c r="P629" s="239">
        <f>O629*H629</f>
        <v>0</v>
      </c>
      <c r="Q629" s="239">
        <v>0</v>
      </c>
      <c r="R629" s="239">
        <f>Q629*H629</f>
        <v>0</v>
      </c>
      <c r="S629" s="239">
        <v>0</v>
      </c>
      <c r="T629" s="240">
        <f>S629*H629</f>
        <v>0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41" t="s">
        <v>251</v>
      </c>
      <c r="AT629" s="241" t="s">
        <v>247</v>
      </c>
      <c r="AU629" s="241" t="s">
        <v>92</v>
      </c>
      <c r="AY629" s="18" t="s">
        <v>244</v>
      </c>
      <c r="BE629" s="242">
        <f>IF(N629="základní",J629,0)</f>
        <v>0</v>
      </c>
      <c r="BF629" s="242">
        <f>IF(N629="snížená",J629,0)</f>
        <v>0</v>
      </c>
      <c r="BG629" s="242">
        <f>IF(N629="zákl. přenesená",J629,0)</f>
        <v>0</v>
      </c>
      <c r="BH629" s="242">
        <f>IF(N629="sníž. přenesená",J629,0)</f>
        <v>0</v>
      </c>
      <c r="BI629" s="242">
        <f>IF(N629="nulová",J629,0)</f>
        <v>0</v>
      </c>
      <c r="BJ629" s="18" t="s">
        <v>90</v>
      </c>
      <c r="BK629" s="242">
        <f>ROUND(I629*H629,2)</f>
        <v>0</v>
      </c>
      <c r="BL629" s="18" t="s">
        <v>251</v>
      </c>
      <c r="BM629" s="241" t="s">
        <v>4858</v>
      </c>
    </row>
    <row r="630" s="13" customFormat="1">
      <c r="A630" s="13"/>
      <c r="B630" s="243"/>
      <c r="C630" s="244"/>
      <c r="D630" s="245" t="s">
        <v>253</v>
      </c>
      <c r="E630" s="246" t="s">
        <v>1</v>
      </c>
      <c r="F630" s="247" t="s">
        <v>4722</v>
      </c>
      <c r="G630" s="244"/>
      <c r="H630" s="248">
        <v>6</v>
      </c>
      <c r="I630" s="249"/>
      <c r="J630" s="244"/>
      <c r="K630" s="244"/>
      <c r="L630" s="250"/>
      <c r="M630" s="251"/>
      <c r="N630" s="252"/>
      <c r="O630" s="252"/>
      <c r="P630" s="252"/>
      <c r="Q630" s="252"/>
      <c r="R630" s="252"/>
      <c r="S630" s="252"/>
      <c r="T630" s="25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4" t="s">
        <v>253</v>
      </c>
      <c r="AU630" s="254" t="s">
        <v>92</v>
      </c>
      <c r="AV630" s="13" t="s">
        <v>92</v>
      </c>
      <c r="AW630" s="13" t="s">
        <v>36</v>
      </c>
      <c r="AX630" s="13" t="s">
        <v>83</v>
      </c>
      <c r="AY630" s="254" t="s">
        <v>244</v>
      </c>
    </row>
    <row r="631" s="14" customFormat="1">
      <c r="A631" s="14"/>
      <c r="B631" s="255"/>
      <c r="C631" s="256"/>
      <c r="D631" s="245" t="s">
        <v>253</v>
      </c>
      <c r="E631" s="257" t="s">
        <v>1</v>
      </c>
      <c r="F631" s="258" t="s">
        <v>255</v>
      </c>
      <c r="G631" s="256"/>
      <c r="H631" s="259">
        <v>6</v>
      </c>
      <c r="I631" s="260"/>
      <c r="J631" s="256"/>
      <c r="K631" s="256"/>
      <c r="L631" s="261"/>
      <c r="M631" s="262"/>
      <c r="N631" s="263"/>
      <c r="O631" s="263"/>
      <c r="P631" s="263"/>
      <c r="Q631" s="263"/>
      <c r="R631" s="263"/>
      <c r="S631" s="263"/>
      <c r="T631" s="26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65" t="s">
        <v>253</v>
      </c>
      <c r="AU631" s="265" t="s">
        <v>92</v>
      </c>
      <c r="AV631" s="14" t="s">
        <v>251</v>
      </c>
      <c r="AW631" s="14" t="s">
        <v>36</v>
      </c>
      <c r="AX631" s="14" t="s">
        <v>90</v>
      </c>
      <c r="AY631" s="265" t="s">
        <v>244</v>
      </c>
    </row>
    <row r="632" s="2" customFormat="1" ht="24.15" customHeight="1">
      <c r="A632" s="39"/>
      <c r="B632" s="40"/>
      <c r="C632" s="287" t="s">
        <v>1115</v>
      </c>
      <c r="D632" s="287" t="s">
        <v>529</v>
      </c>
      <c r="E632" s="288" t="s">
        <v>4859</v>
      </c>
      <c r="F632" s="289" t="s">
        <v>4860</v>
      </c>
      <c r="G632" s="290" t="s">
        <v>250</v>
      </c>
      <c r="H632" s="291">
        <v>6.0599999999999996</v>
      </c>
      <c r="I632" s="292"/>
      <c r="J632" s="293">
        <f>ROUND(I632*H632,2)</f>
        <v>0</v>
      </c>
      <c r="K632" s="294"/>
      <c r="L632" s="295"/>
      <c r="M632" s="296" t="s">
        <v>1</v>
      </c>
      <c r="N632" s="297" t="s">
        <v>48</v>
      </c>
      <c r="O632" s="92"/>
      <c r="P632" s="239">
        <f>O632*H632</f>
        <v>0</v>
      </c>
      <c r="Q632" s="239">
        <v>0</v>
      </c>
      <c r="R632" s="239">
        <f>Q632*H632</f>
        <v>0</v>
      </c>
      <c r="S632" s="239">
        <v>0</v>
      </c>
      <c r="T632" s="240">
        <f>S632*H632</f>
        <v>0</v>
      </c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R632" s="241" t="s">
        <v>280</v>
      </c>
      <c r="AT632" s="241" t="s">
        <v>529</v>
      </c>
      <c r="AU632" s="241" t="s">
        <v>92</v>
      </c>
      <c r="AY632" s="18" t="s">
        <v>244</v>
      </c>
      <c r="BE632" s="242">
        <f>IF(N632="základní",J632,0)</f>
        <v>0</v>
      </c>
      <c r="BF632" s="242">
        <f>IF(N632="snížená",J632,0)</f>
        <v>0</v>
      </c>
      <c r="BG632" s="242">
        <f>IF(N632="zákl. přenesená",J632,0)</f>
        <v>0</v>
      </c>
      <c r="BH632" s="242">
        <f>IF(N632="sníž. přenesená",J632,0)</f>
        <v>0</v>
      </c>
      <c r="BI632" s="242">
        <f>IF(N632="nulová",J632,0)</f>
        <v>0</v>
      </c>
      <c r="BJ632" s="18" t="s">
        <v>90</v>
      </c>
      <c r="BK632" s="242">
        <f>ROUND(I632*H632,2)</f>
        <v>0</v>
      </c>
      <c r="BL632" s="18" t="s">
        <v>251</v>
      </c>
      <c r="BM632" s="241" t="s">
        <v>4861</v>
      </c>
    </row>
    <row r="633" s="13" customFormat="1">
      <c r="A633" s="13"/>
      <c r="B633" s="243"/>
      <c r="C633" s="244"/>
      <c r="D633" s="245" t="s">
        <v>253</v>
      </c>
      <c r="E633" s="246" t="s">
        <v>1</v>
      </c>
      <c r="F633" s="247" t="s">
        <v>4726</v>
      </c>
      <c r="G633" s="244"/>
      <c r="H633" s="248">
        <v>6.0599999999999996</v>
      </c>
      <c r="I633" s="249"/>
      <c r="J633" s="244"/>
      <c r="K633" s="244"/>
      <c r="L633" s="250"/>
      <c r="M633" s="251"/>
      <c r="N633" s="252"/>
      <c r="O633" s="252"/>
      <c r="P633" s="252"/>
      <c r="Q633" s="252"/>
      <c r="R633" s="252"/>
      <c r="S633" s="252"/>
      <c r="T633" s="25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4" t="s">
        <v>253</v>
      </c>
      <c r="AU633" s="254" t="s">
        <v>92</v>
      </c>
      <c r="AV633" s="13" t="s">
        <v>92</v>
      </c>
      <c r="AW633" s="13" t="s">
        <v>36</v>
      </c>
      <c r="AX633" s="13" t="s">
        <v>83</v>
      </c>
      <c r="AY633" s="254" t="s">
        <v>244</v>
      </c>
    </row>
    <row r="634" s="14" customFormat="1">
      <c r="A634" s="14"/>
      <c r="B634" s="255"/>
      <c r="C634" s="256"/>
      <c r="D634" s="245" t="s">
        <v>253</v>
      </c>
      <c r="E634" s="257" t="s">
        <v>1</v>
      </c>
      <c r="F634" s="258" t="s">
        <v>255</v>
      </c>
      <c r="G634" s="256"/>
      <c r="H634" s="259">
        <v>6.0599999999999996</v>
      </c>
      <c r="I634" s="260"/>
      <c r="J634" s="256"/>
      <c r="K634" s="256"/>
      <c r="L634" s="261"/>
      <c r="M634" s="262"/>
      <c r="N634" s="263"/>
      <c r="O634" s="263"/>
      <c r="P634" s="263"/>
      <c r="Q634" s="263"/>
      <c r="R634" s="263"/>
      <c r="S634" s="263"/>
      <c r="T634" s="26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65" t="s">
        <v>253</v>
      </c>
      <c r="AU634" s="265" t="s">
        <v>92</v>
      </c>
      <c r="AV634" s="14" t="s">
        <v>251</v>
      </c>
      <c r="AW634" s="14" t="s">
        <v>36</v>
      </c>
      <c r="AX634" s="14" t="s">
        <v>90</v>
      </c>
      <c r="AY634" s="265" t="s">
        <v>244</v>
      </c>
    </row>
    <row r="635" s="2" customFormat="1" ht="24.15" customHeight="1">
      <c r="A635" s="39"/>
      <c r="B635" s="40"/>
      <c r="C635" s="229" t="s">
        <v>1141</v>
      </c>
      <c r="D635" s="229" t="s">
        <v>247</v>
      </c>
      <c r="E635" s="230" t="s">
        <v>4862</v>
      </c>
      <c r="F635" s="231" t="s">
        <v>4863</v>
      </c>
      <c r="G635" s="232" t="s">
        <v>250</v>
      </c>
      <c r="H635" s="233">
        <v>6</v>
      </c>
      <c r="I635" s="234"/>
      <c r="J635" s="235">
        <f>ROUND(I635*H635,2)</f>
        <v>0</v>
      </c>
      <c r="K635" s="236"/>
      <c r="L635" s="45"/>
      <c r="M635" s="237" t="s">
        <v>1</v>
      </c>
      <c r="N635" s="238" t="s">
        <v>48</v>
      </c>
      <c r="O635" s="92"/>
      <c r="P635" s="239">
        <f>O635*H635</f>
        <v>0</v>
      </c>
      <c r="Q635" s="239">
        <v>0</v>
      </c>
      <c r="R635" s="239">
        <f>Q635*H635</f>
        <v>0</v>
      </c>
      <c r="S635" s="239">
        <v>0</v>
      </c>
      <c r="T635" s="240">
        <f>S635*H635</f>
        <v>0</v>
      </c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R635" s="241" t="s">
        <v>251</v>
      </c>
      <c r="AT635" s="241" t="s">
        <v>247</v>
      </c>
      <c r="AU635" s="241" t="s">
        <v>92</v>
      </c>
      <c r="AY635" s="18" t="s">
        <v>244</v>
      </c>
      <c r="BE635" s="242">
        <f>IF(N635="základní",J635,0)</f>
        <v>0</v>
      </c>
      <c r="BF635" s="242">
        <f>IF(N635="snížená",J635,0)</f>
        <v>0</v>
      </c>
      <c r="BG635" s="242">
        <f>IF(N635="zákl. přenesená",J635,0)</f>
        <v>0</v>
      </c>
      <c r="BH635" s="242">
        <f>IF(N635="sníž. přenesená",J635,0)</f>
        <v>0</v>
      </c>
      <c r="BI635" s="242">
        <f>IF(N635="nulová",J635,0)</f>
        <v>0</v>
      </c>
      <c r="BJ635" s="18" t="s">
        <v>90</v>
      </c>
      <c r="BK635" s="242">
        <f>ROUND(I635*H635,2)</f>
        <v>0</v>
      </c>
      <c r="BL635" s="18" t="s">
        <v>251</v>
      </c>
      <c r="BM635" s="241" t="s">
        <v>4864</v>
      </c>
    </row>
    <row r="636" s="13" customFormat="1">
      <c r="A636" s="13"/>
      <c r="B636" s="243"/>
      <c r="C636" s="244"/>
      <c r="D636" s="245" t="s">
        <v>253</v>
      </c>
      <c r="E636" s="246" t="s">
        <v>1</v>
      </c>
      <c r="F636" s="247" t="s">
        <v>4722</v>
      </c>
      <c r="G636" s="244"/>
      <c r="H636" s="248">
        <v>6</v>
      </c>
      <c r="I636" s="249"/>
      <c r="J636" s="244"/>
      <c r="K636" s="244"/>
      <c r="L636" s="250"/>
      <c r="M636" s="251"/>
      <c r="N636" s="252"/>
      <c r="O636" s="252"/>
      <c r="P636" s="252"/>
      <c r="Q636" s="252"/>
      <c r="R636" s="252"/>
      <c r="S636" s="252"/>
      <c r="T636" s="25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4" t="s">
        <v>253</v>
      </c>
      <c r="AU636" s="254" t="s">
        <v>92</v>
      </c>
      <c r="AV636" s="13" t="s">
        <v>92</v>
      </c>
      <c r="AW636" s="13" t="s">
        <v>36</v>
      </c>
      <c r="AX636" s="13" t="s">
        <v>83</v>
      </c>
      <c r="AY636" s="254" t="s">
        <v>244</v>
      </c>
    </row>
    <row r="637" s="14" customFormat="1">
      <c r="A637" s="14"/>
      <c r="B637" s="255"/>
      <c r="C637" s="256"/>
      <c r="D637" s="245" t="s">
        <v>253</v>
      </c>
      <c r="E637" s="257" t="s">
        <v>1</v>
      </c>
      <c r="F637" s="258" t="s">
        <v>255</v>
      </c>
      <c r="G637" s="256"/>
      <c r="H637" s="259">
        <v>6</v>
      </c>
      <c r="I637" s="260"/>
      <c r="J637" s="256"/>
      <c r="K637" s="256"/>
      <c r="L637" s="261"/>
      <c r="M637" s="262"/>
      <c r="N637" s="263"/>
      <c r="O637" s="263"/>
      <c r="P637" s="263"/>
      <c r="Q637" s="263"/>
      <c r="R637" s="263"/>
      <c r="S637" s="263"/>
      <c r="T637" s="26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65" t="s">
        <v>253</v>
      </c>
      <c r="AU637" s="265" t="s">
        <v>92</v>
      </c>
      <c r="AV637" s="14" t="s">
        <v>251</v>
      </c>
      <c r="AW637" s="14" t="s">
        <v>36</v>
      </c>
      <c r="AX637" s="14" t="s">
        <v>90</v>
      </c>
      <c r="AY637" s="265" t="s">
        <v>244</v>
      </c>
    </row>
    <row r="638" s="2" customFormat="1" ht="33" customHeight="1">
      <c r="A638" s="39"/>
      <c r="B638" s="40"/>
      <c r="C638" s="287" t="s">
        <v>1146</v>
      </c>
      <c r="D638" s="287" t="s">
        <v>529</v>
      </c>
      <c r="E638" s="288" t="s">
        <v>4865</v>
      </c>
      <c r="F638" s="289" t="s">
        <v>4866</v>
      </c>
      <c r="G638" s="290" t="s">
        <v>250</v>
      </c>
      <c r="H638" s="291">
        <v>6.0599999999999996</v>
      </c>
      <c r="I638" s="292"/>
      <c r="J638" s="293">
        <f>ROUND(I638*H638,2)</f>
        <v>0</v>
      </c>
      <c r="K638" s="294"/>
      <c r="L638" s="295"/>
      <c r="M638" s="296" t="s">
        <v>1</v>
      </c>
      <c r="N638" s="297" t="s">
        <v>48</v>
      </c>
      <c r="O638" s="92"/>
      <c r="P638" s="239">
        <f>O638*H638</f>
        <v>0</v>
      </c>
      <c r="Q638" s="239">
        <v>0</v>
      </c>
      <c r="R638" s="239">
        <f>Q638*H638</f>
        <v>0</v>
      </c>
      <c r="S638" s="239">
        <v>0</v>
      </c>
      <c r="T638" s="240">
        <f>S638*H638</f>
        <v>0</v>
      </c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R638" s="241" t="s">
        <v>280</v>
      </c>
      <c r="AT638" s="241" t="s">
        <v>529</v>
      </c>
      <c r="AU638" s="241" t="s">
        <v>92</v>
      </c>
      <c r="AY638" s="18" t="s">
        <v>244</v>
      </c>
      <c r="BE638" s="242">
        <f>IF(N638="základní",J638,0)</f>
        <v>0</v>
      </c>
      <c r="BF638" s="242">
        <f>IF(N638="snížená",J638,0)</f>
        <v>0</v>
      </c>
      <c r="BG638" s="242">
        <f>IF(N638="zákl. přenesená",J638,0)</f>
        <v>0</v>
      </c>
      <c r="BH638" s="242">
        <f>IF(N638="sníž. přenesená",J638,0)</f>
        <v>0</v>
      </c>
      <c r="BI638" s="242">
        <f>IF(N638="nulová",J638,0)</f>
        <v>0</v>
      </c>
      <c r="BJ638" s="18" t="s">
        <v>90</v>
      </c>
      <c r="BK638" s="242">
        <f>ROUND(I638*H638,2)</f>
        <v>0</v>
      </c>
      <c r="BL638" s="18" t="s">
        <v>251</v>
      </c>
      <c r="BM638" s="241" t="s">
        <v>4867</v>
      </c>
    </row>
    <row r="639" s="13" customFormat="1">
      <c r="A639" s="13"/>
      <c r="B639" s="243"/>
      <c r="C639" s="244"/>
      <c r="D639" s="245" t="s">
        <v>253</v>
      </c>
      <c r="E639" s="246" t="s">
        <v>1</v>
      </c>
      <c r="F639" s="247" t="s">
        <v>4726</v>
      </c>
      <c r="G639" s="244"/>
      <c r="H639" s="248">
        <v>6.0599999999999996</v>
      </c>
      <c r="I639" s="249"/>
      <c r="J639" s="244"/>
      <c r="K639" s="244"/>
      <c r="L639" s="250"/>
      <c r="M639" s="251"/>
      <c r="N639" s="252"/>
      <c r="O639" s="252"/>
      <c r="P639" s="252"/>
      <c r="Q639" s="252"/>
      <c r="R639" s="252"/>
      <c r="S639" s="252"/>
      <c r="T639" s="25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4" t="s">
        <v>253</v>
      </c>
      <c r="AU639" s="254" t="s">
        <v>92</v>
      </c>
      <c r="AV639" s="13" t="s">
        <v>92</v>
      </c>
      <c r="AW639" s="13" t="s">
        <v>36</v>
      </c>
      <c r="AX639" s="13" t="s">
        <v>83</v>
      </c>
      <c r="AY639" s="254" t="s">
        <v>244</v>
      </c>
    </row>
    <row r="640" s="14" customFormat="1">
      <c r="A640" s="14"/>
      <c r="B640" s="255"/>
      <c r="C640" s="256"/>
      <c r="D640" s="245" t="s">
        <v>253</v>
      </c>
      <c r="E640" s="257" t="s">
        <v>1</v>
      </c>
      <c r="F640" s="258" t="s">
        <v>255</v>
      </c>
      <c r="G640" s="256"/>
      <c r="H640" s="259">
        <v>6.0599999999999996</v>
      </c>
      <c r="I640" s="260"/>
      <c r="J640" s="256"/>
      <c r="K640" s="256"/>
      <c r="L640" s="261"/>
      <c r="M640" s="262"/>
      <c r="N640" s="263"/>
      <c r="O640" s="263"/>
      <c r="P640" s="263"/>
      <c r="Q640" s="263"/>
      <c r="R640" s="263"/>
      <c r="S640" s="263"/>
      <c r="T640" s="26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65" t="s">
        <v>253</v>
      </c>
      <c r="AU640" s="265" t="s">
        <v>92</v>
      </c>
      <c r="AV640" s="14" t="s">
        <v>251</v>
      </c>
      <c r="AW640" s="14" t="s">
        <v>36</v>
      </c>
      <c r="AX640" s="14" t="s">
        <v>90</v>
      </c>
      <c r="AY640" s="265" t="s">
        <v>244</v>
      </c>
    </row>
    <row r="641" s="2" customFormat="1" ht="37.8" customHeight="1">
      <c r="A641" s="39"/>
      <c r="B641" s="40"/>
      <c r="C641" s="229" t="s">
        <v>1150</v>
      </c>
      <c r="D641" s="229" t="s">
        <v>247</v>
      </c>
      <c r="E641" s="230" t="s">
        <v>4868</v>
      </c>
      <c r="F641" s="231" t="s">
        <v>4869</v>
      </c>
      <c r="G641" s="232" t="s">
        <v>250</v>
      </c>
      <c r="H641" s="233">
        <v>2</v>
      </c>
      <c r="I641" s="234"/>
      <c r="J641" s="235">
        <f>ROUND(I641*H641,2)</f>
        <v>0</v>
      </c>
      <c r="K641" s="236"/>
      <c r="L641" s="45"/>
      <c r="M641" s="237" t="s">
        <v>1</v>
      </c>
      <c r="N641" s="238" t="s">
        <v>48</v>
      </c>
      <c r="O641" s="92"/>
      <c r="P641" s="239">
        <f>O641*H641</f>
        <v>0</v>
      </c>
      <c r="Q641" s="239">
        <v>0</v>
      </c>
      <c r="R641" s="239">
        <f>Q641*H641</f>
        <v>0</v>
      </c>
      <c r="S641" s="239">
        <v>0</v>
      </c>
      <c r="T641" s="240">
        <f>S641*H641</f>
        <v>0</v>
      </c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R641" s="241" t="s">
        <v>251</v>
      </c>
      <c r="AT641" s="241" t="s">
        <v>247</v>
      </c>
      <c r="AU641" s="241" t="s">
        <v>92</v>
      </c>
      <c r="AY641" s="18" t="s">
        <v>244</v>
      </c>
      <c r="BE641" s="242">
        <f>IF(N641="základní",J641,0)</f>
        <v>0</v>
      </c>
      <c r="BF641" s="242">
        <f>IF(N641="snížená",J641,0)</f>
        <v>0</v>
      </c>
      <c r="BG641" s="242">
        <f>IF(N641="zákl. přenesená",J641,0)</f>
        <v>0</v>
      </c>
      <c r="BH641" s="242">
        <f>IF(N641="sníž. přenesená",J641,0)</f>
        <v>0</v>
      </c>
      <c r="BI641" s="242">
        <f>IF(N641="nulová",J641,0)</f>
        <v>0</v>
      </c>
      <c r="BJ641" s="18" t="s">
        <v>90</v>
      </c>
      <c r="BK641" s="242">
        <f>ROUND(I641*H641,2)</f>
        <v>0</v>
      </c>
      <c r="BL641" s="18" t="s">
        <v>251</v>
      </c>
      <c r="BM641" s="241" t="s">
        <v>4870</v>
      </c>
    </row>
    <row r="642" s="13" customFormat="1">
      <c r="A642" s="13"/>
      <c r="B642" s="243"/>
      <c r="C642" s="244"/>
      <c r="D642" s="245" t="s">
        <v>253</v>
      </c>
      <c r="E642" s="246" t="s">
        <v>1</v>
      </c>
      <c r="F642" s="247" t="s">
        <v>4871</v>
      </c>
      <c r="G642" s="244"/>
      <c r="H642" s="248">
        <v>2</v>
      </c>
      <c r="I642" s="249"/>
      <c r="J642" s="244"/>
      <c r="K642" s="244"/>
      <c r="L642" s="250"/>
      <c r="M642" s="251"/>
      <c r="N642" s="252"/>
      <c r="O642" s="252"/>
      <c r="P642" s="252"/>
      <c r="Q642" s="252"/>
      <c r="R642" s="252"/>
      <c r="S642" s="252"/>
      <c r="T642" s="25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4" t="s">
        <v>253</v>
      </c>
      <c r="AU642" s="254" t="s">
        <v>92</v>
      </c>
      <c r="AV642" s="13" t="s">
        <v>92</v>
      </c>
      <c r="AW642" s="13" t="s">
        <v>36</v>
      </c>
      <c r="AX642" s="13" t="s">
        <v>83</v>
      </c>
      <c r="AY642" s="254" t="s">
        <v>244</v>
      </c>
    </row>
    <row r="643" s="14" customFormat="1">
      <c r="A643" s="14"/>
      <c r="B643" s="255"/>
      <c r="C643" s="256"/>
      <c r="D643" s="245" t="s">
        <v>253</v>
      </c>
      <c r="E643" s="257" t="s">
        <v>1</v>
      </c>
      <c r="F643" s="258" t="s">
        <v>255</v>
      </c>
      <c r="G643" s="256"/>
      <c r="H643" s="259">
        <v>2</v>
      </c>
      <c r="I643" s="260"/>
      <c r="J643" s="256"/>
      <c r="K643" s="256"/>
      <c r="L643" s="261"/>
      <c r="M643" s="262"/>
      <c r="N643" s="263"/>
      <c r="O643" s="263"/>
      <c r="P643" s="263"/>
      <c r="Q643" s="263"/>
      <c r="R643" s="263"/>
      <c r="S643" s="263"/>
      <c r="T643" s="26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65" t="s">
        <v>253</v>
      </c>
      <c r="AU643" s="265" t="s">
        <v>92</v>
      </c>
      <c r="AV643" s="14" t="s">
        <v>251</v>
      </c>
      <c r="AW643" s="14" t="s">
        <v>36</v>
      </c>
      <c r="AX643" s="14" t="s">
        <v>90</v>
      </c>
      <c r="AY643" s="265" t="s">
        <v>244</v>
      </c>
    </row>
    <row r="644" s="2" customFormat="1" ht="24.15" customHeight="1">
      <c r="A644" s="39"/>
      <c r="B644" s="40"/>
      <c r="C644" s="287" t="s">
        <v>1187</v>
      </c>
      <c r="D644" s="287" t="s">
        <v>529</v>
      </c>
      <c r="E644" s="288" t="s">
        <v>4872</v>
      </c>
      <c r="F644" s="289" t="s">
        <v>4873</v>
      </c>
      <c r="G644" s="290" t="s">
        <v>250</v>
      </c>
      <c r="H644" s="291">
        <v>2</v>
      </c>
      <c r="I644" s="292"/>
      <c r="J644" s="293">
        <f>ROUND(I644*H644,2)</f>
        <v>0</v>
      </c>
      <c r="K644" s="294"/>
      <c r="L644" s="295"/>
      <c r="M644" s="296" t="s">
        <v>1</v>
      </c>
      <c r="N644" s="297" t="s">
        <v>48</v>
      </c>
      <c r="O644" s="92"/>
      <c r="P644" s="239">
        <f>O644*H644</f>
        <v>0</v>
      </c>
      <c r="Q644" s="239">
        <v>0</v>
      </c>
      <c r="R644" s="239">
        <f>Q644*H644</f>
        <v>0</v>
      </c>
      <c r="S644" s="239">
        <v>0</v>
      </c>
      <c r="T644" s="240">
        <f>S644*H644</f>
        <v>0</v>
      </c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R644" s="241" t="s">
        <v>280</v>
      </c>
      <c r="AT644" s="241" t="s">
        <v>529</v>
      </c>
      <c r="AU644" s="241" t="s">
        <v>92</v>
      </c>
      <c r="AY644" s="18" t="s">
        <v>244</v>
      </c>
      <c r="BE644" s="242">
        <f>IF(N644="základní",J644,0)</f>
        <v>0</v>
      </c>
      <c r="BF644" s="242">
        <f>IF(N644="snížená",J644,0)</f>
        <v>0</v>
      </c>
      <c r="BG644" s="242">
        <f>IF(N644="zákl. přenesená",J644,0)</f>
        <v>0</v>
      </c>
      <c r="BH644" s="242">
        <f>IF(N644="sníž. přenesená",J644,0)</f>
        <v>0</v>
      </c>
      <c r="BI644" s="242">
        <f>IF(N644="nulová",J644,0)</f>
        <v>0</v>
      </c>
      <c r="BJ644" s="18" t="s">
        <v>90</v>
      </c>
      <c r="BK644" s="242">
        <f>ROUND(I644*H644,2)</f>
        <v>0</v>
      </c>
      <c r="BL644" s="18" t="s">
        <v>251</v>
      </c>
      <c r="BM644" s="241" t="s">
        <v>4874</v>
      </c>
    </row>
    <row r="645" s="13" customFormat="1">
      <c r="A645" s="13"/>
      <c r="B645" s="243"/>
      <c r="C645" s="244"/>
      <c r="D645" s="245" t="s">
        <v>253</v>
      </c>
      <c r="E645" s="246" t="s">
        <v>1</v>
      </c>
      <c r="F645" s="247" t="s">
        <v>4871</v>
      </c>
      <c r="G645" s="244"/>
      <c r="H645" s="248">
        <v>2</v>
      </c>
      <c r="I645" s="249"/>
      <c r="J645" s="244"/>
      <c r="K645" s="244"/>
      <c r="L645" s="250"/>
      <c r="M645" s="251"/>
      <c r="N645" s="252"/>
      <c r="O645" s="252"/>
      <c r="P645" s="252"/>
      <c r="Q645" s="252"/>
      <c r="R645" s="252"/>
      <c r="S645" s="252"/>
      <c r="T645" s="25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4" t="s">
        <v>253</v>
      </c>
      <c r="AU645" s="254" t="s">
        <v>92</v>
      </c>
      <c r="AV645" s="13" t="s">
        <v>92</v>
      </c>
      <c r="AW645" s="13" t="s">
        <v>36</v>
      </c>
      <c r="AX645" s="13" t="s">
        <v>83</v>
      </c>
      <c r="AY645" s="254" t="s">
        <v>244</v>
      </c>
    </row>
    <row r="646" s="14" customFormat="1">
      <c r="A646" s="14"/>
      <c r="B646" s="255"/>
      <c r="C646" s="256"/>
      <c r="D646" s="245" t="s">
        <v>253</v>
      </c>
      <c r="E646" s="257" t="s">
        <v>1</v>
      </c>
      <c r="F646" s="258" t="s">
        <v>255</v>
      </c>
      <c r="G646" s="256"/>
      <c r="H646" s="259">
        <v>2</v>
      </c>
      <c r="I646" s="260"/>
      <c r="J646" s="256"/>
      <c r="K646" s="256"/>
      <c r="L646" s="261"/>
      <c r="M646" s="262"/>
      <c r="N646" s="263"/>
      <c r="O646" s="263"/>
      <c r="P646" s="263"/>
      <c r="Q646" s="263"/>
      <c r="R646" s="263"/>
      <c r="S646" s="263"/>
      <c r="T646" s="26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65" t="s">
        <v>253</v>
      </c>
      <c r="AU646" s="265" t="s">
        <v>92</v>
      </c>
      <c r="AV646" s="14" t="s">
        <v>251</v>
      </c>
      <c r="AW646" s="14" t="s">
        <v>36</v>
      </c>
      <c r="AX646" s="14" t="s">
        <v>90</v>
      </c>
      <c r="AY646" s="265" t="s">
        <v>244</v>
      </c>
    </row>
    <row r="647" s="2" customFormat="1" ht="24.15" customHeight="1">
      <c r="A647" s="39"/>
      <c r="B647" s="40"/>
      <c r="C647" s="229" t="s">
        <v>1203</v>
      </c>
      <c r="D647" s="229" t="s">
        <v>247</v>
      </c>
      <c r="E647" s="230" t="s">
        <v>4875</v>
      </c>
      <c r="F647" s="231" t="s">
        <v>4876</v>
      </c>
      <c r="G647" s="232" t="s">
        <v>250</v>
      </c>
      <c r="H647" s="233">
        <v>6</v>
      </c>
      <c r="I647" s="234"/>
      <c r="J647" s="235">
        <f>ROUND(I647*H647,2)</f>
        <v>0</v>
      </c>
      <c r="K647" s="236"/>
      <c r="L647" s="45"/>
      <c r="M647" s="237" t="s">
        <v>1</v>
      </c>
      <c r="N647" s="238" t="s">
        <v>48</v>
      </c>
      <c r="O647" s="92"/>
      <c r="P647" s="239">
        <f>O647*H647</f>
        <v>0</v>
      </c>
      <c r="Q647" s="239">
        <v>0</v>
      </c>
      <c r="R647" s="239">
        <f>Q647*H647</f>
        <v>0</v>
      </c>
      <c r="S647" s="239">
        <v>0</v>
      </c>
      <c r="T647" s="240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41" t="s">
        <v>251</v>
      </c>
      <c r="AT647" s="241" t="s">
        <v>247</v>
      </c>
      <c r="AU647" s="241" t="s">
        <v>92</v>
      </c>
      <c r="AY647" s="18" t="s">
        <v>244</v>
      </c>
      <c r="BE647" s="242">
        <f>IF(N647="základní",J647,0)</f>
        <v>0</v>
      </c>
      <c r="BF647" s="242">
        <f>IF(N647="snížená",J647,0)</f>
        <v>0</v>
      </c>
      <c r="BG647" s="242">
        <f>IF(N647="zákl. přenesená",J647,0)</f>
        <v>0</v>
      </c>
      <c r="BH647" s="242">
        <f>IF(N647="sníž. přenesená",J647,0)</f>
        <v>0</v>
      </c>
      <c r="BI647" s="242">
        <f>IF(N647="nulová",J647,0)</f>
        <v>0</v>
      </c>
      <c r="BJ647" s="18" t="s">
        <v>90</v>
      </c>
      <c r="BK647" s="242">
        <f>ROUND(I647*H647,2)</f>
        <v>0</v>
      </c>
      <c r="BL647" s="18" t="s">
        <v>251</v>
      </c>
      <c r="BM647" s="241" t="s">
        <v>4877</v>
      </c>
    </row>
    <row r="648" s="13" customFormat="1">
      <c r="A648" s="13"/>
      <c r="B648" s="243"/>
      <c r="C648" s="244"/>
      <c r="D648" s="245" t="s">
        <v>253</v>
      </c>
      <c r="E648" s="246" t="s">
        <v>1</v>
      </c>
      <c r="F648" s="247" t="s">
        <v>4722</v>
      </c>
      <c r="G648" s="244"/>
      <c r="H648" s="248">
        <v>6</v>
      </c>
      <c r="I648" s="249"/>
      <c r="J648" s="244"/>
      <c r="K648" s="244"/>
      <c r="L648" s="250"/>
      <c r="M648" s="251"/>
      <c r="N648" s="252"/>
      <c r="O648" s="252"/>
      <c r="P648" s="252"/>
      <c r="Q648" s="252"/>
      <c r="R648" s="252"/>
      <c r="S648" s="252"/>
      <c r="T648" s="25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4" t="s">
        <v>253</v>
      </c>
      <c r="AU648" s="254" t="s">
        <v>92</v>
      </c>
      <c r="AV648" s="13" t="s">
        <v>92</v>
      </c>
      <c r="AW648" s="13" t="s">
        <v>36</v>
      </c>
      <c r="AX648" s="13" t="s">
        <v>83</v>
      </c>
      <c r="AY648" s="254" t="s">
        <v>244</v>
      </c>
    </row>
    <row r="649" s="14" customFormat="1">
      <c r="A649" s="14"/>
      <c r="B649" s="255"/>
      <c r="C649" s="256"/>
      <c r="D649" s="245" t="s">
        <v>253</v>
      </c>
      <c r="E649" s="257" t="s">
        <v>1</v>
      </c>
      <c r="F649" s="258" t="s">
        <v>255</v>
      </c>
      <c r="G649" s="256"/>
      <c r="H649" s="259">
        <v>6</v>
      </c>
      <c r="I649" s="260"/>
      <c r="J649" s="256"/>
      <c r="K649" s="256"/>
      <c r="L649" s="261"/>
      <c r="M649" s="262"/>
      <c r="N649" s="263"/>
      <c r="O649" s="263"/>
      <c r="P649" s="263"/>
      <c r="Q649" s="263"/>
      <c r="R649" s="263"/>
      <c r="S649" s="263"/>
      <c r="T649" s="26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65" t="s">
        <v>253</v>
      </c>
      <c r="AU649" s="265" t="s">
        <v>92</v>
      </c>
      <c r="AV649" s="14" t="s">
        <v>251</v>
      </c>
      <c r="AW649" s="14" t="s">
        <v>36</v>
      </c>
      <c r="AX649" s="14" t="s">
        <v>90</v>
      </c>
      <c r="AY649" s="265" t="s">
        <v>244</v>
      </c>
    </row>
    <row r="650" s="2" customFormat="1" ht="24.15" customHeight="1">
      <c r="A650" s="39"/>
      <c r="B650" s="40"/>
      <c r="C650" s="287" t="s">
        <v>1209</v>
      </c>
      <c r="D650" s="287" t="s">
        <v>529</v>
      </c>
      <c r="E650" s="288" t="s">
        <v>4878</v>
      </c>
      <c r="F650" s="289" t="s">
        <v>4879</v>
      </c>
      <c r="G650" s="290" t="s">
        <v>250</v>
      </c>
      <c r="H650" s="291">
        <v>6</v>
      </c>
      <c r="I650" s="292"/>
      <c r="J650" s="293">
        <f>ROUND(I650*H650,2)</f>
        <v>0</v>
      </c>
      <c r="K650" s="294"/>
      <c r="L650" s="295"/>
      <c r="M650" s="296" t="s">
        <v>1</v>
      </c>
      <c r="N650" s="297" t="s">
        <v>48</v>
      </c>
      <c r="O650" s="92"/>
      <c r="P650" s="239">
        <f>O650*H650</f>
        <v>0</v>
      </c>
      <c r="Q650" s="239">
        <v>0</v>
      </c>
      <c r="R650" s="239">
        <f>Q650*H650</f>
        <v>0</v>
      </c>
      <c r="S650" s="239">
        <v>0</v>
      </c>
      <c r="T650" s="240">
        <f>S650*H650</f>
        <v>0</v>
      </c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R650" s="241" t="s">
        <v>280</v>
      </c>
      <c r="AT650" s="241" t="s">
        <v>529</v>
      </c>
      <c r="AU650" s="241" t="s">
        <v>92</v>
      </c>
      <c r="AY650" s="18" t="s">
        <v>244</v>
      </c>
      <c r="BE650" s="242">
        <f>IF(N650="základní",J650,0)</f>
        <v>0</v>
      </c>
      <c r="BF650" s="242">
        <f>IF(N650="snížená",J650,0)</f>
        <v>0</v>
      </c>
      <c r="BG650" s="242">
        <f>IF(N650="zákl. přenesená",J650,0)</f>
        <v>0</v>
      </c>
      <c r="BH650" s="242">
        <f>IF(N650="sníž. přenesená",J650,0)</f>
        <v>0</v>
      </c>
      <c r="BI650" s="242">
        <f>IF(N650="nulová",J650,0)</f>
        <v>0</v>
      </c>
      <c r="BJ650" s="18" t="s">
        <v>90</v>
      </c>
      <c r="BK650" s="242">
        <f>ROUND(I650*H650,2)</f>
        <v>0</v>
      </c>
      <c r="BL650" s="18" t="s">
        <v>251</v>
      </c>
      <c r="BM650" s="241" t="s">
        <v>4880</v>
      </c>
    </row>
    <row r="651" s="13" customFormat="1">
      <c r="A651" s="13"/>
      <c r="B651" s="243"/>
      <c r="C651" s="244"/>
      <c r="D651" s="245" t="s">
        <v>253</v>
      </c>
      <c r="E651" s="246" t="s">
        <v>1</v>
      </c>
      <c r="F651" s="247" t="s">
        <v>4722</v>
      </c>
      <c r="G651" s="244"/>
      <c r="H651" s="248">
        <v>6</v>
      </c>
      <c r="I651" s="249"/>
      <c r="J651" s="244"/>
      <c r="K651" s="244"/>
      <c r="L651" s="250"/>
      <c r="M651" s="251"/>
      <c r="N651" s="252"/>
      <c r="O651" s="252"/>
      <c r="P651" s="252"/>
      <c r="Q651" s="252"/>
      <c r="R651" s="252"/>
      <c r="S651" s="252"/>
      <c r="T651" s="25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4" t="s">
        <v>253</v>
      </c>
      <c r="AU651" s="254" t="s">
        <v>92</v>
      </c>
      <c r="AV651" s="13" t="s">
        <v>92</v>
      </c>
      <c r="AW651" s="13" t="s">
        <v>36</v>
      </c>
      <c r="AX651" s="13" t="s">
        <v>83</v>
      </c>
      <c r="AY651" s="254" t="s">
        <v>244</v>
      </c>
    </row>
    <row r="652" s="14" customFormat="1">
      <c r="A652" s="14"/>
      <c r="B652" s="255"/>
      <c r="C652" s="256"/>
      <c r="D652" s="245" t="s">
        <v>253</v>
      </c>
      <c r="E652" s="257" t="s">
        <v>1</v>
      </c>
      <c r="F652" s="258" t="s">
        <v>255</v>
      </c>
      <c r="G652" s="256"/>
      <c r="H652" s="259">
        <v>6</v>
      </c>
      <c r="I652" s="260"/>
      <c r="J652" s="256"/>
      <c r="K652" s="256"/>
      <c r="L652" s="261"/>
      <c r="M652" s="262"/>
      <c r="N652" s="263"/>
      <c r="O652" s="263"/>
      <c r="P652" s="263"/>
      <c r="Q652" s="263"/>
      <c r="R652" s="263"/>
      <c r="S652" s="263"/>
      <c r="T652" s="26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65" t="s">
        <v>253</v>
      </c>
      <c r="AU652" s="265" t="s">
        <v>92</v>
      </c>
      <c r="AV652" s="14" t="s">
        <v>251</v>
      </c>
      <c r="AW652" s="14" t="s">
        <v>36</v>
      </c>
      <c r="AX652" s="14" t="s">
        <v>90</v>
      </c>
      <c r="AY652" s="265" t="s">
        <v>244</v>
      </c>
    </row>
    <row r="653" s="2" customFormat="1" ht="24.15" customHeight="1">
      <c r="A653" s="39"/>
      <c r="B653" s="40"/>
      <c r="C653" s="287" t="s">
        <v>1213</v>
      </c>
      <c r="D653" s="287" t="s">
        <v>529</v>
      </c>
      <c r="E653" s="288" t="s">
        <v>4881</v>
      </c>
      <c r="F653" s="289" t="s">
        <v>4882</v>
      </c>
      <c r="G653" s="290" t="s">
        <v>250</v>
      </c>
      <c r="H653" s="291">
        <v>6</v>
      </c>
      <c r="I653" s="292"/>
      <c r="J653" s="293">
        <f>ROUND(I653*H653,2)</f>
        <v>0</v>
      </c>
      <c r="K653" s="294"/>
      <c r="L653" s="295"/>
      <c r="M653" s="296" t="s">
        <v>1</v>
      </c>
      <c r="N653" s="297" t="s">
        <v>48</v>
      </c>
      <c r="O653" s="92"/>
      <c r="P653" s="239">
        <f>O653*H653</f>
        <v>0</v>
      </c>
      <c r="Q653" s="239">
        <v>0</v>
      </c>
      <c r="R653" s="239">
        <f>Q653*H653</f>
        <v>0</v>
      </c>
      <c r="S653" s="239">
        <v>0</v>
      </c>
      <c r="T653" s="240">
        <f>S653*H653</f>
        <v>0</v>
      </c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R653" s="241" t="s">
        <v>280</v>
      </c>
      <c r="AT653" s="241" t="s">
        <v>529</v>
      </c>
      <c r="AU653" s="241" t="s">
        <v>92</v>
      </c>
      <c r="AY653" s="18" t="s">
        <v>244</v>
      </c>
      <c r="BE653" s="242">
        <f>IF(N653="základní",J653,0)</f>
        <v>0</v>
      </c>
      <c r="BF653" s="242">
        <f>IF(N653="snížená",J653,0)</f>
        <v>0</v>
      </c>
      <c r="BG653" s="242">
        <f>IF(N653="zákl. přenesená",J653,0)</f>
        <v>0</v>
      </c>
      <c r="BH653" s="242">
        <f>IF(N653="sníž. přenesená",J653,0)</f>
        <v>0</v>
      </c>
      <c r="BI653" s="242">
        <f>IF(N653="nulová",J653,0)</f>
        <v>0</v>
      </c>
      <c r="BJ653" s="18" t="s">
        <v>90</v>
      </c>
      <c r="BK653" s="242">
        <f>ROUND(I653*H653,2)</f>
        <v>0</v>
      </c>
      <c r="BL653" s="18" t="s">
        <v>251</v>
      </c>
      <c r="BM653" s="241" t="s">
        <v>4883</v>
      </c>
    </row>
    <row r="654" s="13" customFormat="1">
      <c r="A654" s="13"/>
      <c r="B654" s="243"/>
      <c r="C654" s="244"/>
      <c r="D654" s="245" t="s">
        <v>253</v>
      </c>
      <c r="E654" s="246" t="s">
        <v>1</v>
      </c>
      <c r="F654" s="247" t="s">
        <v>4722</v>
      </c>
      <c r="G654" s="244"/>
      <c r="H654" s="248">
        <v>6</v>
      </c>
      <c r="I654" s="249"/>
      <c r="J654" s="244"/>
      <c r="K654" s="244"/>
      <c r="L654" s="250"/>
      <c r="M654" s="251"/>
      <c r="N654" s="252"/>
      <c r="O654" s="252"/>
      <c r="P654" s="252"/>
      <c r="Q654" s="252"/>
      <c r="R654" s="252"/>
      <c r="S654" s="252"/>
      <c r="T654" s="25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4" t="s">
        <v>253</v>
      </c>
      <c r="AU654" s="254" t="s">
        <v>92</v>
      </c>
      <c r="AV654" s="13" t="s">
        <v>92</v>
      </c>
      <c r="AW654" s="13" t="s">
        <v>36</v>
      </c>
      <c r="AX654" s="13" t="s">
        <v>83</v>
      </c>
      <c r="AY654" s="254" t="s">
        <v>244</v>
      </c>
    </row>
    <row r="655" s="14" customFormat="1">
      <c r="A655" s="14"/>
      <c r="B655" s="255"/>
      <c r="C655" s="256"/>
      <c r="D655" s="245" t="s">
        <v>253</v>
      </c>
      <c r="E655" s="257" t="s">
        <v>1</v>
      </c>
      <c r="F655" s="258" t="s">
        <v>255</v>
      </c>
      <c r="G655" s="256"/>
      <c r="H655" s="259">
        <v>6</v>
      </c>
      <c r="I655" s="260"/>
      <c r="J655" s="256"/>
      <c r="K655" s="256"/>
      <c r="L655" s="261"/>
      <c r="M655" s="262"/>
      <c r="N655" s="263"/>
      <c r="O655" s="263"/>
      <c r="P655" s="263"/>
      <c r="Q655" s="263"/>
      <c r="R655" s="263"/>
      <c r="S655" s="263"/>
      <c r="T655" s="26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65" t="s">
        <v>253</v>
      </c>
      <c r="AU655" s="265" t="s">
        <v>92</v>
      </c>
      <c r="AV655" s="14" t="s">
        <v>251</v>
      </c>
      <c r="AW655" s="14" t="s">
        <v>36</v>
      </c>
      <c r="AX655" s="14" t="s">
        <v>90</v>
      </c>
      <c r="AY655" s="265" t="s">
        <v>244</v>
      </c>
    </row>
    <row r="656" s="12" customFormat="1" ht="22.8" customHeight="1">
      <c r="A656" s="12"/>
      <c r="B656" s="213"/>
      <c r="C656" s="214"/>
      <c r="D656" s="215" t="s">
        <v>82</v>
      </c>
      <c r="E656" s="227" t="s">
        <v>288</v>
      </c>
      <c r="F656" s="227" t="s">
        <v>677</v>
      </c>
      <c r="G656" s="214"/>
      <c r="H656" s="214"/>
      <c r="I656" s="217"/>
      <c r="J656" s="228">
        <f>BK656</f>
        <v>0</v>
      </c>
      <c r="K656" s="214"/>
      <c r="L656" s="219"/>
      <c r="M656" s="220"/>
      <c r="N656" s="221"/>
      <c r="O656" s="221"/>
      <c r="P656" s="222">
        <v>0</v>
      </c>
      <c r="Q656" s="221"/>
      <c r="R656" s="222">
        <v>0</v>
      </c>
      <c r="S656" s="221"/>
      <c r="T656" s="223">
        <v>0</v>
      </c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R656" s="224" t="s">
        <v>90</v>
      </c>
      <c r="AT656" s="225" t="s">
        <v>82</v>
      </c>
      <c r="AU656" s="225" t="s">
        <v>90</v>
      </c>
      <c r="AY656" s="224" t="s">
        <v>244</v>
      </c>
      <c r="BK656" s="226">
        <v>0</v>
      </c>
    </row>
    <row r="657" s="12" customFormat="1" ht="22.8" customHeight="1">
      <c r="A657" s="12"/>
      <c r="B657" s="213"/>
      <c r="C657" s="214"/>
      <c r="D657" s="215" t="s">
        <v>82</v>
      </c>
      <c r="E657" s="227" t="s">
        <v>970</v>
      </c>
      <c r="F657" s="227" t="s">
        <v>4884</v>
      </c>
      <c r="G657" s="214"/>
      <c r="H657" s="214"/>
      <c r="I657" s="217"/>
      <c r="J657" s="228">
        <f>BK657</f>
        <v>0</v>
      </c>
      <c r="K657" s="214"/>
      <c r="L657" s="219"/>
      <c r="M657" s="220"/>
      <c r="N657" s="221"/>
      <c r="O657" s="221"/>
      <c r="P657" s="222">
        <f>SUM(P658:P848)</f>
        <v>0</v>
      </c>
      <c r="Q657" s="221"/>
      <c r="R657" s="222">
        <f>SUM(R658:R848)</f>
        <v>2.6724600000000001</v>
      </c>
      <c r="S657" s="221"/>
      <c r="T657" s="223">
        <f>SUM(T658:T848)</f>
        <v>0</v>
      </c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R657" s="224" t="s">
        <v>90</v>
      </c>
      <c r="AT657" s="225" t="s">
        <v>82</v>
      </c>
      <c r="AU657" s="225" t="s">
        <v>90</v>
      </c>
      <c r="AY657" s="224" t="s">
        <v>244</v>
      </c>
      <c r="BK657" s="226">
        <f>SUM(BK658:BK848)</f>
        <v>0</v>
      </c>
    </row>
    <row r="658" s="2" customFormat="1" ht="24.15" customHeight="1">
      <c r="A658" s="39"/>
      <c r="B658" s="40"/>
      <c r="C658" s="229" t="s">
        <v>1218</v>
      </c>
      <c r="D658" s="229" t="s">
        <v>247</v>
      </c>
      <c r="E658" s="230" t="s">
        <v>4885</v>
      </c>
      <c r="F658" s="231" t="s">
        <v>4886</v>
      </c>
      <c r="G658" s="232" t="s">
        <v>250</v>
      </c>
      <c r="H658" s="233">
        <v>42</v>
      </c>
      <c r="I658" s="234"/>
      <c r="J658" s="235">
        <f>ROUND(I658*H658,2)</f>
        <v>0</v>
      </c>
      <c r="K658" s="236"/>
      <c r="L658" s="45"/>
      <c r="M658" s="237" t="s">
        <v>1</v>
      </c>
      <c r="N658" s="238" t="s">
        <v>48</v>
      </c>
      <c r="O658" s="92"/>
      <c r="P658" s="239">
        <f>O658*H658</f>
        <v>0</v>
      </c>
      <c r="Q658" s="239">
        <v>0</v>
      </c>
      <c r="R658" s="239">
        <f>Q658*H658</f>
        <v>0</v>
      </c>
      <c r="S658" s="239">
        <v>0</v>
      </c>
      <c r="T658" s="240">
        <f>S658*H658</f>
        <v>0</v>
      </c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R658" s="241" t="s">
        <v>251</v>
      </c>
      <c r="AT658" s="241" t="s">
        <v>247</v>
      </c>
      <c r="AU658" s="241" t="s">
        <v>92</v>
      </c>
      <c r="AY658" s="18" t="s">
        <v>244</v>
      </c>
      <c r="BE658" s="242">
        <f>IF(N658="základní",J658,0)</f>
        <v>0</v>
      </c>
      <c r="BF658" s="242">
        <f>IF(N658="snížená",J658,0)</f>
        <v>0</v>
      </c>
      <c r="BG658" s="242">
        <f>IF(N658="zákl. přenesená",J658,0)</f>
        <v>0</v>
      </c>
      <c r="BH658" s="242">
        <f>IF(N658="sníž. přenesená",J658,0)</f>
        <v>0</v>
      </c>
      <c r="BI658" s="242">
        <f>IF(N658="nulová",J658,0)</f>
        <v>0</v>
      </c>
      <c r="BJ658" s="18" t="s">
        <v>90</v>
      </c>
      <c r="BK658" s="242">
        <f>ROUND(I658*H658,2)</f>
        <v>0</v>
      </c>
      <c r="BL658" s="18" t="s">
        <v>251</v>
      </c>
      <c r="BM658" s="241" t="s">
        <v>4887</v>
      </c>
    </row>
    <row r="659" s="15" customFormat="1">
      <c r="A659" s="15"/>
      <c r="B659" s="266"/>
      <c r="C659" s="267"/>
      <c r="D659" s="245" t="s">
        <v>253</v>
      </c>
      <c r="E659" s="268" t="s">
        <v>1</v>
      </c>
      <c r="F659" s="269" t="s">
        <v>4888</v>
      </c>
      <c r="G659" s="267"/>
      <c r="H659" s="268" t="s">
        <v>1</v>
      </c>
      <c r="I659" s="270"/>
      <c r="J659" s="267"/>
      <c r="K659" s="267"/>
      <c r="L659" s="271"/>
      <c r="M659" s="272"/>
      <c r="N659" s="273"/>
      <c r="O659" s="273"/>
      <c r="P659" s="273"/>
      <c r="Q659" s="273"/>
      <c r="R659" s="273"/>
      <c r="S659" s="273"/>
      <c r="T659" s="274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T659" s="275" t="s">
        <v>253</v>
      </c>
      <c r="AU659" s="275" t="s">
        <v>92</v>
      </c>
      <c r="AV659" s="15" t="s">
        <v>90</v>
      </c>
      <c r="AW659" s="15" t="s">
        <v>36</v>
      </c>
      <c r="AX659" s="15" t="s">
        <v>83</v>
      </c>
      <c r="AY659" s="275" t="s">
        <v>244</v>
      </c>
    </row>
    <row r="660" s="13" customFormat="1">
      <c r="A660" s="13"/>
      <c r="B660" s="243"/>
      <c r="C660" s="244"/>
      <c r="D660" s="245" t="s">
        <v>253</v>
      </c>
      <c r="E660" s="246" t="s">
        <v>1</v>
      </c>
      <c r="F660" s="247" t="s">
        <v>4889</v>
      </c>
      <c r="G660" s="244"/>
      <c r="H660" s="248">
        <v>1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253</v>
      </c>
      <c r="AU660" s="254" t="s">
        <v>92</v>
      </c>
      <c r="AV660" s="13" t="s">
        <v>92</v>
      </c>
      <c r="AW660" s="13" t="s">
        <v>36</v>
      </c>
      <c r="AX660" s="13" t="s">
        <v>83</v>
      </c>
      <c r="AY660" s="254" t="s">
        <v>244</v>
      </c>
    </row>
    <row r="661" s="16" customFormat="1">
      <c r="A661" s="16"/>
      <c r="B661" s="276"/>
      <c r="C661" s="277"/>
      <c r="D661" s="245" t="s">
        <v>253</v>
      </c>
      <c r="E661" s="278" t="s">
        <v>1</v>
      </c>
      <c r="F661" s="279" t="s">
        <v>503</v>
      </c>
      <c r="G661" s="277"/>
      <c r="H661" s="280">
        <v>1</v>
      </c>
      <c r="I661" s="281"/>
      <c r="J661" s="277"/>
      <c r="K661" s="277"/>
      <c r="L661" s="282"/>
      <c r="M661" s="283"/>
      <c r="N661" s="284"/>
      <c r="O661" s="284"/>
      <c r="P661" s="284"/>
      <c r="Q661" s="284"/>
      <c r="R661" s="284"/>
      <c r="S661" s="284"/>
      <c r="T661" s="285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T661" s="286" t="s">
        <v>253</v>
      </c>
      <c r="AU661" s="286" t="s">
        <v>92</v>
      </c>
      <c r="AV661" s="16" t="s">
        <v>358</v>
      </c>
      <c r="AW661" s="16" t="s">
        <v>36</v>
      </c>
      <c r="AX661" s="16" t="s">
        <v>83</v>
      </c>
      <c r="AY661" s="286" t="s">
        <v>244</v>
      </c>
    </row>
    <row r="662" s="15" customFormat="1">
      <c r="A662" s="15"/>
      <c r="B662" s="266"/>
      <c r="C662" s="267"/>
      <c r="D662" s="245" t="s">
        <v>253</v>
      </c>
      <c r="E662" s="268" t="s">
        <v>1</v>
      </c>
      <c r="F662" s="269" t="s">
        <v>4890</v>
      </c>
      <c r="G662" s="267"/>
      <c r="H662" s="268" t="s">
        <v>1</v>
      </c>
      <c r="I662" s="270"/>
      <c r="J662" s="267"/>
      <c r="K662" s="267"/>
      <c r="L662" s="271"/>
      <c r="M662" s="272"/>
      <c r="N662" s="273"/>
      <c r="O662" s="273"/>
      <c r="P662" s="273"/>
      <c r="Q662" s="273"/>
      <c r="R662" s="273"/>
      <c r="S662" s="273"/>
      <c r="T662" s="274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T662" s="275" t="s">
        <v>253</v>
      </c>
      <c r="AU662" s="275" t="s">
        <v>92</v>
      </c>
      <c r="AV662" s="15" t="s">
        <v>90</v>
      </c>
      <c r="AW662" s="15" t="s">
        <v>36</v>
      </c>
      <c r="AX662" s="15" t="s">
        <v>83</v>
      </c>
      <c r="AY662" s="275" t="s">
        <v>244</v>
      </c>
    </row>
    <row r="663" s="13" customFormat="1">
      <c r="A663" s="13"/>
      <c r="B663" s="243"/>
      <c r="C663" s="244"/>
      <c r="D663" s="245" t="s">
        <v>253</v>
      </c>
      <c r="E663" s="246" t="s">
        <v>1</v>
      </c>
      <c r="F663" s="247" t="s">
        <v>4891</v>
      </c>
      <c r="G663" s="244"/>
      <c r="H663" s="248">
        <v>7</v>
      </c>
      <c r="I663" s="249"/>
      <c r="J663" s="244"/>
      <c r="K663" s="244"/>
      <c r="L663" s="250"/>
      <c r="M663" s="251"/>
      <c r="N663" s="252"/>
      <c r="O663" s="252"/>
      <c r="P663" s="252"/>
      <c r="Q663" s="252"/>
      <c r="R663" s="252"/>
      <c r="S663" s="252"/>
      <c r="T663" s="25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4" t="s">
        <v>253</v>
      </c>
      <c r="AU663" s="254" t="s">
        <v>92</v>
      </c>
      <c r="AV663" s="13" t="s">
        <v>92</v>
      </c>
      <c r="AW663" s="13" t="s">
        <v>36</v>
      </c>
      <c r="AX663" s="13" t="s">
        <v>83</v>
      </c>
      <c r="AY663" s="254" t="s">
        <v>244</v>
      </c>
    </row>
    <row r="664" s="13" customFormat="1">
      <c r="A664" s="13"/>
      <c r="B664" s="243"/>
      <c r="C664" s="244"/>
      <c r="D664" s="245" t="s">
        <v>253</v>
      </c>
      <c r="E664" s="246" t="s">
        <v>1</v>
      </c>
      <c r="F664" s="247" t="s">
        <v>4892</v>
      </c>
      <c r="G664" s="244"/>
      <c r="H664" s="248">
        <v>8</v>
      </c>
      <c r="I664" s="249"/>
      <c r="J664" s="244"/>
      <c r="K664" s="244"/>
      <c r="L664" s="250"/>
      <c r="M664" s="251"/>
      <c r="N664" s="252"/>
      <c r="O664" s="252"/>
      <c r="P664" s="252"/>
      <c r="Q664" s="252"/>
      <c r="R664" s="252"/>
      <c r="S664" s="252"/>
      <c r="T664" s="25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4" t="s">
        <v>253</v>
      </c>
      <c r="AU664" s="254" t="s">
        <v>92</v>
      </c>
      <c r="AV664" s="13" t="s">
        <v>92</v>
      </c>
      <c r="AW664" s="13" t="s">
        <v>36</v>
      </c>
      <c r="AX664" s="13" t="s">
        <v>83</v>
      </c>
      <c r="AY664" s="254" t="s">
        <v>244</v>
      </c>
    </row>
    <row r="665" s="13" customFormat="1">
      <c r="A665" s="13"/>
      <c r="B665" s="243"/>
      <c r="C665" s="244"/>
      <c r="D665" s="245" t="s">
        <v>253</v>
      </c>
      <c r="E665" s="246" t="s">
        <v>1</v>
      </c>
      <c r="F665" s="247" t="s">
        <v>4893</v>
      </c>
      <c r="G665" s="244"/>
      <c r="H665" s="248">
        <v>10</v>
      </c>
      <c r="I665" s="249"/>
      <c r="J665" s="244"/>
      <c r="K665" s="244"/>
      <c r="L665" s="250"/>
      <c r="M665" s="251"/>
      <c r="N665" s="252"/>
      <c r="O665" s="252"/>
      <c r="P665" s="252"/>
      <c r="Q665" s="252"/>
      <c r="R665" s="252"/>
      <c r="S665" s="252"/>
      <c r="T665" s="25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4" t="s">
        <v>253</v>
      </c>
      <c r="AU665" s="254" t="s">
        <v>92</v>
      </c>
      <c r="AV665" s="13" t="s">
        <v>92</v>
      </c>
      <c r="AW665" s="13" t="s">
        <v>36</v>
      </c>
      <c r="AX665" s="13" t="s">
        <v>83</v>
      </c>
      <c r="AY665" s="254" t="s">
        <v>244</v>
      </c>
    </row>
    <row r="666" s="13" customFormat="1">
      <c r="A666" s="13"/>
      <c r="B666" s="243"/>
      <c r="C666" s="244"/>
      <c r="D666" s="245" t="s">
        <v>253</v>
      </c>
      <c r="E666" s="246" t="s">
        <v>1</v>
      </c>
      <c r="F666" s="247" t="s">
        <v>4894</v>
      </c>
      <c r="G666" s="244"/>
      <c r="H666" s="248">
        <v>2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253</v>
      </c>
      <c r="AU666" s="254" t="s">
        <v>92</v>
      </c>
      <c r="AV666" s="13" t="s">
        <v>92</v>
      </c>
      <c r="AW666" s="13" t="s">
        <v>36</v>
      </c>
      <c r="AX666" s="13" t="s">
        <v>83</v>
      </c>
      <c r="AY666" s="254" t="s">
        <v>244</v>
      </c>
    </row>
    <row r="667" s="13" customFormat="1">
      <c r="A667" s="13"/>
      <c r="B667" s="243"/>
      <c r="C667" s="244"/>
      <c r="D667" s="245" t="s">
        <v>253</v>
      </c>
      <c r="E667" s="246" t="s">
        <v>1</v>
      </c>
      <c r="F667" s="247" t="s">
        <v>4895</v>
      </c>
      <c r="G667" s="244"/>
      <c r="H667" s="248">
        <v>2</v>
      </c>
      <c r="I667" s="249"/>
      <c r="J667" s="244"/>
      <c r="K667" s="244"/>
      <c r="L667" s="250"/>
      <c r="M667" s="251"/>
      <c r="N667" s="252"/>
      <c r="O667" s="252"/>
      <c r="P667" s="252"/>
      <c r="Q667" s="252"/>
      <c r="R667" s="252"/>
      <c r="S667" s="252"/>
      <c r="T667" s="25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4" t="s">
        <v>253</v>
      </c>
      <c r="AU667" s="254" t="s">
        <v>92</v>
      </c>
      <c r="AV667" s="13" t="s">
        <v>92</v>
      </c>
      <c r="AW667" s="13" t="s">
        <v>36</v>
      </c>
      <c r="AX667" s="13" t="s">
        <v>83</v>
      </c>
      <c r="AY667" s="254" t="s">
        <v>244</v>
      </c>
    </row>
    <row r="668" s="13" customFormat="1">
      <c r="A668" s="13"/>
      <c r="B668" s="243"/>
      <c r="C668" s="244"/>
      <c r="D668" s="245" t="s">
        <v>253</v>
      </c>
      <c r="E668" s="246" t="s">
        <v>1</v>
      </c>
      <c r="F668" s="247" t="s">
        <v>4896</v>
      </c>
      <c r="G668" s="244"/>
      <c r="H668" s="248">
        <v>2</v>
      </c>
      <c r="I668" s="249"/>
      <c r="J668" s="244"/>
      <c r="K668" s="244"/>
      <c r="L668" s="250"/>
      <c r="M668" s="251"/>
      <c r="N668" s="252"/>
      <c r="O668" s="252"/>
      <c r="P668" s="252"/>
      <c r="Q668" s="252"/>
      <c r="R668" s="252"/>
      <c r="S668" s="252"/>
      <c r="T668" s="25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4" t="s">
        <v>253</v>
      </c>
      <c r="AU668" s="254" t="s">
        <v>92</v>
      </c>
      <c r="AV668" s="13" t="s">
        <v>92</v>
      </c>
      <c r="AW668" s="13" t="s">
        <v>36</v>
      </c>
      <c r="AX668" s="13" t="s">
        <v>83</v>
      </c>
      <c r="AY668" s="254" t="s">
        <v>244</v>
      </c>
    </row>
    <row r="669" s="13" customFormat="1">
      <c r="A669" s="13"/>
      <c r="B669" s="243"/>
      <c r="C669" s="244"/>
      <c r="D669" s="245" t="s">
        <v>253</v>
      </c>
      <c r="E669" s="246" t="s">
        <v>1</v>
      </c>
      <c r="F669" s="247" t="s">
        <v>4897</v>
      </c>
      <c r="G669" s="244"/>
      <c r="H669" s="248">
        <v>2</v>
      </c>
      <c r="I669" s="249"/>
      <c r="J669" s="244"/>
      <c r="K669" s="244"/>
      <c r="L669" s="250"/>
      <c r="M669" s="251"/>
      <c r="N669" s="252"/>
      <c r="O669" s="252"/>
      <c r="P669" s="252"/>
      <c r="Q669" s="252"/>
      <c r="R669" s="252"/>
      <c r="S669" s="252"/>
      <c r="T669" s="25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4" t="s">
        <v>253</v>
      </c>
      <c r="AU669" s="254" t="s">
        <v>92</v>
      </c>
      <c r="AV669" s="13" t="s">
        <v>92</v>
      </c>
      <c r="AW669" s="13" t="s">
        <v>36</v>
      </c>
      <c r="AX669" s="13" t="s">
        <v>83</v>
      </c>
      <c r="AY669" s="254" t="s">
        <v>244</v>
      </c>
    </row>
    <row r="670" s="13" customFormat="1">
      <c r="A670" s="13"/>
      <c r="B670" s="243"/>
      <c r="C670" s="244"/>
      <c r="D670" s="245" t="s">
        <v>253</v>
      </c>
      <c r="E670" s="246" t="s">
        <v>1</v>
      </c>
      <c r="F670" s="247" t="s">
        <v>4898</v>
      </c>
      <c r="G670" s="244"/>
      <c r="H670" s="248">
        <v>4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253</v>
      </c>
      <c r="AU670" s="254" t="s">
        <v>92</v>
      </c>
      <c r="AV670" s="13" t="s">
        <v>92</v>
      </c>
      <c r="AW670" s="13" t="s">
        <v>36</v>
      </c>
      <c r="AX670" s="13" t="s">
        <v>83</v>
      </c>
      <c r="AY670" s="254" t="s">
        <v>244</v>
      </c>
    </row>
    <row r="671" s="13" customFormat="1">
      <c r="A671" s="13"/>
      <c r="B671" s="243"/>
      <c r="C671" s="244"/>
      <c r="D671" s="245" t="s">
        <v>253</v>
      </c>
      <c r="E671" s="246" t="s">
        <v>1</v>
      </c>
      <c r="F671" s="247" t="s">
        <v>4899</v>
      </c>
      <c r="G671" s="244"/>
      <c r="H671" s="248">
        <v>4</v>
      </c>
      <c r="I671" s="249"/>
      <c r="J671" s="244"/>
      <c r="K671" s="244"/>
      <c r="L671" s="250"/>
      <c r="M671" s="251"/>
      <c r="N671" s="252"/>
      <c r="O671" s="252"/>
      <c r="P671" s="252"/>
      <c r="Q671" s="252"/>
      <c r="R671" s="252"/>
      <c r="S671" s="252"/>
      <c r="T671" s="25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4" t="s">
        <v>253</v>
      </c>
      <c r="AU671" s="254" t="s">
        <v>92</v>
      </c>
      <c r="AV671" s="13" t="s">
        <v>92</v>
      </c>
      <c r="AW671" s="13" t="s">
        <v>36</v>
      </c>
      <c r="AX671" s="13" t="s">
        <v>83</v>
      </c>
      <c r="AY671" s="254" t="s">
        <v>244</v>
      </c>
    </row>
    <row r="672" s="16" customFormat="1">
      <c r="A672" s="16"/>
      <c r="B672" s="276"/>
      <c r="C672" s="277"/>
      <c r="D672" s="245" t="s">
        <v>253</v>
      </c>
      <c r="E672" s="278" t="s">
        <v>1</v>
      </c>
      <c r="F672" s="279" t="s">
        <v>503</v>
      </c>
      <c r="G672" s="277"/>
      <c r="H672" s="280">
        <v>41</v>
      </c>
      <c r="I672" s="281"/>
      <c r="J672" s="277"/>
      <c r="K672" s="277"/>
      <c r="L672" s="282"/>
      <c r="M672" s="283"/>
      <c r="N672" s="284"/>
      <c r="O672" s="284"/>
      <c r="P672" s="284"/>
      <c r="Q672" s="284"/>
      <c r="R672" s="284"/>
      <c r="S672" s="284"/>
      <c r="T672" s="285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T672" s="286" t="s">
        <v>253</v>
      </c>
      <c r="AU672" s="286" t="s">
        <v>92</v>
      </c>
      <c r="AV672" s="16" t="s">
        <v>358</v>
      </c>
      <c r="AW672" s="16" t="s">
        <v>36</v>
      </c>
      <c r="AX672" s="16" t="s">
        <v>83</v>
      </c>
      <c r="AY672" s="286" t="s">
        <v>244</v>
      </c>
    </row>
    <row r="673" s="14" customFormat="1">
      <c r="A673" s="14"/>
      <c r="B673" s="255"/>
      <c r="C673" s="256"/>
      <c r="D673" s="245" t="s">
        <v>253</v>
      </c>
      <c r="E673" s="257" t="s">
        <v>1</v>
      </c>
      <c r="F673" s="258" t="s">
        <v>255</v>
      </c>
      <c r="G673" s="256"/>
      <c r="H673" s="259">
        <v>42</v>
      </c>
      <c r="I673" s="260"/>
      <c r="J673" s="256"/>
      <c r="K673" s="256"/>
      <c r="L673" s="261"/>
      <c r="M673" s="262"/>
      <c r="N673" s="263"/>
      <c r="O673" s="263"/>
      <c r="P673" s="263"/>
      <c r="Q673" s="263"/>
      <c r="R673" s="263"/>
      <c r="S673" s="263"/>
      <c r="T673" s="26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65" t="s">
        <v>253</v>
      </c>
      <c r="AU673" s="265" t="s">
        <v>92</v>
      </c>
      <c r="AV673" s="14" t="s">
        <v>251</v>
      </c>
      <c r="AW673" s="14" t="s">
        <v>36</v>
      </c>
      <c r="AX673" s="14" t="s">
        <v>90</v>
      </c>
      <c r="AY673" s="265" t="s">
        <v>244</v>
      </c>
    </row>
    <row r="674" s="2" customFormat="1" ht="24.15" customHeight="1">
      <c r="A674" s="39"/>
      <c r="B674" s="40"/>
      <c r="C674" s="287" t="s">
        <v>1222</v>
      </c>
      <c r="D674" s="287" t="s">
        <v>529</v>
      </c>
      <c r="E674" s="288" t="s">
        <v>4900</v>
      </c>
      <c r="F674" s="289" t="s">
        <v>4901</v>
      </c>
      <c r="G674" s="290" t="s">
        <v>250</v>
      </c>
      <c r="H674" s="291">
        <v>8</v>
      </c>
      <c r="I674" s="292"/>
      <c r="J674" s="293">
        <f>ROUND(I674*H674,2)</f>
        <v>0</v>
      </c>
      <c r="K674" s="294"/>
      <c r="L674" s="295"/>
      <c r="M674" s="296" t="s">
        <v>1</v>
      </c>
      <c r="N674" s="297" t="s">
        <v>48</v>
      </c>
      <c r="O674" s="92"/>
      <c r="P674" s="239">
        <f>O674*H674</f>
        <v>0</v>
      </c>
      <c r="Q674" s="239">
        <v>0</v>
      </c>
      <c r="R674" s="239">
        <f>Q674*H674</f>
        <v>0</v>
      </c>
      <c r="S674" s="239">
        <v>0</v>
      </c>
      <c r="T674" s="240">
        <f>S674*H674</f>
        <v>0</v>
      </c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R674" s="241" t="s">
        <v>280</v>
      </c>
      <c r="AT674" s="241" t="s">
        <v>529</v>
      </c>
      <c r="AU674" s="241" t="s">
        <v>92</v>
      </c>
      <c r="AY674" s="18" t="s">
        <v>244</v>
      </c>
      <c r="BE674" s="242">
        <f>IF(N674="základní",J674,0)</f>
        <v>0</v>
      </c>
      <c r="BF674" s="242">
        <f>IF(N674="snížená",J674,0)</f>
        <v>0</v>
      </c>
      <c r="BG674" s="242">
        <f>IF(N674="zákl. přenesená",J674,0)</f>
        <v>0</v>
      </c>
      <c r="BH674" s="242">
        <f>IF(N674="sníž. přenesená",J674,0)</f>
        <v>0</v>
      </c>
      <c r="BI674" s="242">
        <f>IF(N674="nulová",J674,0)</f>
        <v>0</v>
      </c>
      <c r="BJ674" s="18" t="s">
        <v>90</v>
      </c>
      <c r="BK674" s="242">
        <f>ROUND(I674*H674,2)</f>
        <v>0</v>
      </c>
      <c r="BL674" s="18" t="s">
        <v>251</v>
      </c>
      <c r="BM674" s="241" t="s">
        <v>4902</v>
      </c>
    </row>
    <row r="675" s="15" customFormat="1">
      <c r="A675" s="15"/>
      <c r="B675" s="266"/>
      <c r="C675" s="267"/>
      <c r="D675" s="245" t="s">
        <v>253</v>
      </c>
      <c r="E675" s="268" t="s">
        <v>1</v>
      </c>
      <c r="F675" s="269" t="s">
        <v>4888</v>
      </c>
      <c r="G675" s="267"/>
      <c r="H675" s="268" t="s">
        <v>1</v>
      </c>
      <c r="I675" s="270"/>
      <c r="J675" s="267"/>
      <c r="K675" s="267"/>
      <c r="L675" s="271"/>
      <c r="M675" s="272"/>
      <c r="N675" s="273"/>
      <c r="O675" s="273"/>
      <c r="P675" s="273"/>
      <c r="Q675" s="273"/>
      <c r="R675" s="273"/>
      <c r="S675" s="273"/>
      <c r="T675" s="274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75" t="s">
        <v>253</v>
      </c>
      <c r="AU675" s="275" t="s">
        <v>92</v>
      </c>
      <c r="AV675" s="15" t="s">
        <v>90</v>
      </c>
      <c r="AW675" s="15" t="s">
        <v>36</v>
      </c>
      <c r="AX675" s="15" t="s">
        <v>83</v>
      </c>
      <c r="AY675" s="275" t="s">
        <v>244</v>
      </c>
    </row>
    <row r="676" s="13" customFormat="1">
      <c r="A676" s="13"/>
      <c r="B676" s="243"/>
      <c r="C676" s="244"/>
      <c r="D676" s="245" t="s">
        <v>253</v>
      </c>
      <c r="E676" s="246" t="s">
        <v>1</v>
      </c>
      <c r="F676" s="247" t="s">
        <v>4903</v>
      </c>
      <c r="G676" s="244"/>
      <c r="H676" s="248">
        <v>1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253</v>
      </c>
      <c r="AU676" s="254" t="s">
        <v>92</v>
      </c>
      <c r="AV676" s="13" t="s">
        <v>92</v>
      </c>
      <c r="AW676" s="13" t="s">
        <v>36</v>
      </c>
      <c r="AX676" s="13" t="s">
        <v>83</v>
      </c>
      <c r="AY676" s="254" t="s">
        <v>244</v>
      </c>
    </row>
    <row r="677" s="16" customFormat="1">
      <c r="A677" s="16"/>
      <c r="B677" s="276"/>
      <c r="C677" s="277"/>
      <c r="D677" s="245" t="s">
        <v>253</v>
      </c>
      <c r="E677" s="278" t="s">
        <v>1</v>
      </c>
      <c r="F677" s="279" t="s">
        <v>503</v>
      </c>
      <c r="G677" s="277"/>
      <c r="H677" s="280">
        <v>1</v>
      </c>
      <c r="I677" s="281"/>
      <c r="J677" s="277"/>
      <c r="K677" s="277"/>
      <c r="L677" s="282"/>
      <c r="M677" s="283"/>
      <c r="N677" s="284"/>
      <c r="O677" s="284"/>
      <c r="P677" s="284"/>
      <c r="Q677" s="284"/>
      <c r="R677" s="284"/>
      <c r="S677" s="284"/>
      <c r="T677" s="285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T677" s="286" t="s">
        <v>253</v>
      </c>
      <c r="AU677" s="286" t="s">
        <v>92</v>
      </c>
      <c r="AV677" s="16" t="s">
        <v>358</v>
      </c>
      <c r="AW677" s="16" t="s">
        <v>36</v>
      </c>
      <c r="AX677" s="16" t="s">
        <v>83</v>
      </c>
      <c r="AY677" s="286" t="s">
        <v>244</v>
      </c>
    </row>
    <row r="678" s="15" customFormat="1">
      <c r="A678" s="15"/>
      <c r="B678" s="266"/>
      <c r="C678" s="267"/>
      <c r="D678" s="245" t="s">
        <v>253</v>
      </c>
      <c r="E678" s="268" t="s">
        <v>1</v>
      </c>
      <c r="F678" s="269" t="s">
        <v>4890</v>
      </c>
      <c r="G678" s="267"/>
      <c r="H678" s="268" t="s">
        <v>1</v>
      </c>
      <c r="I678" s="270"/>
      <c r="J678" s="267"/>
      <c r="K678" s="267"/>
      <c r="L678" s="271"/>
      <c r="M678" s="272"/>
      <c r="N678" s="273"/>
      <c r="O678" s="273"/>
      <c r="P678" s="273"/>
      <c r="Q678" s="273"/>
      <c r="R678" s="273"/>
      <c r="S678" s="273"/>
      <c r="T678" s="274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T678" s="275" t="s">
        <v>253</v>
      </c>
      <c r="AU678" s="275" t="s">
        <v>92</v>
      </c>
      <c r="AV678" s="15" t="s">
        <v>90</v>
      </c>
      <c r="AW678" s="15" t="s">
        <v>36</v>
      </c>
      <c r="AX678" s="15" t="s">
        <v>83</v>
      </c>
      <c r="AY678" s="275" t="s">
        <v>244</v>
      </c>
    </row>
    <row r="679" s="13" customFormat="1">
      <c r="A679" s="13"/>
      <c r="B679" s="243"/>
      <c r="C679" s="244"/>
      <c r="D679" s="245" t="s">
        <v>253</v>
      </c>
      <c r="E679" s="246" t="s">
        <v>1</v>
      </c>
      <c r="F679" s="247" t="s">
        <v>4891</v>
      </c>
      <c r="G679" s="244"/>
      <c r="H679" s="248">
        <v>7</v>
      </c>
      <c r="I679" s="249"/>
      <c r="J679" s="244"/>
      <c r="K679" s="244"/>
      <c r="L679" s="250"/>
      <c r="M679" s="251"/>
      <c r="N679" s="252"/>
      <c r="O679" s="252"/>
      <c r="P679" s="252"/>
      <c r="Q679" s="252"/>
      <c r="R679" s="252"/>
      <c r="S679" s="252"/>
      <c r="T679" s="25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4" t="s">
        <v>253</v>
      </c>
      <c r="AU679" s="254" t="s">
        <v>92</v>
      </c>
      <c r="AV679" s="13" t="s">
        <v>92</v>
      </c>
      <c r="AW679" s="13" t="s">
        <v>36</v>
      </c>
      <c r="AX679" s="13" t="s">
        <v>83</v>
      </c>
      <c r="AY679" s="254" t="s">
        <v>244</v>
      </c>
    </row>
    <row r="680" s="16" customFormat="1">
      <c r="A680" s="16"/>
      <c r="B680" s="276"/>
      <c r="C680" s="277"/>
      <c r="D680" s="245" t="s">
        <v>253</v>
      </c>
      <c r="E680" s="278" t="s">
        <v>1</v>
      </c>
      <c r="F680" s="279" t="s">
        <v>503</v>
      </c>
      <c r="G680" s="277"/>
      <c r="H680" s="280">
        <v>7</v>
      </c>
      <c r="I680" s="281"/>
      <c r="J680" s="277"/>
      <c r="K680" s="277"/>
      <c r="L680" s="282"/>
      <c r="M680" s="283"/>
      <c r="N680" s="284"/>
      <c r="O680" s="284"/>
      <c r="P680" s="284"/>
      <c r="Q680" s="284"/>
      <c r="R680" s="284"/>
      <c r="S680" s="284"/>
      <c r="T680" s="285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T680" s="286" t="s">
        <v>253</v>
      </c>
      <c r="AU680" s="286" t="s">
        <v>92</v>
      </c>
      <c r="AV680" s="16" t="s">
        <v>358</v>
      </c>
      <c r="AW680" s="16" t="s">
        <v>36</v>
      </c>
      <c r="AX680" s="16" t="s">
        <v>83</v>
      </c>
      <c r="AY680" s="286" t="s">
        <v>244</v>
      </c>
    </row>
    <row r="681" s="14" customFormat="1">
      <c r="A681" s="14"/>
      <c r="B681" s="255"/>
      <c r="C681" s="256"/>
      <c r="D681" s="245" t="s">
        <v>253</v>
      </c>
      <c r="E681" s="257" t="s">
        <v>1</v>
      </c>
      <c r="F681" s="258" t="s">
        <v>255</v>
      </c>
      <c r="G681" s="256"/>
      <c r="H681" s="259">
        <v>8</v>
      </c>
      <c r="I681" s="260"/>
      <c r="J681" s="256"/>
      <c r="K681" s="256"/>
      <c r="L681" s="261"/>
      <c r="M681" s="262"/>
      <c r="N681" s="263"/>
      <c r="O681" s="263"/>
      <c r="P681" s="263"/>
      <c r="Q681" s="263"/>
      <c r="R681" s="263"/>
      <c r="S681" s="263"/>
      <c r="T681" s="26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65" t="s">
        <v>253</v>
      </c>
      <c r="AU681" s="265" t="s">
        <v>92</v>
      </c>
      <c r="AV681" s="14" t="s">
        <v>251</v>
      </c>
      <c r="AW681" s="14" t="s">
        <v>36</v>
      </c>
      <c r="AX681" s="14" t="s">
        <v>90</v>
      </c>
      <c r="AY681" s="265" t="s">
        <v>244</v>
      </c>
    </row>
    <row r="682" s="2" customFormat="1" ht="24.15" customHeight="1">
      <c r="A682" s="39"/>
      <c r="B682" s="40"/>
      <c r="C682" s="287" t="s">
        <v>1226</v>
      </c>
      <c r="D682" s="287" t="s">
        <v>529</v>
      </c>
      <c r="E682" s="288" t="s">
        <v>4904</v>
      </c>
      <c r="F682" s="289" t="s">
        <v>4905</v>
      </c>
      <c r="G682" s="290" t="s">
        <v>250</v>
      </c>
      <c r="H682" s="291">
        <v>26</v>
      </c>
      <c r="I682" s="292"/>
      <c r="J682" s="293">
        <f>ROUND(I682*H682,2)</f>
        <v>0</v>
      </c>
      <c r="K682" s="294"/>
      <c r="L682" s="295"/>
      <c r="M682" s="296" t="s">
        <v>1</v>
      </c>
      <c r="N682" s="297" t="s">
        <v>48</v>
      </c>
      <c r="O682" s="92"/>
      <c r="P682" s="239">
        <f>O682*H682</f>
        <v>0</v>
      </c>
      <c r="Q682" s="239">
        <v>0</v>
      </c>
      <c r="R682" s="239">
        <f>Q682*H682</f>
        <v>0</v>
      </c>
      <c r="S682" s="239">
        <v>0</v>
      </c>
      <c r="T682" s="240">
        <f>S682*H682</f>
        <v>0</v>
      </c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R682" s="241" t="s">
        <v>280</v>
      </c>
      <c r="AT682" s="241" t="s">
        <v>529</v>
      </c>
      <c r="AU682" s="241" t="s">
        <v>92</v>
      </c>
      <c r="AY682" s="18" t="s">
        <v>244</v>
      </c>
      <c r="BE682" s="242">
        <f>IF(N682="základní",J682,0)</f>
        <v>0</v>
      </c>
      <c r="BF682" s="242">
        <f>IF(N682="snížená",J682,0)</f>
        <v>0</v>
      </c>
      <c r="BG682" s="242">
        <f>IF(N682="zákl. přenesená",J682,0)</f>
        <v>0</v>
      </c>
      <c r="BH682" s="242">
        <f>IF(N682="sníž. přenesená",J682,0)</f>
        <v>0</v>
      </c>
      <c r="BI682" s="242">
        <f>IF(N682="nulová",J682,0)</f>
        <v>0</v>
      </c>
      <c r="BJ682" s="18" t="s">
        <v>90</v>
      </c>
      <c r="BK682" s="242">
        <f>ROUND(I682*H682,2)</f>
        <v>0</v>
      </c>
      <c r="BL682" s="18" t="s">
        <v>251</v>
      </c>
      <c r="BM682" s="241" t="s">
        <v>4906</v>
      </c>
    </row>
    <row r="683" s="15" customFormat="1">
      <c r="A683" s="15"/>
      <c r="B683" s="266"/>
      <c r="C683" s="267"/>
      <c r="D683" s="245" t="s">
        <v>253</v>
      </c>
      <c r="E683" s="268" t="s">
        <v>1</v>
      </c>
      <c r="F683" s="269" t="s">
        <v>4890</v>
      </c>
      <c r="G683" s="267"/>
      <c r="H683" s="268" t="s">
        <v>1</v>
      </c>
      <c r="I683" s="270"/>
      <c r="J683" s="267"/>
      <c r="K683" s="267"/>
      <c r="L683" s="271"/>
      <c r="M683" s="272"/>
      <c r="N683" s="273"/>
      <c r="O683" s="273"/>
      <c r="P683" s="273"/>
      <c r="Q683" s="273"/>
      <c r="R683" s="273"/>
      <c r="S683" s="273"/>
      <c r="T683" s="274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75" t="s">
        <v>253</v>
      </c>
      <c r="AU683" s="275" t="s">
        <v>92</v>
      </c>
      <c r="AV683" s="15" t="s">
        <v>90</v>
      </c>
      <c r="AW683" s="15" t="s">
        <v>36</v>
      </c>
      <c r="AX683" s="15" t="s">
        <v>83</v>
      </c>
      <c r="AY683" s="275" t="s">
        <v>244</v>
      </c>
    </row>
    <row r="684" s="13" customFormat="1">
      <c r="A684" s="13"/>
      <c r="B684" s="243"/>
      <c r="C684" s="244"/>
      <c r="D684" s="245" t="s">
        <v>253</v>
      </c>
      <c r="E684" s="246" t="s">
        <v>1</v>
      </c>
      <c r="F684" s="247" t="s">
        <v>4892</v>
      </c>
      <c r="G684" s="244"/>
      <c r="H684" s="248">
        <v>8</v>
      </c>
      <c r="I684" s="249"/>
      <c r="J684" s="244"/>
      <c r="K684" s="244"/>
      <c r="L684" s="250"/>
      <c r="M684" s="251"/>
      <c r="N684" s="252"/>
      <c r="O684" s="252"/>
      <c r="P684" s="252"/>
      <c r="Q684" s="252"/>
      <c r="R684" s="252"/>
      <c r="S684" s="252"/>
      <c r="T684" s="25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4" t="s">
        <v>253</v>
      </c>
      <c r="AU684" s="254" t="s">
        <v>92</v>
      </c>
      <c r="AV684" s="13" t="s">
        <v>92</v>
      </c>
      <c r="AW684" s="13" t="s">
        <v>36</v>
      </c>
      <c r="AX684" s="13" t="s">
        <v>83</v>
      </c>
      <c r="AY684" s="254" t="s">
        <v>244</v>
      </c>
    </row>
    <row r="685" s="13" customFormat="1">
      <c r="A685" s="13"/>
      <c r="B685" s="243"/>
      <c r="C685" s="244"/>
      <c r="D685" s="245" t="s">
        <v>253</v>
      </c>
      <c r="E685" s="246" t="s">
        <v>1</v>
      </c>
      <c r="F685" s="247" t="s">
        <v>4893</v>
      </c>
      <c r="G685" s="244"/>
      <c r="H685" s="248">
        <v>10</v>
      </c>
      <c r="I685" s="249"/>
      <c r="J685" s="244"/>
      <c r="K685" s="244"/>
      <c r="L685" s="250"/>
      <c r="M685" s="251"/>
      <c r="N685" s="252"/>
      <c r="O685" s="252"/>
      <c r="P685" s="252"/>
      <c r="Q685" s="252"/>
      <c r="R685" s="252"/>
      <c r="S685" s="252"/>
      <c r="T685" s="25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4" t="s">
        <v>253</v>
      </c>
      <c r="AU685" s="254" t="s">
        <v>92</v>
      </c>
      <c r="AV685" s="13" t="s">
        <v>92</v>
      </c>
      <c r="AW685" s="13" t="s">
        <v>36</v>
      </c>
      <c r="AX685" s="13" t="s">
        <v>83</v>
      </c>
      <c r="AY685" s="254" t="s">
        <v>244</v>
      </c>
    </row>
    <row r="686" s="13" customFormat="1">
      <c r="A686" s="13"/>
      <c r="B686" s="243"/>
      <c r="C686" s="244"/>
      <c r="D686" s="245" t="s">
        <v>253</v>
      </c>
      <c r="E686" s="246" t="s">
        <v>1</v>
      </c>
      <c r="F686" s="247" t="s">
        <v>4894</v>
      </c>
      <c r="G686" s="244"/>
      <c r="H686" s="248">
        <v>2</v>
      </c>
      <c r="I686" s="249"/>
      <c r="J686" s="244"/>
      <c r="K686" s="244"/>
      <c r="L686" s="250"/>
      <c r="M686" s="251"/>
      <c r="N686" s="252"/>
      <c r="O686" s="252"/>
      <c r="P686" s="252"/>
      <c r="Q686" s="252"/>
      <c r="R686" s="252"/>
      <c r="S686" s="252"/>
      <c r="T686" s="25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4" t="s">
        <v>253</v>
      </c>
      <c r="AU686" s="254" t="s">
        <v>92</v>
      </c>
      <c r="AV686" s="13" t="s">
        <v>92</v>
      </c>
      <c r="AW686" s="13" t="s">
        <v>36</v>
      </c>
      <c r="AX686" s="13" t="s">
        <v>83</v>
      </c>
      <c r="AY686" s="254" t="s">
        <v>244</v>
      </c>
    </row>
    <row r="687" s="13" customFormat="1">
      <c r="A687" s="13"/>
      <c r="B687" s="243"/>
      <c r="C687" s="244"/>
      <c r="D687" s="245" t="s">
        <v>253</v>
      </c>
      <c r="E687" s="246" t="s">
        <v>1</v>
      </c>
      <c r="F687" s="247" t="s">
        <v>4895</v>
      </c>
      <c r="G687" s="244"/>
      <c r="H687" s="248">
        <v>2</v>
      </c>
      <c r="I687" s="249"/>
      <c r="J687" s="244"/>
      <c r="K687" s="244"/>
      <c r="L687" s="250"/>
      <c r="M687" s="251"/>
      <c r="N687" s="252"/>
      <c r="O687" s="252"/>
      <c r="P687" s="252"/>
      <c r="Q687" s="252"/>
      <c r="R687" s="252"/>
      <c r="S687" s="252"/>
      <c r="T687" s="25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4" t="s">
        <v>253</v>
      </c>
      <c r="AU687" s="254" t="s">
        <v>92</v>
      </c>
      <c r="AV687" s="13" t="s">
        <v>92</v>
      </c>
      <c r="AW687" s="13" t="s">
        <v>36</v>
      </c>
      <c r="AX687" s="13" t="s">
        <v>83</v>
      </c>
      <c r="AY687" s="254" t="s">
        <v>244</v>
      </c>
    </row>
    <row r="688" s="13" customFormat="1">
      <c r="A688" s="13"/>
      <c r="B688" s="243"/>
      <c r="C688" s="244"/>
      <c r="D688" s="245" t="s">
        <v>253</v>
      </c>
      <c r="E688" s="246" t="s">
        <v>1</v>
      </c>
      <c r="F688" s="247" t="s">
        <v>4896</v>
      </c>
      <c r="G688" s="244"/>
      <c r="H688" s="248">
        <v>2</v>
      </c>
      <c r="I688" s="249"/>
      <c r="J688" s="244"/>
      <c r="K688" s="244"/>
      <c r="L688" s="250"/>
      <c r="M688" s="251"/>
      <c r="N688" s="252"/>
      <c r="O688" s="252"/>
      <c r="P688" s="252"/>
      <c r="Q688" s="252"/>
      <c r="R688" s="252"/>
      <c r="S688" s="252"/>
      <c r="T688" s="25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4" t="s">
        <v>253</v>
      </c>
      <c r="AU688" s="254" t="s">
        <v>92</v>
      </c>
      <c r="AV688" s="13" t="s">
        <v>92</v>
      </c>
      <c r="AW688" s="13" t="s">
        <v>36</v>
      </c>
      <c r="AX688" s="13" t="s">
        <v>83</v>
      </c>
      <c r="AY688" s="254" t="s">
        <v>244</v>
      </c>
    </row>
    <row r="689" s="13" customFormat="1">
      <c r="A689" s="13"/>
      <c r="B689" s="243"/>
      <c r="C689" s="244"/>
      <c r="D689" s="245" t="s">
        <v>253</v>
      </c>
      <c r="E689" s="246" t="s">
        <v>1</v>
      </c>
      <c r="F689" s="247" t="s">
        <v>4897</v>
      </c>
      <c r="G689" s="244"/>
      <c r="H689" s="248">
        <v>2</v>
      </c>
      <c r="I689" s="249"/>
      <c r="J689" s="244"/>
      <c r="K689" s="244"/>
      <c r="L689" s="250"/>
      <c r="M689" s="251"/>
      <c r="N689" s="252"/>
      <c r="O689" s="252"/>
      <c r="P689" s="252"/>
      <c r="Q689" s="252"/>
      <c r="R689" s="252"/>
      <c r="S689" s="252"/>
      <c r="T689" s="25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4" t="s">
        <v>253</v>
      </c>
      <c r="AU689" s="254" t="s">
        <v>92</v>
      </c>
      <c r="AV689" s="13" t="s">
        <v>92</v>
      </c>
      <c r="AW689" s="13" t="s">
        <v>36</v>
      </c>
      <c r="AX689" s="13" t="s">
        <v>83</v>
      </c>
      <c r="AY689" s="254" t="s">
        <v>244</v>
      </c>
    </row>
    <row r="690" s="16" customFormat="1">
      <c r="A690" s="16"/>
      <c r="B690" s="276"/>
      <c r="C690" s="277"/>
      <c r="D690" s="245" t="s">
        <v>253</v>
      </c>
      <c r="E690" s="278" t="s">
        <v>1</v>
      </c>
      <c r="F690" s="279" t="s">
        <v>503</v>
      </c>
      <c r="G690" s="277"/>
      <c r="H690" s="280">
        <v>26</v>
      </c>
      <c r="I690" s="281"/>
      <c r="J690" s="277"/>
      <c r="K690" s="277"/>
      <c r="L690" s="282"/>
      <c r="M690" s="283"/>
      <c r="N690" s="284"/>
      <c r="O690" s="284"/>
      <c r="P690" s="284"/>
      <c r="Q690" s="284"/>
      <c r="R690" s="284"/>
      <c r="S690" s="284"/>
      <c r="T690" s="285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T690" s="286" t="s">
        <v>253</v>
      </c>
      <c r="AU690" s="286" t="s">
        <v>92</v>
      </c>
      <c r="AV690" s="16" t="s">
        <v>358</v>
      </c>
      <c r="AW690" s="16" t="s">
        <v>36</v>
      </c>
      <c r="AX690" s="16" t="s">
        <v>83</v>
      </c>
      <c r="AY690" s="286" t="s">
        <v>244</v>
      </c>
    </row>
    <row r="691" s="14" customFormat="1">
      <c r="A691" s="14"/>
      <c r="B691" s="255"/>
      <c r="C691" s="256"/>
      <c r="D691" s="245" t="s">
        <v>253</v>
      </c>
      <c r="E691" s="257" t="s">
        <v>1</v>
      </c>
      <c r="F691" s="258" t="s">
        <v>255</v>
      </c>
      <c r="G691" s="256"/>
      <c r="H691" s="259">
        <v>26</v>
      </c>
      <c r="I691" s="260"/>
      <c r="J691" s="256"/>
      <c r="K691" s="256"/>
      <c r="L691" s="261"/>
      <c r="M691" s="262"/>
      <c r="N691" s="263"/>
      <c r="O691" s="263"/>
      <c r="P691" s="263"/>
      <c r="Q691" s="263"/>
      <c r="R691" s="263"/>
      <c r="S691" s="263"/>
      <c r="T691" s="26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65" t="s">
        <v>253</v>
      </c>
      <c r="AU691" s="265" t="s">
        <v>92</v>
      </c>
      <c r="AV691" s="14" t="s">
        <v>251</v>
      </c>
      <c r="AW691" s="14" t="s">
        <v>36</v>
      </c>
      <c r="AX691" s="14" t="s">
        <v>90</v>
      </c>
      <c r="AY691" s="265" t="s">
        <v>244</v>
      </c>
    </row>
    <row r="692" s="2" customFormat="1" ht="24.15" customHeight="1">
      <c r="A692" s="39"/>
      <c r="B692" s="40"/>
      <c r="C692" s="287" t="s">
        <v>1230</v>
      </c>
      <c r="D692" s="287" t="s">
        <v>529</v>
      </c>
      <c r="E692" s="288" t="s">
        <v>4907</v>
      </c>
      <c r="F692" s="289" t="s">
        <v>4908</v>
      </c>
      <c r="G692" s="290" t="s">
        <v>250</v>
      </c>
      <c r="H692" s="291">
        <v>4</v>
      </c>
      <c r="I692" s="292"/>
      <c r="J692" s="293">
        <f>ROUND(I692*H692,2)</f>
        <v>0</v>
      </c>
      <c r="K692" s="294"/>
      <c r="L692" s="295"/>
      <c r="M692" s="296" t="s">
        <v>1</v>
      </c>
      <c r="N692" s="297" t="s">
        <v>48</v>
      </c>
      <c r="O692" s="92"/>
      <c r="P692" s="239">
        <f>O692*H692</f>
        <v>0</v>
      </c>
      <c r="Q692" s="239">
        <v>0</v>
      </c>
      <c r="R692" s="239">
        <f>Q692*H692</f>
        <v>0</v>
      </c>
      <c r="S692" s="239">
        <v>0</v>
      </c>
      <c r="T692" s="240">
        <f>S692*H692</f>
        <v>0</v>
      </c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R692" s="241" t="s">
        <v>280</v>
      </c>
      <c r="AT692" s="241" t="s">
        <v>529</v>
      </c>
      <c r="AU692" s="241" t="s">
        <v>92</v>
      </c>
      <c r="AY692" s="18" t="s">
        <v>244</v>
      </c>
      <c r="BE692" s="242">
        <f>IF(N692="základní",J692,0)</f>
        <v>0</v>
      </c>
      <c r="BF692" s="242">
        <f>IF(N692="snížená",J692,0)</f>
        <v>0</v>
      </c>
      <c r="BG692" s="242">
        <f>IF(N692="zákl. přenesená",J692,0)</f>
        <v>0</v>
      </c>
      <c r="BH692" s="242">
        <f>IF(N692="sníž. přenesená",J692,0)</f>
        <v>0</v>
      </c>
      <c r="BI692" s="242">
        <f>IF(N692="nulová",J692,0)</f>
        <v>0</v>
      </c>
      <c r="BJ692" s="18" t="s">
        <v>90</v>
      </c>
      <c r="BK692" s="242">
        <f>ROUND(I692*H692,2)</f>
        <v>0</v>
      </c>
      <c r="BL692" s="18" t="s">
        <v>251</v>
      </c>
      <c r="BM692" s="241" t="s">
        <v>4909</v>
      </c>
    </row>
    <row r="693" s="13" customFormat="1">
      <c r="A693" s="13"/>
      <c r="B693" s="243"/>
      <c r="C693" s="244"/>
      <c r="D693" s="245" t="s">
        <v>253</v>
      </c>
      <c r="E693" s="246" t="s">
        <v>1</v>
      </c>
      <c r="F693" s="247" t="s">
        <v>4910</v>
      </c>
      <c r="G693" s="244"/>
      <c r="H693" s="248">
        <v>4</v>
      </c>
      <c r="I693" s="249"/>
      <c r="J693" s="244"/>
      <c r="K693" s="244"/>
      <c r="L693" s="250"/>
      <c r="M693" s="251"/>
      <c r="N693" s="252"/>
      <c r="O693" s="252"/>
      <c r="P693" s="252"/>
      <c r="Q693" s="252"/>
      <c r="R693" s="252"/>
      <c r="S693" s="252"/>
      <c r="T693" s="25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54" t="s">
        <v>253</v>
      </c>
      <c r="AU693" s="254" t="s">
        <v>92</v>
      </c>
      <c r="AV693" s="13" t="s">
        <v>92</v>
      </c>
      <c r="AW693" s="13" t="s">
        <v>36</v>
      </c>
      <c r="AX693" s="13" t="s">
        <v>83</v>
      </c>
      <c r="AY693" s="254" t="s">
        <v>244</v>
      </c>
    </row>
    <row r="694" s="14" customFormat="1">
      <c r="A694" s="14"/>
      <c r="B694" s="255"/>
      <c r="C694" s="256"/>
      <c r="D694" s="245" t="s">
        <v>253</v>
      </c>
      <c r="E694" s="257" t="s">
        <v>1</v>
      </c>
      <c r="F694" s="258" t="s">
        <v>255</v>
      </c>
      <c r="G694" s="256"/>
      <c r="H694" s="259">
        <v>4</v>
      </c>
      <c r="I694" s="260"/>
      <c r="J694" s="256"/>
      <c r="K694" s="256"/>
      <c r="L694" s="261"/>
      <c r="M694" s="262"/>
      <c r="N694" s="263"/>
      <c r="O694" s="263"/>
      <c r="P694" s="263"/>
      <c r="Q694" s="263"/>
      <c r="R694" s="263"/>
      <c r="S694" s="263"/>
      <c r="T694" s="26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65" t="s">
        <v>253</v>
      </c>
      <c r="AU694" s="265" t="s">
        <v>92</v>
      </c>
      <c r="AV694" s="14" t="s">
        <v>251</v>
      </c>
      <c r="AW694" s="14" t="s">
        <v>36</v>
      </c>
      <c r="AX694" s="14" t="s">
        <v>90</v>
      </c>
      <c r="AY694" s="265" t="s">
        <v>244</v>
      </c>
    </row>
    <row r="695" s="2" customFormat="1" ht="33" customHeight="1">
      <c r="A695" s="39"/>
      <c r="B695" s="40"/>
      <c r="C695" s="287" t="s">
        <v>1234</v>
      </c>
      <c r="D695" s="287" t="s">
        <v>529</v>
      </c>
      <c r="E695" s="288" t="s">
        <v>4911</v>
      </c>
      <c r="F695" s="289" t="s">
        <v>4912</v>
      </c>
      <c r="G695" s="290" t="s">
        <v>250</v>
      </c>
      <c r="H695" s="291">
        <v>4</v>
      </c>
      <c r="I695" s="292"/>
      <c r="J695" s="293">
        <f>ROUND(I695*H695,2)</f>
        <v>0</v>
      </c>
      <c r="K695" s="294"/>
      <c r="L695" s="295"/>
      <c r="M695" s="296" t="s">
        <v>1</v>
      </c>
      <c r="N695" s="297" t="s">
        <v>48</v>
      </c>
      <c r="O695" s="92"/>
      <c r="P695" s="239">
        <f>O695*H695</f>
        <v>0</v>
      </c>
      <c r="Q695" s="239">
        <v>0</v>
      </c>
      <c r="R695" s="239">
        <f>Q695*H695</f>
        <v>0</v>
      </c>
      <c r="S695" s="239">
        <v>0</v>
      </c>
      <c r="T695" s="240">
        <f>S695*H695</f>
        <v>0</v>
      </c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R695" s="241" t="s">
        <v>280</v>
      </c>
      <c r="AT695" s="241" t="s">
        <v>529</v>
      </c>
      <c r="AU695" s="241" t="s">
        <v>92</v>
      </c>
      <c r="AY695" s="18" t="s">
        <v>244</v>
      </c>
      <c r="BE695" s="242">
        <f>IF(N695="základní",J695,0)</f>
        <v>0</v>
      </c>
      <c r="BF695" s="242">
        <f>IF(N695="snížená",J695,0)</f>
        <v>0</v>
      </c>
      <c r="BG695" s="242">
        <f>IF(N695="zákl. přenesená",J695,0)</f>
        <v>0</v>
      </c>
      <c r="BH695" s="242">
        <f>IF(N695="sníž. přenesená",J695,0)</f>
        <v>0</v>
      </c>
      <c r="BI695" s="242">
        <f>IF(N695="nulová",J695,0)</f>
        <v>0</v>
      </c>
      <c r="BJ695" s="18" t="s">
        <v>90</v>
      </c>
      <c r="BK695" s="242">
        <f>ROUND(I695*H695,2)</f>
        <v>0</v>
      </c>
      <c r="BL695" s="18" t="s">
        <v>251</v>
      </c>
      <c r="BM695" s="241" t="s">
        <v>4913</v>
      </c>
    </row>
    <row r="696" s="13" customFormat="1">
      <c r="A696" s="13"/>
      <c r="B696" s="243"/>
      <c r="C696" s="244"/>
      <c r="D696" s="245" t="s">
        <v>253</v>
      </c>
      <c r="E696" s="246" t="s">
        <v>1</v>
      </c>
      <c r="F696" s="247" t="s">
        <v>4914</v>
      </c>
      <c r="G696" s="244"/>
      <c r="H696" s="248">
        <v>4</v>
      </c>
      <c r="I696" s="249"/>
      <c r="J696" s="244"/>
      <c r="K696" s="244"/>
      <c r="L696" s="250"/>
      <c r="M696" s="251"/>
      <c r="N696" s="252"/>
      <c r="O696" s="252"/>
      <c r="P696" s="252"/>
      <c r="Q696" s="252"/>
      <c r="R696" s="252"/>
      <c r="S696" s="252"/>
      <c r="T696" s="25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4" t="s">
        <v>253</v>
      </c>
      <c r="AU696" s="254" t="s">
        <v>92</v>
      </c>
      <c r="AV696" s="13" t="s">
        <v>92</v>
      </c>
      <c r="AW696" s="13" t="s">
        <v>36</v>
      </c>
      <c r="AX696" s="13" t="s">
        <v>83</v>
      </c>
      <c r="AY696" s="254" t="s">
        <v>244</v>
      </c>
    </row>
    <row r="697" s="14" customFormat="1">
      <c r="A697" s="14"/>
      <c r="B697" s="255"/>
      <c r="C697" s="256"/>
      <c r="D697" s="245" t="s">
        <v>253</v>
      </c>
      <c r="E697" s="257" t="s">
        <v>1</v>
      </c>
      <c r="F697" s="258" t="s">
        <v>255</v>
      </c>
      <c r="G697" s="256"/>
      <c r="H697" s="259">
        <v>4</v>
      </c>
      <c r="I697" s="260"/>
      <c r="J697" s="256"/>
      <c r="K697" s="256"/>
      <c r="L697" s="261"/>
      <c r="M697" s="262"/>
      <c r="N697" s="263"/>
      <c r="O697" s="263"/>
      <c r="P697" s="263"/>
      <c r="Q697" s="263"/>
      <c r="R697" s="263"/>
      <c r="S697" s="263"/>
      <c r="T697" s="26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65" t="s">
        <v>253</v>
      </c>
      <c r="AU697" s="265" t="s">
        <v>92</v>
      </c>
      <c r="AV697" s="14" t="s">
        <v>251</v>
      </c>
      <c r="AW697" s="14" t="s">
        <v>36</v>
      </c>
      <c r="AX697" s="14" t="s">
        <v>90</v>
      </c>
      <c r="AY697" s="265" t="s">
        <v>244</v>
      </c>
    </row>
    <row r="698" s="2" customFormat="1" ht="24.15" customHeight="1">
      <c r="A698" s="39"/>
      <c r="B698" s="40"/>
      <c r="C698" s="229" t="s">
        <v>1239</v>
      </c>
      <c r="D698" s="229" t="s">
        <v>247</v>
      </c>
      <c r="E698" s="230" t="s">
        <v>4915</v>
      </c>
      <c r="F698" s="231" t="s">
        <v>4916</v>
      </c>
      <c r="G698" s="232" t="s">
        <v>250</v>
      </c>
      <c r="H698" s="233">
        <v>1</v>
      </c>
      <c r="I698" s="234"/>
      <c r="J698" s="235">
        <f>ROUND(I698*H698,2)</f>
        <v>0</v>
      </c>
      <c r="K698" s="236"/>
      <c r="L698" s="45"/>
      <c r="M698" s="237" t="s">
        <v>1</v>
      </c>
      <c r="N698" s="238" t="s">
        <v>48</v>
      </c>
      <c r="O698" s="92"/>
      <c r="P698" s="239">
        <f>O698*H698</f>
        <v>0</v>
      </c>
      <c r="Q698" s="239">
        <v>0</v>
      </c>
      <c r="R698" s="239">
        <f>Q698*H698</f>
        <v>0</v>
      </c>
      <c r="S698" s="239">
        <v>0</v>
      </c>
      <c r="T698" s="240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41" t="s">
        <v>251</v>
      </c>
      <c r="AT698" s="241" t="s">
        <v>247</v>
      </c>
      <c r="AU698" s="241" t="s">
        <v>92</v>
      </c>
      <c r="AY698" s="18" t="s">
        <v>244</v>
      </c>
      <c r="BE698" s="242">
        <f>IF(N698="základní",J698,0)</f>
        <v>0</v>
      </c>
      <c r="BF698" s="242">
        <f>IF(N698="snížená",J698,0)</f>
        <v>0</v>
      </c>
      <c r="BG698" s="242">
        <f>IF(N698="zákl. přenesená",J698,0)</f>
        <v>0</v>
      </c>
      <c r="BH698" s="242">
        <f>IF(N698="sníž. přenesená",J698,0)</f>
        <v>0</v>
      </c>
      <c r="BI698" s="242">
        <f>IF(N698="nulová",J698,0)</f>
        <v>0</v>
      </c>
      <c r="BJ698" s="18" t="s">
        <v>90</v>
      </c>
      <c r="BK698" s="242">
        <f>ROUND(I698*H698,2)</f>
        <v>0</v>
      </c>
      <c r="BL698" s="18" t="s">
        <v>251</v>
      </c>
      <c r="BM698" s="241" t="s">
        <v>4917</v>
      </c>
    </row>
    <row r="699" s="15" customFormat="1">
      <c r="A699" s="15"/>
      <c r="B699" s="266"/>
      <c r="C699" s="267"/>
      <c r="D699" s="245" t="s">
        <v>253</v>
      </c>
      <c r="E699" s="268" t="s">
        <v>1</v>
      </c>
      <c r="F699" s="269" t="s">
        <v>4888</v>
      </c>
      <c r="G699" s="267"/>
      <c r="H699" s="268" t="s">
        <v>1</v>
      </c>
      <c r="I699" s="270"/>
      <c r="J699" s="267"/>
      <c r="K699" s="267"/>
      <c r="L699" s="271"/>
      <c r="M699" s="272"/>
      <c r="N699" s="273"/>
      <c r="O699" s="273"/>
      <c r="P699" s="273"/>
      <c r="Q699" s="273"/>
      <c r="R699" s="273"/>
      <c r="S699" s="273"/>
      <c r="T699" s="274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T699" s="275" t="s">
        <v>253</v>
      </c>
      <c r="AU699" s="275" t="s">
        <v>92</v>
      </c>
      <c r="AV699" s="15" t="s">
        <v>90</v>
      </c>
      <c r="AW699" s="15" t="s">
        <v>36</v>
      </c>
      <c r="AX699" s="15" t="s">
        <v>83</v>
      </c>
      <c r="AY699" s="275" t="s">
        <v>244</v>
      </c>
    </row>
    <row r="700" s="13" customFormat="1">
      <c r="A700" s="13"/>
      <c r="B700" s="243"/>
      <c r="C700" s="244"/>
      <c r="D700" s="245" t="s">
        <v>253</v>
      </c>
      <c r="E700" s="246" t="s">
        <v>1</v>
      </c>
      <c r="F700" s="247" t="s">
        <v>4918</v>
      </c>
      <c r="G700" s="244"/>
      <c r="H700" s="248">
        <v>1</v>
      </c>
      <c r="I700" s="249"/>
      <c r="J700" s="244"/>
      <c r="K700" s="244"/>
      <c r="L700" s="250"/>
      <c r="M700" s="251"/>
      <c r="N700" s="252"/>
      <c r="O700" s="252"/>
      <c r="P700" s="252"/>
      <c r="Q700" s="252"/>
      <c r="R700" s="252"/>
      <c r="S700" s="252"/>
      <c r="T700" s="25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4" t="s">
        <v>253</v>
      </c>
      <c r="AU700" s="254" t="s">
        <v>92</v>
      </c>
      <c r="AV700" s="13" t="s">
        <v>92</v>
      </c>
      <c r="AW700" s="13" t="s">
        <v>36</v>
      </c>
      <c r="AX700" s="13" t="s">
        <v>83</v>
      </c>
      <c r="AY700" s="254" t="s">
        <v>244</v>
      </c>
    </row>
    <row r="701" s="16" customFormat="1">
      <c r="A701" s="16"/>
      <c r="B701" s="276"/>
      <c r="C701" s="277"/>
      <c r="D701" s="245" t="s">
        <v>253</v>
      </c>
      <c r="E701" s="278" t="s">
        <v>1</v>
      </c>
      <c r="F701" s="279" t="s">
        <v>503</v>
      </c>
      <c r="G701" s="277"/>
      <c r="H701" s="280">
        <v>1</v>
      </c>
      <c r="I701" s="281"/>
      <c r="J701" s="277"/>
      <c r="K701" s="277"/>
      <c r="L701" s="282"/>
      <c r="M701" s="283"/>
      <c r="N701" s="284"/>
      <c r="O701" s="284"/>
      <c r="P701" s="284"/>
      <c r="Q701" s="284"/>
      <c r="R701" s="284"/>
      <c r="S701" s="284"/>
      <c r="T701" s="285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T701" s="286" t="s">
        <v>253</v>
      </c>
      <c r="AU701" s="286" t="s">
        <v>92</v>
      </c>
      <c r="AV701" s="16" t="s">
        <v>358</v>
      </c>
      <c r="AW701" s="16" t="s">
        <v>36</v>
      </c>
      <c r="AX701" s="16" t="s">
        <v>83</v>
      </c>
      <c r="AY701" s="286" t="s">
        <v>244</v>
      </c>
    </row>
    <row r="702" s="14" customFormat="1">
      <c r="A702" s="14"/>
      <c r="B702" s="255"/>
      <c r="C702" s="256"/>
      <c r="D702" s="245" t="s">
        <v>253</v>
      </c>
      <c r="E702" s="257" t="s">
        <v>1</v>
      </c>
      <c r="F702" s="258" t="s">
        <v>255</v>
      </c>
      <c r="G702" s="256"/>
      <c r="H702" s="259">
        <v>1</v>
      </c>
      <c r="I702" s="260"/>
      <c r="J702" s="256"/>
      <c r="K702" s="256"/>
      <c r="L702" s="261"/>
      <c r="M702" s="262"/>
      <c r="N702" s="263"/>
      <c r="O702" s="263"/>
      <c r="P702" s="263"/>
      <c r="Q702" s="263"/>
      <c r="R702" s="263"/>
      <c r="S702" s="263"/>
      <c r="T702" s="26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65" t="s">
        <v>253</v>
      </c>
      <c r="AU702" s="265" t="s">
        <v>92</v>
      </c>
      <c r="AV702" s="14" t="s">
        <v>251</v>
      </c>
      <c r="AW702" s="14" t="s">
        <v>36</v>
      </c>
      <c r="AX702" s="14" t="s">
        <v>90</v>
      </c>
      <c r="AY702" s="265" t="s">
        <v>244</v>
      </c>
    </row>
    <row r="703" s="2" customFormat="1" ht="16.5" customHeight="1">
      <c r="A703" s="39"/>
      <c r="B703" s="40"/>
      <c r="C703" s="287" t="s">
        <v>1245</v>
      </c>
      <c r="D703" s="287" t="s">
        <v>529</v>
      </c>
      <c r="E703" s="288" t="s">
        <v>4919</v>
      </c>
      <c r="F703" s="289" t="s">
        <v>4920</v>
      </c>
      <c r="G703" s="290" t="s">
        <v>250</v>
      </c>
      <c r="H703" s="291">
        <v>1</v>
      </c>
      <c r="I703" s="292"/>
      <c r="J703" s="293">
        <f>ROUND(I703*H703,2)</f>
        <v>0</v>
      </c>
      <c r="K703" s="294"/>
      <c r="L703" s="295"/>
      <c r="M703" s="296" t="s">
        <v>1</v>
      </c>
      <c r="N703" s="297" t="s">
        <v>48</v>
      </c>
      <c r="O703" s="92"/>
      <c r="P703" s="239">
        <f>O703*H703</f>
        <v>0</v>
      </c>
      <c r="Q703" s="239">
        <v>0</v>
      </c>
      <c r="R703" s="239">
        <f>Q703*H703</f>
        <v>0</v>
      </c>
      <c r="S703" s="239">
        <v>0</v>
      </c>
      <c r="T703" s="240">
        <f>S703*H703</f>
        <v>0</v>
      </c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R703" s="241" t="s">
        <v>280</v>
      </c>
      <c r="AT703" s="241" t="s">
        <v>529</v>
      </c>
      <c r="AU703" s="241" t="s">
        <v>92</v>
      </c>
      <c r="AY703" s="18" t="s">
        <v>244</v>
      </c>
      <c r="BE703" s="242">
        <f>IF(N703="základní",J703,0)</f>
        <v>0</v>
      </c>
      <c r="BF703" s="242">
        <f>IF(N703="snížená",J703,0)</f>
        <v>0</v>
      </c>
      <c r="BG703" s="242">
        <f>IF(N703="zákl. přenesená",J703,0)</f>
        <v>0</v>
      </c>
      <c r="BH703" s="242">
        <f>IF(N703="sníž. přenesená",J703,0)</f>
        <v>0</v>
      </c>
      <c r="BI703" s="242">
        <f>IF(N703="nulová",J703,0)</f>
        <v>0</v>
      </c>
      <c r="BJ703" s="18" t="s">
        <v>90</v>
      </c>
      <c r="BK703" s="242">
        <f>ROUND(I703*H703,2)</f>
        <v>0</v>
      </c>
      <c r="BL703" s="18" t="s">
        <v>251</v>
      </c>
      <c r="BM703" s="241" t="s">
        <v>4921</v>
      </c>
    </row>
    <row r="704" s="15" customFormat="1">
      <c r="A704" s="15"/>
      <c r="B704" s="266"/>
      <c r="C704" s="267"/>
      <c r="D704" s="245" t="s">
        <v>253</v>
      </c>
      <c r="E704" s="268" t="s">
        <v>1</v>
      </c>
      <c r="F704" s="269" t="s">
        <v>4888</v>
      </c>
      <c r="G704" s="267"/>
      <c r="H704" s="268" t="s">
        <v>1</v>
      </c>
      <c r="I704" s="270"/>
      <c r="J704" s="267"/>
      <c r="K704" s="267"/>
      <c r="L704" s="271"/>
      <c r="M704" s="272"/>
      <c r="N704" s="273"/>
      <c r="O704" s="273"/>
      <c r="P704" s="273"/>
      <c r="Q704" s="273"/>
      <c r="R704" s="273"/>
      <c r="S704" s="273"/>
      <c r="T704" s="274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75" t="s">
        <v>253</v>
      </c>
      <c r="AU704" s="275" t="s">
        <v>92</v>
      </c>
      <c r="AV704" s="15" t="s">
        <v>90</v>
      </c>
      <c r="AW704" s="15" t="s">
        <v>36</v>
      </c>
      <c r="AX704" s="15" t="s">
        <v>83</v>
      </c>
      <c r="AY704" s="275" t="s">
        <v>244</v>
      </c>
    </row>
    <row r="705" s="13" customFormat="1">
      <c r="A705" s="13"/>
      <c r="B705" s="243"/>
      <c r="C705" s="244"/>
      <c r="D705" s="245" t="s">
        <v>253</v>
      </c>
      <c r="E705" s="246" t="s">
        <v>1</v>
      </c>
      <c r="F705" s="247" t="s">
        <v>4918</v>
      </c>
      <c r="G705" s="244"/>
      <c r="H705" s="248">
        <v>1</v>
      </c>
      <c r="I705" s="249"/>
      <c r="J705" s="244"/>
      <c r="K705" s="244"/>
      <c r="L705" s="250"/>
      <c r="M705" s="251"/>
      <c r="N705" s="252"/>
      <c r="O705" s="252"/>
      <c r="P705" s="252"/>
      <c r="Q705" s="252"/>
      <c r="R705" s="252"/>
      <c r="S705" s="252"/>
      <c r="T705" s="25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4" t="s">
        <v>253</v>
      </c>
      <c r="AU705" s="254" t="s">
        <v>92</v>
      </c>
      <c r="AV705" s="13" t="s">
        <v>92</v>
      </c>
      <c r="AW705" s="13" t="s">
        <v>36</v>
      </c>
      <c r="AX705" s="13" t="s">
        <v>83</v>
      </c>
      <c r="AY705" s="254" t="s">
        <v>244</v>
      </c>
    </row>
    <row r="706" s="16" customFormat="1">
      <c r="A706" s="16"/>
      <c r="B706" s="276"/>
      <c r="C706" s="277"/>
      <c r="D706" s="245" t="s">
        <v>253</v>
      </c>
      <c r="E706" s="278" t="s">
        <v>1</v>
      </c>
      <c r="F706" s="279" t="s">
        <v>503</v>
      </c>
      <c r="G706" s="277"/>
      <c r="H706" s="280">
        <v>1</v>
      </c>
      <c r="I706" s="281"/>
      <c r="J706" s="277"/>
      <c r="K706" s="277"/>
      <c r="L706" s="282"/>
      <c r="M706" s="283"/>
      <c r="N706" s="284"/>
      <c r="O706" s="284"/>
      <c r="P706" s="284"/>
      <c r="Q706" s="284"/>
      <c r="R706" s="284"/>
      <c r="S706" s="284"/>
      <c r="T706" s="285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T706" s="286" t="s">
        <v>253</v>
      </c>
      <c r="AU706" s="286" t="s">
        <v>92</v>
      </c>
      <c r="AV706" s="16" t="s">
        <v>358</v>
      </c>
      <c r="AW706" s="16" t="s">
        <v>36</v>
      </c>
      <c r="AX706" s="16" t="s">
        <v>83</v>
      </c>
      <c r="AY706" s="286" t="s">
        <v>244</v>
      </c>
    </row>
    <row r="707" s="14" customFormat="1">
      <c r="A707" s="14"/>
      <c r="B707" s="255"/>
      <c r="C707" s="256"/>
      <c r="D707" s="245" t="s">
        <v>253</v>
      </c>
      <c r="E707" s="257" t="s">
        <v>1</v>
      </c>
      <c r="F707" s="258" t="s">
        <v>255</v>
      </c>
      <c r="G707" s="256"/>
      <c r="H707" s="259">
        <v>1</v>
      </c>
      <c r="I707" s="260"/>
      <c r="J707" s="256"/>
      <c r="K707" s="256"/>
      <c r="L707" s="261"/>
      <c r="M707" s="262"/>
      <c r="N707" s="263"/>
      <c r="O707" s="263"/>
      <c r="P707" s="263"/>
      <c r="Q707" s="263"/>
      <c r="R707" s="263"/>
      <c r="S707" s="263"/>
      <c r="T707" s="26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65" t="s">
        <v>253</v>
      </c>
      <c r="AU707" s="265" t="s">
        <v>92</v>
      </c>
      <c r="AV707" s="14" t="s">
        <v>251</v>
      </c>
      <c r="AW707" s="14" t="s">
        <v>36</v>
      </c>
      <c r="AX707" s="14" t="s">
        <v>90</v>
      </c>
      <c r="AY707" s="265" t="s">
        <v>244</v>
      </c>
    </row>
    <row r="708" s="2" customFormat="1" ht="24.15" customHeight="1">
      <c r="A708" s="39"/>
      <c r="B708" s="40"/>
      <c r="C708" s="229" t="s">
        <v>1250</v>
      </c>
      <c r="D708" s="229" t="s">
        <v>247</v>
      </c>
      <c r="E708" s="230" t="s">
        <v>4922</v>
      </c>
      <c r="F708" s="231" t="s">
        <v>4923</v>
      </c>
      <c r="G708" s="232" t="s">
        <v>250</v>
      </c>
      <c r="H708" s="233">
        <v>1</v>
      </c>
      <c r="I708" s="234"/>
      <c r="J708" s="235">
        <f>ROUND(I708*H708,2)</f>
        <v>0</v>
      </c>
      <c r="K708" s="236"/>
      <c r="L708" s="45"/>
      <c r="M708" s="237" t="s">
        <v>1</v>
      </c>
      <c r="N708" s="238" t="s">
        <v>48</v>
      </c>
      <c r="O708" s="92"/>
      <c r="P708" s="239">
        <f>O708*H708</f>
        <v>0</v>
      </c>
      <c r="Q708" s="239">
        <v>0</v>
      </c>
      <c r="R708" s="239">
        <f>Q708*H708</f>
        <v>0</v>
      </c>
      <c r="S708" s="239">
        <v>0</v>
      </c>
      <c r="T708" s="240">
        <f>S708*H708</f>
        <v>0</v>
      </c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R708" s="241" t="s">
        <v>251</v>
      </c>
      <c r="AT708" s="241" t="s">
        <v>247</v>
      </c>
      <c r="AU708" s="241" t="s">
        <v>92</v>
      </c>
      <c r="AY708" s="18" t="s">
        <v>244</v>
      </c>
      <c r="BE708" s="242">
        <f>IF(N708="základní",J708,0)</f>
        <v>0</v>
      </c>
      <c r="BF708" s="242">
        <f>IF(N708="snížená",J708,0)</f>
        <v>0</v>
      </c>
      <c r="BG708" s="242">
        <f>IF(N708="zákl. přenesená",J708,0)</f>
        <v>0</v>
      </c>
      <c r="BH708" s="242">
        <f>IF(N708="sníž. přenesená",J708,0)</f>
        <v>0</v>
      </c>
      <c r="BI708" s="242">
        <f>IF(N708="nulová",J708,0)</f>
        <v>0</v>
      </c>
      <c r="BJ708" s="18" t="s">
        <v>90</v>
      </c>
      <c r="BK708" s="242">
        <f>ROUND(I708*H708,2)</f>
        <v>0</v>
      </c>
      <c r="BL708" s="18" t="s">
        <v>251</v>
      </c>
      <c r="BM708" s="241" t="s">
        <v>4924</v>
      </c>
    </row>
    <row r="709" s="15" customFormat="1">
      <c r="A709" s="15"/>
      <c r="B709" s="266"/>
      <c r="C709" s="267"/>
      <c r="D709" s="245" t="s">
        <v>253</v>
      </c>
      <c r="E709" s="268" t="s">
        <v>1</v>
      </c>
      <c r="F709" s="269" t="s">
        <v>4888</v>
      </c>
      <c r="G709" s="267"/>
      <c r="H709" s="268" t="s">
        <v>1</v>
      </c>
      <c r="I709" s="270"/>
      <c r="J709" s="267"/>
      <c r="K709" s="267"/>
      <c r="L709" s="271"/>
      <c r="M709" s="272"/>
      <c r="N709" s="273"/>
      <c r="O709" s="273"/>
      <c r="P709" s="273"/>
      <c r="Q709" s="273"/>
      <c r="R709" s="273"/>
      <c r="S709" s="273"/>
      <c r="T709" s="274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T709" s="275" t="s">
        <v>253</v>
      </c>
      <c r="AU709" s="275" t="s">
        <v>92</v>
      </c>
      <c r="AV709" s="15" t="s">
        <v>90</v>
      </c>
      <c r="AW709" s="15" t="s">
        <v>36</v>
      </c>
      <c r="AX709" s="15" t="s">
        <v>83</v>
      </c>
      <c r="AY709" s="275" t="s">
        <v>244</v>
      </c>
    </row>
    <row r="710" s="13" customFormat="1">
      <c r="A710" s="13"/>
      <c r="B710" s="243"/>
      <c r="C710" s="244"/>
      <c r="D710" s="245" t="s">
        <v>253</v>
      </c>
      <c r="E710" s="246" t="s">
        <v>1</v>
      </c>
      <c r="F710" s="247" t="s">
        <v>4925</v>
      </c>
      <c r="G710" s="244"/>
      <c r="H710" s="248">
        <v>1</v>
      </c>
      <c r="I710" s="249"/>
      <c r="J710" s="244"/>
      <c r="K710" s="244"/>
      <c r="L710" s="250"/>
      <c r="M710" s="251"/>
      <c r="N710" s="252"/>
      <c r="O710" s="252"/>
      <c r="P710" s="252"/>
      <c r="Q710" s="252"/>
      <c r="R710" s="252"/>
      <c r="S710" s="252"/>
      <c r="T710" s="25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4" t="s">
        <v>253</v>
      </c>
      <c r="AU710" s="254" t="s">
        <v>92</v>
      </c>
      <c r="AV710" s="13" t="s">
        <v>92</v>
      </c>
      <c r="AW710" s="13" t="s">
        <v>36</v>
      </c>
      <c r="AX710" s="13" t="s">
        <v>83</v>
      </c>
      <c r="AY710" s="254" t="s">
        <v>244</v>
      </c>
    </row>
    <row r="711" s="16" customFormat="1">
      <c r="A711" s="16"/>
      <c r="B711" s="276"/>
      <c r="C711" s="277"/>
      <c r="D711" s="245" t="s">
        <v>253</v>
      </c>
      <c r="E711" s="278" t="s">
        <v>1</v>
      </c>
      <c r="F711" s="279" t="s">
        <v>503</v>
      </c>
      <c r="G711" s="277"/>
      <c r="H711" s="280">
        <v>1</v>
      </c>
      <c r="I711" s="281"/>
      <c r="J711" s="277"/>
      <c r="K711" s="277"/>
      <c r="L711" s="282"/>
      <c r="M711" s="283"/>
      <c r="N711" s="284"/>
      <c r="O711" s="284"/>
      <c r="P711" s="284"/>
      <c r="Q711" s="284"/>
      <c r="R711" s="284"/>
      <c r="S711" s="284"/>
      <c r="T711" s="285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T711" s="286" t="s">
        <v>253</v>
      </c>
      <c r="AU711" s="286" t="s">
        <v>92</v>
      </c>
      <c r="AV711" s="16" t="s">
        <v>358</v>
      </c>
      <c r="AW711" s="16" t="s">
        <v>36</v>
      </c>
      <c r="AX711" s="16" t="s">
        <v>83</v>
      </c>
      <c r="AY711" s="286" t="s">
        <v>244</v>
      </c>
    </row>
    <row r="712" s="14" customFormat="1">
      <c r="A712" s="14"/>
      <c r="B712" s="255"/>
      <c r="C712" s="256"/>
      <c r="D712" s="245" t="s">
        <v>253</v>
      </c>
      <c r="E712" s="257" t="s">
        <v>1</v>
      </c>
      <c r="F712" s="258" t="s">
        <v>255</v>
      </c>
      <c r="G712" s="256"/>
      <c r="H712" s="259">
        <v>1</v>
      </c>
      <c r="I712" s="260"/>
      <c r="J712" s="256"/>
      <c r="K712" s="256"/>
      <c r="L712" s="261"/>
      <c r="M712" s="262"/>
      <c r="N712" s="263"/>
      <c r="O712" s="263"/>
      <c r="P712" s="263"/>
      <c r="Q712" s="263"/>
      <c r="R712" s="263"/>
      <c r="S712" s="263"/>
      <c r="T712" s="26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65" t="s">
        <v>253</v>
      </c>
      <c r="AU712" s="265" t="s">
        <v>92</v>
      </c>
      <c r="AV712" s="14" t="s">
        <v>251</v>
      </c>
      <c r="AW712" s="14" t="s">
        <v>36</v>
      </c>
      <c r="AX712" s="14" t="s">
        <v>90</v>
      </c>
      <c r="AY712" s="265" t="s">
        <v>244</v>
      </c>
    </row>
    <row r="713" s="2" customFormat="1" ht="21.75" customHeight="1">
      <c r="A713" s="39"/>
      <c r="B713" s="40"/>
      <c r="C713" s="287" t="s">
        <v>1254</v>
      </c>
      <c r="D713" s="287" t="s">
        <v>529</v>
      </c>
      <c r="E713" s="288" t="s">
        <v>4926</v>
      </c>
      <c r="F713" s="289" t="s">
        <v>4927</v>
      </c>
      <c r="G713" s="290" t="s">
        <v>250</v>
      </c>
      <c r="H713" s="291">
        <v>1</v>
      </c>
      <c r="I713" s="292"/>
      <c r="J713" s="293">
        <f>ROUND(I713*H713,2)</f>
        <v>0</v>
      </c>
      <c r="K713" s="294"/>
      <c r="L713" s="295"/>
      <c r="M713" s="296" t="s">
        <v>1</v>
      </c>
      <c r="N713" s="297" t="s">
        <v>48</v>
      </c>
      <c r="O713" s="92"/>
      <c r="P713" s="239">
        <f>O713*H713</f>
        <v>0</v>
      </c>
      <c r="Q713" s="239">
        <v>0</v>
      </c>
      <c r="R713" s="239">
        <f>Q713*H713</f>
        <v>0</v>
      </c>
      <c r="S713" s="239">
        <v>0</v>
      </c>
      <c r="T713" s="240">
        <f>S713*H713</f>
        <v>0</v>
      </c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R713" s="241" t="s">
        <v>280</v>
      </c>
      <c r="AT713" s="241" t="s">
        <v>529</v>
      </c>
      <c r="AU713" s="241" t="s">
        <v>92</v>
      </c>
      <c r="AY713" s="18" t="s">
        <v>244</v>
      </c>
      <c r="BE713" s="242">
        <f>IF(N713="základní",J713,0)</f>
        <v>0</v>
      </c>
      <c r="BF713" s="242">
        <f>IF(N713="snížená",J713,0)</f>
        <v>0</v>
      </c>
      <c r="BG713" s="242">
        <f>IF(N713="zákl. přenesená",J713,0)</f>
        <v>0</v>
      </c>
      <c r="BH713" s="242">
        <f>IF(N713="sníž. přenesená",J713,0)</f>
        <v>0</v>
      </c>
      <c r="BI713" s="242">
        <f>IF(N713="nulová",J713,0)</f>
        <v>0</v>
      </c>
      <c r="BJ713" s="18" t="s">
        <v>90</v>
      </c>
      <c r="BK713" s="242">
        <f>ROUND(I713*H713,2)</f>
        <v>0</v>
      </c>
      <c r="BL713" s="18" t="s">
        <v>251</v>
      </c>
      <c r="BM713" s="241" t="s">
        <v>4928</v>
      </c>
    </row>
    <row r="714" s="15" customFormat="1">
      <c r="A714" s="15"/>
      <c r="B714" s="266"/>
      <c r="C714" s="267"/>
      <c r="D714" s="245" t="s">
        <v>253</v>
      </c>
      <c r="E714" s="268" t="s">
        <v>1</v>
      </c>
      <c r="F714" s="269" t="s">
        <v>4888</v>
      </c>
      <c r="G714" s="267"/>
      <c r="H714" s="268" t="s">
        <v>1</v>
      </c>
      <c r="I714" s="270"/>
      <c r="J714" s="267"/>
      <c r="K714" s="267"/>
      <c r="L714" s="271"/>
      <c r="M714" s="272"/>
      <c r="N714" s="273"/>
      <c r="O714" s="273"/>
      <c r="P714" s="273"/>
      <c r="Q714" s="273"/>
      <c r="R714" s="273"/>
      <c r="S714" s="273"/>
      <c r="T714" s="274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T714" s="275" t="s">
        <v>253</v>
      </c>
      <c r="AU714" s="275" t="s">
        <v>92</v>
      </c>
      <c r="AV714" s="15" t="s">
        <v>90</v>
      </c>
      <c r="AW714" s="15" t="s">
        <v>36</v>
      </c>
      <c r="AX714" s="15" t="s">
        <v>83</v>
      </c>
      <c r="AY714" s="275" t="s">
        <v>244</v>
      </c>
    </row>
    <row r="715" s="13" customFormat="1">
      <c r="A715" s="13"/>
      <c r="B715" s="243"/>
      <c r="C715" s="244"/>
      <c r="D715" s="245" t="s">
        <v>253</v>
      </c>
      <c r="E715" s="246" t="s">
        <v>1</v>
      </c>
      <c r="F715" s="247" t="s">
        <v>4925</v>
      </c>
      <c r="G715" s="244"/>
      <c r="H715" s="248">
        <v>1</v>
      </c>
      <c r="I715" s="249"/>
      <c r="J715" s="244"/>
      <c r="K715" s="244"/>
      <c r="L715" s="250"/>
      <c r="M715" s="251"/>
      <c r="N715" s="252"/>
      <c r="O715" s="252"/>
      <c r="P715" s="252"/>
      <c r="Q715" s="252"/>
      <c r="R715" s="252"/>
      <c r="S715" s="252"/>
      <c r="T715" s="25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4" t="s">
        <v>253</v>
      </c>
      <c r="AU715" s="254" t="s">
        <v>92</v>
      </c>
      <c r="AV715" s="13" t="s">
        <v>92</v>
      </c>
      <c r="AW715" s="13" t="s">
        <v>36</v>
      </c>
      <c r="AX715" s="13" t="s">
        <v>83</v>
      </c>
      <c r="AY715" s="254" t="s">
        <v>244</v>
      </c>
    </row>
    <row r="716" s="16" customFormat="1">
      <c r="A716" s="16"/>
      <c r="B716" s="276"/>
      <c r="C716" s="277"/>
      <c r="D716" s="245" t="s">
        <v>253</v>
      </c>
      <c r="E716" s="278" t="s">
        <v>1</v>
      </c>
      <c r="F716" s="279" t="s">
        <v>503</v>
      </c>
      <c r="G716" s="277"/>
      <c r="H716" s="280">
        <v>1</v>
      </c>
      <c r="I716" s="281"/>
      <c r="J716" s="277"/>
      <c r="K716" s="277"/>
      <c r="L716" s="282"/>
      <c r="M716" s="283"/>
      <c r="N716" s="284"/>
      <c r="O716" s="284"/>
      <c r="P716" s="284"/>
      <c r="Q716" s="284"/>
      <c r="R716" s="284"/>
      <c r="S716" s="284"/>
      <c r="T716" s="285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T716" s="286" t="s">
        <v>253</v>
      </c>
      <c r="AU716" s="286" t="s">
        <v>92</v>
      </c>
      <c r="AV716" s="16" t="s">
        <v>358</v>
      </c>
      <c r="AW716" s="16" t="s">
        <v>36</v>
      </c>
      <c r="AX716" s="16" t="s">
        <v>83</v>
      </c>
      <c r="AY716" s="286" t="s">
        <v>244</v>
      </c>
    </row>
    <row r="717" s="14" customFormat="1">
      <c r="A717" s="14"/>
      <c r="B717" s="255"/>
      <c r="C717" s="256"/>
      <c r="D717" s="245" t="s">
        <v>253</v>
      </c>
      <c r="E717" s="257" t="s">
        <v>1</v>
      </c>
      <c r="F717" s="258" t="s">
        <v>255</v>
      </c>
      <c r="G717" s="256"/>
      <c r="H717" s="259">
        <v>1</v>
      </c>
      <c r="I717" s="260"/>
      <c r="J717" s="256"/>
      <c r="K717" s="256"/>
      <c r="L717" s="261"/>
      <c r="M717" s="262"/>
      <c r="N717" s="263"/>
      <c r="O717" s="263"/>
      <c r="P717" s="263"/>
      <c r="Q717" s="263"/>
      <c r="R717" s="263"/>
      <c r="S717" s="263"/>
      <c r="T717" s="26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65" t="s">
        <v>253</v>
      </c>
      <c r="AU717" s="265" t="s">
        <v>92</v>
      </c>
      <c r="AV717" s="14" t="s">
        <v>251</v>
      </c>
      <c r="AW717" s="14" t="s">
        <v>36</v>
      </c>
      <c r="AX717" s="14" t="s">
        <v>90</v>
      </c>
      <c r="AY717" s="265" t="s">
        <v>244</v>
      </c>
    </row>
    <row r="718" s="2" customFormat="1" ht="16.5" customHeight="1">
      <c r="A718" s="39"/>
      <c r="B718" s="40"/>
      <c r="C718" s="287" t="s">
        <v>1258</v>
      </c>
      <c r="D718" s="287" t="s">
        <v>529</v>
      </c>
      <c r="E718" s="288" t="s">
        <v>4929</v>
      </c>
      <c r="F718" s="289" t="s">
        <v>4930</v>
      </c>
      <c r="G718" s="290" t="s">
        <v>250</v>
      </c>
      <c r="H718" s="291">
        <v>1</v>
      </c>
      <c r="I718" s="292"/>
      <c r="J718" s="293">
        <f>ROUND(I718*H718,2)</f>
        <v>0</v>
      </c>
      <c r="K718" s="294"/>
      <c r="L718" s="295"/>
      <c r="M718" s="296" t="s">
        <v>1</v>
      </c>
      <c r="N718" s="297" t="s">
        <v>48</v>
      </c>
      <c r="O718" s="92"/>
      <c r="P718" s="239">
        <f>O718*H718</f>
        <v>0</v>
      </c>
      <c r="Q718" s="239">
        <v>0</v>
      </c>
      <c r="R718" s="239">
        <f>Q718*H718</f>
        <v>0</v>
      </c>
      <c r="S718" s="239">
        <v>0</v>
      </c>
      <c r="T718" s="240">
        <f>S718*H718</f>
        <v>0</v>
      </c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R718" s="241" t="s">
        <v>280</v>
      </c>
      <c r="AT718" s="241" t="s">
        <v>529</v>
      </c>
      <c r="AU718" s="241" t="s">
        <v>92</v>
      </c>
      <c r="AY718" s="18" t="s">
        <v>244</v>
      </c>
      <c r="BE718" s="242">
        <f>IF(N718="základní",J718,0)</f>
        <v>0</v>
      </c>
      <c r="BF718" s="242">
        <f>IF(N718="snížená",J718,0)</f>
        <v>0</v>
      </c>
      <c r="BG718" s="242">
        <f>IF(N718="zákl. přenesená",J718,0)</f>
        <v>0</v>
      </c>
      <c r="BH718" s="242">
        <f>IF(N718="sníž. přenesená",J718,0)</f>
        <v>0</v>
      </c>
      <c r="BI718" s="242">
        <f>IF(N718="nulová",J718,0)</f>
        <v>0</v>
      </c>
      <c r="BJ718" s="18" t="s">
        <v>90</v>
      </c>
      <c r="BK718" s="242">
        <f>ROUND(I718*H718,2)</f>
        <v>0</v>
      </c>
      <c r="BL718" s="18" t="s">
        <v>251</v>
      </c>
      <c r="BM718" s="241" t="s">
        <v>4931</v>
      </c>
    </row>
    <row r="719" s="15" customFormat="1">
      <c r="A719" s="15"/>
      <c r="B719" s="266"/>
      <c r="C719" s="267"/>
      <c r="D719" s="245" t="s">
        <v>253</v>
      </c>
      <c r="E719" s="268" t="s">
        <v>1</v>
      </c>
      <c r="F719" s="269" t="s">
        <v>4888</v>
      </c>
      <c r="G719" s="267"/>
      <c r="H719" s="268" t="s">
        <v>1</v>
      </c>
      <c r="I719" s="270"/>
      <c r="J719" s="267"/>
      <c r="K719" s="267"/>
      <c r="L719" s="271"/>
      <c r="M719" s="272"/>
      <c r="N719" s="273"/>
      <c r="O719" s="273"/>
      <c r="P719" s="273"/>
      <c r="Q719" s="273"/>
      <c r="R719" s="273"/>
      <c r="S719" s="273"/>
      <c r="T719" s="274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T719" s="275" t="s">
        <v>253</v>
      </c>
      <c r="AU719" s="275" t="s">
        <v>92</v>
      </c>
      <c r="AV719" s="15" t="s">
        <v>90</v>
      </c>
      <c r="AW719" s="15" t="s">
        <v>36</v>
      </c>
      <c r="AX719" s="15" t="s">
        <v>83</v>
      </c>
      <c r="AY719" s="275" t="s">
        <v>244</v>
      </c>
    </row>
    <row r="720" s="13" customFormat="1">
      <c r="A720" s="13"/>
      <c r="B720" s="243"/>
      <c r="C720" s="244"/>
      <c r="D720" s="245" t="s">
        <v>253</v>
      </c>
      <c r="E720" s="246" t="s">
        <v>1</v>
      </c>
      <c r="F720" s="247" t="s">
        <v>4925</v>
      </c>
      <c r="G720" s="244"/>
      <c r="H720" s="248">
        <v>1</v>
      </c>
      <c r="I720" s="249"/>
      <c r="J720" s="244"/>
      <c r="K720" s="244"/>
      <c r="L720" s="250"/>
      <c r="M720" s="251"/>
      <c r="N720" s="252"/>
      <c r="O720" s="252"/>
      <c r="P720" s="252"/>
      <c r="Q720" s="252"/>
      <c r="R720" s="252"/>
      <c r="S720" s="252"/>
      <c r="T720" s="25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4" t="s">
        <v>253</v>
      </c>
      <c r="AU720" s="254" t="s">
        <v>92</v>
      </c>
      <c r="AV720" s="13" t="s">
        <v>92</v>
      </c>
      <c r="AW720" s="13" t="s">
        <v>36</v>
      </c>
      <c r="AX720" s="13" t="s">
        <v>83</v>
      </c>
      <c r="AY720" s="254" t="s">
        <v>244</v>
      </c>
    </row>
    <row r="721" s="16" customFormat="1">
      <c r="A721" s="16"/>
      <c r="B721" s="276"/>
      <c r="C721" s="277"/>
      <c r="D721" s="245" t="s">
        <v>253</v>
      </c>
      <c r="E721" s="278" t="s">
        <v>1</v>
      </c>
      <c r="F721" s="279" t="s">
        <v>503</v>
      </c>
      <c r="G721" s="277"/>
      <c r="H721" s="280">
        <v>1</v>
      </c>
      <c r="I721" s="281"/>
      <c r="J721" s="277"/>
      <c r="K721" s="277"/>
      <c r="L721" s="282"/>
      <c r="M721" s="283"/>
      <c r="N721" s="284"/>
      <c r="O721" s="284"/>
      <c r="P721" s="284"/>
      <c r="Q721" s="284"/>
      <c r="R721" s="284"/>
      <c r="S721" s="284"/>
      <c r="T721" s="285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T721" s="286" t="s">
        <v>253</v>
      </c>
      <c r="AU721" s="286" t="s">
        <v>92</v>
      </c>
      <c r="AV721" s="16" t="s">
        <v>358</v>
      </c>
      <c r="AW721" s="16" t="s">
        <v>36</v>
      </c>
      <c r="AX721" s="16" t="s">
        <v>83</v>
      </c>
      <c r="AY721" s="286" t="s">
        <v>244</v>
      </c>
    </row>
    <row r="722" s="14" customFormat="1">
      <c r="A722" s="14"/>
      <c r="B722" s="255"/>
      <c r="C722" s="256"/>
      <c r="D722" s="245" t="s">
        <v>253</v>
      </c>
      <c r="E722" s="257" t="s">
        <v>1</v>
      </c>
      <c r="F722" s="258" t="s">
        <v>255</v>
      </c>
      <c r="G722" s="256"/>
      <c r="H722" s="259">
        <v>1</v>
      </c>
      <c r="I722" s="260"/>
      <c r="J722" s="256"/>
      <c r="K722" s="256"/>
      <c r="L722" s="261"/>
      <c r="M722" s="262"/>
      <c r="N722" s="263"/>
      <c r="O722" s="263"/>
      <c r="P722" s="263"/>
      <c r="Q722" s="263"/>
      <c r="R722" s="263"/>
      <c r="S722" s="263"/>
      <c r="T722" s="26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65" t="s">
        <v>253</v>
      </c>
      <c r="AU722" s="265" t="s">
        <v>92</v>
      </c>
      <c r="AV722" s="14" t="s">
        <v>251</v>
      </c>
      <c r="AW722" s="14" t="s">
        <v>36</v>
      </c>
      <c r="AX722" s="14" t="s">
        <v>90</v>
      </c>
      <c r="AY722" s="265" t="s">
        <v>244</v>
      </c>
    </row>
    <row r="723" s="2" customFormat="1" ht="21.75" customHeight="1">
      <c r="A723" s="39"/>
      <c r="B723" s="40"/>
      <c r="C723" s="287" t="s">
        <v>1262</v>
      </c>
      <c r="D723" s="287" t="s">
        <v>529</v>
      </c>
      <c r="E723" s="288" t="s">
        <v>4932</v>
      </c>
      <c r="F723" s="289" t="s">
        <v>4933</v>
      </c>
      <c r="G723" s="290" t="s">
        <v>250</v>
      </c>
      <c r="H723" s="291">
        <v>42</v>
      </c>
      <c r="I723" s="292"/>
      <c r="J723" s="293">
        <f>ROUND(I723*H723,2)</f>
        <v>0</v>
      </c>
      <c r="K723" s="294"/>
      <c r="L723" s="295"/>
      <c r="M723" s="296" t="s">
        <v>1</v>
      </c>
      <c r="N723" s="297" t="s">
        <v>48</v>
      </c>
      <c r="O723" s="92"/>
      <c r="P723" s="239">
        <f>O723*H723</f>
        <v>0</v>
      </c>
      <c r="Q723" s="239">
        <v>0</v>
      </c>
      <c r="R723" s="239">
        <f>Q723*H723</f>
        <v>0</v>
      </c>
      <c r="S723" s="239">
        <v>0</v>
      </c>
      <c r="T723" s="240">
        <f>S723*H723</f>
        <v>0</v>
      </c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R723" s="241" t="s">
        <v>280</v>
      </c>
      <c r="AT723" s="241" t="s">
        <v>529</v>
      </c>
      <c r="AU723" s="241" t="s">
        <v>92</v>
      </c>
      <c r="AY723" s="18" t="s">
        <v>244</v>
      </c>
      <c r="BE723" s="242">
        <f>IF(N723="základní",J723,0)</f>
        <v>0</v>
      </c>
      <c r="BF723" s="242">
        <f>IF(N723="snížená",J723,0)</f>
        <v>0</v>
      </c>
      <c r="BG723" s="242">
        <f>IF(N723="zákl. přenesená",J723,0)</f>
        <v>0</v>
      </c>
      <c r="BH723" s="242">
        <f>IF(N723="sníž. přenesená",J723,0)</f>
        <v>0</v>
      </c>
      <c r="BI723" s="242">
        <f>IF(N723="nulová",J723,0)</f>
        <v>0</v>
      </c>
      <c r="BJ723" s="18" t="s">
        <v>90</v>
      </c>
      <c r="BK723" s="242">
        <f>ROUND(I723*H723,2)</f>
        <v>0</v>
      </c>
      <c r="BL723" s="18" t="s">
        <v>251</v>
      </c>
      <c r="BM723" s="241" t="s">
        <v>4934</v>
      </c>
    </row>
    <row r="724" s="15" customFormat="1">
      <c r="A724" s="15"/>
      <c r="B724" s="266"/>
      <c r="C724" s="267"/>
      <c r="D724" s="245" t="s">
        <v>253</v>
      </c>
      <c r="E724" s="268" t="s">
        <v>1</v>
      </c>
      <c r="F724" s="269" t="s">
        <v>4888</v>
      </c>
      <c r="G724" s="267"/>
      <c r="H724" s="268" t="s">
        <v>1</v>
      </c>
      <c r="I724" s="270"/>
      <c r="J724" s="267"/>
      <c r="K724" s="267"/>
      <c r="L724" s="271"/>
      <c r="M724" s="272"/>
      <c r="N724" s="273"/>
      <c r="O724" s="273"/>
      <c r="P724" s="273"/>
      <c r="Q724" s="273"/>
      <c r="R724" s="273"/>
      <c r="S724" s="273"/>
      <c r="T724" s="274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75" t="s">
        <v>253</v>
      </c>
      <c r="AU724" s="275" t="s">
        <v>92</v>
      </c>
      <c r="AV724" s="15" t="s">
        <v>90</v>
      </c>
      <c r="AW724" s="15" t="s">
        <v>36</v>
      </c>
      <c r="AX724" s="15" t="s">
        <v>83</v>
      </c>
      <c r="AY724" s="275" t="s">
        <v>244</v>
      </c>
    </row>
    <row r="725" s="13" customFormat="1">
      <c r="A725" s="13"/>
      <c r="B725" s="243"/>
      <c r="C725" s="244"/>
      <c r="D725" s="245" t="s">
        <v>253</v>
      </c>
      <c r="E725" s="246" t="s">
        <v>1</v>
      </c>
      <c r="F725" s="247" t="s">
        <v>4925</v>
      </c>
      <c r="G725" s="244"/>
      <c r="H725" s="248">
        <v>1</v>
      </c>
      <c r="I725" s="249"/>
      <c r="J725" s="244"/>
      <c r="K725" s="244"/>
      <c r="L725" s="250"/>
      <c r="M725" s="251"/>
      <c r="N725" s="252"/>
      <c r="O725" s="252"/>
      <c r="P725" s="252"/>
      <c r="Q725" s="252"/>
      <c r="R725" s="252"/>
      <c r="S725" s="252"/>
      <c r="T725" s="25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4" t="s">
        <v>253</v>
      </c>
      <c r="AU725" s="254" t="s">
        <v>92</v>
      </c>
      <c r="AV725" s="13" t="s">
        <v>92</v>
      </c>
      <c r="AW725" s="13" t="s">
        <v>36</v>
      </c>
      <c r="AX725" s="13" t="s">
        <v>83</v>
      </c>
      <c r="AY725" s="254" t="s">
        <v>244</v>
      </c>
    </row>
    <row r="726" s="16" customFormat="1">
      <c r="A726" s="16"/>
      <c r="B726" s="276"/>
      <c r="C726" s="277"/>
      <c r="D726" s="245" t="s">
        <v>253</v>
      </c>
      <c r="E726" s="278" t="s">
        <v>1</v>
      </c>
      <c r="F726" s="279" t="s">
        <v>503</v>
      </c>
      <c r="G726" s="277"/>
      <c r="H726" s="280">
        <v>1</v>
      </c>
      <c r="I726" s="281"/>
      <c r="J726" s="277"/>
      <c r="K726" s="277"/>
      <c r="L726" s="282"/>
      <c r="M726" s="283"/>
      <c r="N726" s="284"/>
      <c r="O726" s="284"/>
      <c r="P726" s="284"/>
      <c r="Q726" s="284"/>
      <c r="R726" s="284"/>
      <c r="S726" s="284"/>
      <c r="T726" s="285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T726" s="286" t="s">
        <v>253</v>
      </c>
      <c r="AU726" s="286" t="s">
        <v>92</v>
      </c>
      <c r="AV726" s="16" t="s">
        <v>358</v>
      </c>
      <c r="AW726" s="16" t="s">
        <v>36</v>
      </c>
      <c r="AX726" s="16" t="s">
        <v>83</v>
      </c>
      <c r="AY726" s="286" t="s">
        <v>244</v>
      </c>
    </row>
    <row r="727" s="13" customFormat="1">
      <c r="A727" s="13"/>
      <c r="B727" s="243"/>
      <c r="C727" s="244"/>
      <c r="D727" s="245" t="s">
        <v>253</v>
      </c>
      <c r="E727" s="246" t="s">
        <v>1</v>
      </c>
      <c r="F727" s="247" t="s">
        <v>4935</v>
      </c>
      <c r="G727" s="244"/>
      <c r="H727" s="248">
        <v>41</v>
      </c>
      <c r="I727" s="249"/>
      <c r="J727" s="244"/>
      <c r="K727" s="244"/>
      <c r="L727" s="250"/>
      <c r="M727" s="251"/>
      <c r="N727" s="252"/>
      <c r="O727" s="252"/>
      <c r="P727" s="252"/>
      <c r="Q727" s="252"/>
      <c r="R727" s="252"/>
      <c r="S727" s="252"/>
      <c r="T727" s="25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4" t="s">
        <v>253</v>
      </c>
      <c r="AU727" s="254" t="s">
        <v>92</v>
      </c>
      <c r="AV727" s="13" t="s">
        <v>92</v>
      </c>
      <c r="AW727" s="13" t="s">
        <v>36</v>
      </c>
      <c r="AX727" s="13" t="s">
        <v>83</v>
      </c>
      <c r="AY727" s="254" t="s">
        <v>244</v>
      </c>
    </row>
    <row r="728" s="16" customFormat="1">
      <c r="A728" s="16"/>
      <c r="B728" s="276"/>
      <c r="C728" s="277"/>
      <c r="D728" s="245" t="s">
        <v>253</v>
      </c>
      <c r="E728" s="278" t="s">
        <v>1</v>
      </c>
      <c r="F728" s="279" t="s">
        <v>503</v>
      </c>
      <c r="G728" s="277"/>
      <c r="H728" s="280">
        <v>41</v>
      </c>
      <c r="I728" s="281"/>
      <c r="J728" s="277"/>
      <c r="K728" s="277"/>
      <c r="L728" s="282"/>
      <c r="M728" s="283"/>
      <c r="N728" s="284"/>
      <c r="O728" s="284"/>
      <c r="P728" s="284"/>
      <c r="Q728" s="284"/>
      <c r="R728" s="284"/>
      <c r="S728" s="284"/>
      <c r="T728" s="285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T728" s="286" t="s">
        <v>253</v>
      </c>
      <c r="AU728" s="286" t="s">
        <v>92</v>
      </c>
      <c r="AV728" s="16" t="s">
        <v>358</v>
      </c>
      <c r="AW728" s="16" t="s">
        <v>36</v>
      </c>
      <c r="AX728" s="16" t="s">
        <v>83</v>
      </c>
      <c r="AY728" s="286" t="s">
        <v>244</v>
      </c>
    </row>
    <row r="729" s="14" customFormat="1">
      <c r="A729" s="14"/>
      <c r="B729" s="255"/>
      <c r="C729" s="256"/>
      <c r="D729" s="245" t="s">
        <v>253</v>
      </c>
      <c r="E729" s="257" t="s">
        <v>1</v>
      </c>
      <c r="F729" s="258" t="s">
        <v>255</v>
      </c>
      <c r="G729" s="256"/>
      <c r="H729" s="259">
        <v>42</v>
      </c>
      <c r="I729" s="260"/>
      <c r="J729" s="256"/>
      <c r="K729" s="256"/>
      <c r="L729" s="261"/>
      <c r="M729" s="262"/>
      <c r="N729" s="263"/>
      <c r="O729" s="263"/>
      <c r="P729" s="263"/>
      <c r="Q729" s="263"/>
      <c r="R729" s="263"/>
      <c r="S729" s="263"/>
      <c r="T729" s="26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65" t="s">
        <v>253</v>
      </c>
      <c r="AU729" s="265" t="s">
        <v>92</v>
      </c>
      <c r="AV729" s="14" t="s">
        <v>251</v>
      </c>
      <c r="AW729" s="14" t="s">
        <v>36</v>
      </c>
      <c r="AX729" s="14" t="s">
        <v>90</v>
      </c>
      <c r="AY729" s="265" t="s">
        <v>244</v>
      </c>
    </row>
    <row r="730" s="2" customFormat="1" ht="16.5" customHeight="1">
      <c r="A730" s="39"/>
      <c r="B730" s="40"/>
      <c r="C730" s="287" t="s">
        <v>1266</v>
      </c>
      <c r="D730" s="287" t="s">
        <v>529</v>
      </c>
      <c r="E730" s="288" t="s">
        <v>4936</v>
      </c>
      <c r="F730" s="289" t="s">
        <v>4937</v>
      </c>
      <c r="G730" s="290" t="s">
        <v>250</v>
      </c>
      <c r="H730" s="291">
        <v>1</v>
      </c>
      <c r="I730" s="292"/>
      <c r="J730" s="293">
        <f>ROUND(I730*H730,2)</f>
        <v>0</v>
      </c>
      <c r="K730" s="294"/>
      <c r="L730" s="295"/>
      <c r="M730" s="296" t="s">
        <v>1</v>
      </c>
      <c r="N730" s="297" t="s">
        <v>48</v>
      </c>
      <c r="O730" s="92"/>
      <c r="P730" s="239">
        <f>O730*H730</f>
        <v>0</v>
      </c>
      <c r="Q730" s="239">
        <v>0</v>
      </c>
      <c r="R730" s="239">
        <f>Q730*H730</f>
        <v>0</v>
      </c>
      <c r="S730" s="239">
        <v>0</v>
      </c>
      <c r="T730" s="240">
        <f>S730*H730</f>
        <v>0</v>
      </c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R730" s="241" t="s">
        <v>280</v>
      </c>
      <c r="AT730" s="241" t="s">
        <v>529</v>
      </c>
      <c r="AU730" s="241" t="s">
        <v>92</v>
      </c>
      <c r="AY730" s="18" t="s">
        <v>244</v>
      </c>
      <c r="BE730" s="242">
        <f>IF(N730="základní",J730,0)</f>
        <v>0</v>
      </c>
      <c r="BF730" s="242">
        <f>IF(N730="snížená",J730,0)</f>
        <v>0</v>
      </c>
      <c r="BG730" s="242">
        <f>IF(N730="zákl. přenesená",J730,0)</f>
        <v>0</v>
      </c>
      <c r="BH730" s="242">
        <f>IF(N730="sníž. přenesená",J730,0)</f>
        <v>0</v>
      </c>
      <c r="BI730" s="242">
        <f>IF(N730="nulová",J730,0)</f>
        <v>0</v>
      </c>
      <c r="BJ730" s="18" t="s">
        <v>90</v>
      </c>
      <c r="BK730" s="242">
        <f>ROUND(I730*H730,2)</f>
        <v>0</v>
      </c>
      <c r="BL730" s="18" t="s">
        <v>251</v>
      </c>
      <c r="BM730" s="241" t="s">
        <v>4938</v>
      </c>
    </row>
    <row r="731" s="15" customFormat="1">
      <c r="A731" s="15"/>
      <c r="B731" s="266"/>
      <c r="C731" s="267"/>
      <c r="D731" s="245" t="s">
        <v>253</v>
      </c>
      <c r="E731" s="268" t="s">
        <v>1</v>
      </c>
      <c r="F731" s="269" t="s">
        <v>4888</v>
      </c>
      <c r="G731" s="267"/>
      <c r="H731" s="268" t="s">
        <v>1</v>
      </c>
      <c r="I731" s="270"/>
      <c r="J731" s="267"/>
      <c r="K731" s="267"/>
      <c r="L731" s="271"/>
      <c r="M731" s="272"/>
      <c r="N731" s="273"/>
      <c r="O731" s="273"/>
      <c r="P731" s="273"/>
      <c r="Q731" s="273"/>
      <c r="R731" s="273"/>
      <c r="S731" s="273"/>
      <c r="T731" s="274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T731" s="275" t="s">
        <v>253</v>
      </c>
      <c r="AU731" s="275" t="s">
        <v>92</v>
      </c>
      <c r="AV731" s="15" t="s">
        <v>90</v>
      </c>
      <c r="AW731" s="15" t="s">
        <v>36</v>
      </c>
      <c r="AX731" s="15" t="s">
        <v>83</v>
      </c>
      <c r="AY731" s="275" t="s">
        <v>244</v>
      </c>
    </row>
    <row r="732" s="13" customFormat="1">
      <c r="A732" s="13"/>
      <c r="B732" s="243"/>
      <c r="C732" s="244"/>
      <c r="D732" s="245" t="s">
        <v>253</v>
      </c>
      <c r="E732" s="246" t="s">
        <v>1</v>
      </c>
      <c r="F732" s="247" t="s">
        <v>4925</v>
      </c>
      <c r="G732" s="244"/>
      <c r="H732" s="248">
        <v>1</v>
      </c>
      <c r="I732" s="249"/>
      <c r="J732" s="244"/>
      <c r="K732" s="244"/>
      <c r="L732" s="250"/>
      <c r="M732" s="251"/>
      <c r="N732" s="252"/>
      <c r="O732" s="252"/>
      <c r="P732" s="252"/>
      <c r="Q732" s="252"/>
      <c r="R732" s="252"/>
      <c r="S732" s="252"/>
      <c r="T732" s="25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4" t="s">
        <v>253</v>
      </c>
      <c r="AU732" s="254" t="s">
        <v>92</v>
      </c>
      <c r="AV732" s="13" t="s">
        <v>92</v>
      </c>
      <c r="AW732" s="13" t="s">
        <v>36</v>
      </c>
      <c r="AX732" s="13" t="s">
        <v>83</v>
      </c>
      <c r="AY732" s="254" t="s">
        <v>244</v>
      </c>
    </row>
    <row r="733" s="16" customFormat="1">
      <c r="A733" s="16"/>
      <c r="B733" s="276"/>
      <c r="C733" s="277"/>
      <c r="D733" s="245" t="s">
        <v>253</v>
      </c>
      <c r="E733" s="278" t="s">
        <v>1</v>
      </c>
      <c r="F733" s="279" t="s">
        <v>503</v>
      </c>
      <c r="G733" s="277"/>
      <c r="H733" s="280">
        <v>1</v>
      </c>
      <c r="I733" s="281"/>
      <c r="J733" s="277"/>
      <c r="K733" s="277"/>
      <c r="L733" s="282"/>
      <c r="M733" s="283"/>
      <c r="N733" s="284"/>
      <c r="O733" s="284"/>
      <c r="P733" s="284"/>
      <c r="Q733" s="284"/>
      <c r="R733" s="284"/>
      <c r="S733" s="284"/>
      <c r="T733" s="285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T733" s="286" t="s">
        <v>253</v>
      </c>
      <c r="AU733" s="286" t="s">
        <v>92</v>
      </c>
      <c r="AV733" s="16" t="s">
        <v>358</v>
      </c>
      <c r="AW733" s="16" t="s">
        <v>36</v>
      </c>
      <c r="AX733" s="16" t="s">
        <v>83</v>
      </c>
      <c r="AY733" s="286" t="s">
        <v>244</v>
      </c>
    </row>
    <row r="734" s="14" customFormat="1">
      <c r="A734" s="14"/>
      <c r="B734" s="255"/>
      <c r="C734" s="256"/>
      <c r="D734" s="245" t="s">
        <v>253</v>
      </c>
      <c r="E734" s="257" t="s">
        <v>1</v>
      </c>
      <c r="F734" s="258" t="s">
        <v>255</v>
      </c>
      <c r="G734" s="256"/>
      <c r="H734" s="259">
        <v>1</v>
      </c>
      <c r="I734" s="260"/>
      <c r="J734" s="256"/>
      <c r="K734" s="256"/>
      <c r="L734" s="261"/>
      <c r="M734" s="262"/>
      <c r="N734" s="263"/>
      <c r="O734" s="263"/>
      <c r="P734" s="263"/>
      <c r="Q734" s="263"/>
      <c r="R734" s="263"/>
      <c r="S734" s="263"/>
      <c r="T734" s="26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65" t="s">
        <v>253</v>
      </c>
      <c r="AU734" s="265" t="s">
        <v>92</v>
      </c>
      <c r="AV734" s="14" t="s">
        <v>251</v>
      </c>
      <c r="AW734" s="14" t="s">
        <v>36</v>
      </c>
      <c r="AX734" s="14" t="s">
        <v>90</v>
      </c>
      <c r="AY734" s="265" t="s">
        <v>244</v>
      </c>
    </row>
    <row r="735" s="2" customFormat="1" ht="24.15" customHeight="1">
      <c r="A735" s="39"/>
      <c r="B735" s="40"/>
      <c r="C735" s="229" t="s">
        <v>1270</v>
      </c>
      <c r="D735" s="229" t="s">
        <v>247</v>
      </c>
      <c r="E735" s="230" t="s">
        <v>4939</v>
      </c>
      <c r="F735" s="231" t="s">
        <v>4940</v>
      </c>
      <c r="G735" s="232" t="s">
        <v>250</v>
      </c>
      <c r="H735" s="233">
        <v>42</v>
      </c>
      <c r="I735" s="234"/>
      <c r="J735" s="235">
        <f>ROUND(I735*H735,2)</f>
        <v>0</v>
      </c>
      <c r="K735" s="236"/>
      <c r="L735" s="45"/>
      <c r="M735" s="237" t="s">
        <v>1</v>
      </c>
      <c r="N735" s="238" t="s">
        <v>48</v>
      </c>
      <c r="O735" s="92"/>
      <c r="P735" s="239">
        <f>O735*H735</f>
        <v>0</v>
      </c>
      <c r="Q735" s="239">
        <v>0</v>
      </c>
      <c r="R735" s="239">
        <f>Q735*H735</f>
        <v>0</v>
      </c>
      <c r="S735" s="239">
        <v>0</v>
      </c>
      <c r="T735" s="240">
        <f>S735*H735</f>
        <v>0</v>
      </c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R735" s="241" t="s">
        <v>251</v>
      </c>
      <c r="AT735" s="241" t="s">
        <v>247</v>
      </c>
      <c r="AU735" s="241" t="s">
        <v>92</v>
      </c>
      <c r="AY735" s="18" t="s">
        <v>244</v>
      </c>
      <c r="BE735" s="242">
        <f>IF(N735="základní",J735,0)</f>
        <v>0</v>
      </c>
      <c r="BF735" s="242">
        <f>IF(N735="snížená",J735,0)</f>
        <v>0</v>
      </c>
      <c r="BG735" s="242">
        <f>IF(N735="zákl. přenesená",J735,0)</f>
        <v>0</v>
      </c>
      <c r="BH735" s="242">
        <f>IF(N735="sníž. přenesená",J735,0)</f>
        <v>0</v>
      </c>
      <c r="BI735" s="242">
        <f>IF(N735="nulová",J735,0)</f>
        <v>0</v>
      </c>
      <c r="BJ735" s="18" t="s">
        <v>90</v>
      </c>
      <c r="BK735" s="242">
        <f>ROUND(I735*H735,2)</f>
        <v>0</v>
      </c>
      <c r="BL735" s="18" t="s">
        <v>251</v>
      </c>
      <c r="BM735" s="241" t="s">
        <v>4941</v>
      </c>
    </row>
    <row r="736" s="15" customFormat="1">
      <c r="A736" s="15"/>
      <c r="B736" s="266"/>
      <c r="C736" s="267"/>
      <c r="D736" s="245" t="s">
        <v>253</v>
      </c>
      <c r="E736" s="268" t="s">
        <v>1</v>
      </c>
      <c r="F736" s="269" t="s">
        <v>4888</v>
      </c>
      <c r="G736" s="267"/>
      <c r="H736" s="268" t="s">
        <v>1</v>
      </c>
      <c r="I736" s="270"/>
      <c r="J736" s="267"/>
      <c r="K736" s="267"/>
      <c r="L736" s="271"/>
      <c r="M736" s="272"/>
      <c r="N736" s="273"/>
      <c r="O736" s="273"/>
      <c r="P736" s="273"/>
      <c r="Q736" s="273"/>
      <c r="R736" s="273"/>
      <c r="S736" s="273"/>
      <c r="T736" s="274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T736" s="275" t="s">
        <v>253</v>
      </c>
      <c r="AU736" s="275" t="s">
        <v>92</v>
      </c>
      <c r="AV736" s="15" t="s">
        <v>90</v>
      </c>
      <c r="AW736" s="15" t="s">
        <v>36</v>
      </c>
      <c r="AX736" s="15" t="s">
        <v>83</v>
      </c>
      <c r="AY736" s="275" t="s">
        <v>244</v>
      </c>
    </row>
    <row r="737" s="13" customFormat="1">
      <c r="A737" s="13"/>
      <c r="B737" s="243"/>
      <c r="C737" s="244"/>
      <c r="D737" s="245" t="s">
        <v>253</v>
      </c>
      <c r="E737" s="246" t="s">
        <v>1</v>
      </c>
      <c r="F737" s="247" t="s">
        <v>4918</v>
      </c>
      <c r="G737" s="244"/>
      <c r="H737" s="248">
        <v>1</v>
      </c>
      <c r="I737" s="249"/>
      <c r="J737" s="244"/>
      <c r="K737" s="244"/>
      <c r="L737" s="250"/>
      <c r="M737" s="251"/>
      <c r="N737" s="252"/>
      <c r="O737" s="252"/>
      <c r="P737" s="252"/>
      <c r="Q737" s="252"/>
      <c r="R737" s="252"/>
      <c r="S737" s="252"/>
      <c r="T737" s="25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4" t="s">
        <v>253</v>
      </c>
      <c r="AU737" s="254" t="s">
        <v>92</v>
      </c>
      <c r="AV737" s="13" t="s">
        <v>92</v>
      </c>
      <c r="AW737" s="13" t="s">
        <v>36</v>
      </c>
      <c r="AX737" s="13" t="s">
        <v>83</v>
      </c>
      <c r="AY737" s="254" t="s">
        <v>244</v>
      </c>
    </row>
    <row r="738" s="16" customFormat="1">
      <c r="A738" s="16"/>
      <c r="B738" s="276"/>
      <c r="C738" s="277"/>
      <c r="D738" s="245" t="s">
        <v>253</v>
      </c>
      <c r="E738" s="278" t="s">
        <v>1</v>
      </c>
      <c r="F738" s="279" t="s">
        <v>503</v>
      </c>
      <c r="G738" s="277"/>
      <c r="H738" s="280">
        <v>1</v>
      </c>
      <c r="I738" s="281"/>
      <c r="J738" s="277"/>
      <c r="K738" s="277"/>
      <c r="L738" s="282"/>
      <c r="M738" s="283"/>
      <c r="N738" s="284"/>
      <c r="O738" s="284"/>
      <c r="P738" s="284"/>
      <c r="Q738" s="284"/>
      <c r="R738" s="284"/>
      <c r="S738" s="284"/>
      <c r="T738" s="285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T738" s="286" t="s">
        <v>253</v>
      </c>
      <c r="AU738" s="286" t="s">
        <v>92</v>
      </c>
      <c r="AV738" s="16" t="s">
        <v>358</v>
      </c>
      <c r="AW738" s="16" t="s">
        <v>36</v>
      </c>
      <c r="AX738" s="16" t="s">
        <v>83</v>
      </c>
      <c r="AY738" s="286" t="s">
        <v>244</v>
      </c>
    </row>
    <row r="739" s="15" customFormat="1">
      <c r="A739" s="15"/>
      <c r="B739" s="266"/>
      <c r="C739" s="267"/>
      <c r="D739" s="245" t="s">
        <v>253</v>
      </c>
      <c r="E739" s="268" t="s">
        <v>1</v>
      </c>
      <c r="F739" s="269" t="s">
        <v>4942</v>
      </c>
      <c r="G739" s="267"/>
      <c r="H739" s="268" t="s">
        <v>1</v>
      </c>
      <c r="I739" s="270"/>
      <c r="J739" s="267"/>
      <c r="K739" s="267"/>
      <c r="L739" s="271"/>
      <c r="M739" s="272"/>
      <c r="N739" s="273"/>
      <c r="O739" s="273"/>
      <c r="P739" s="273"/>
      <c r="Q739" s="273"/>
      <c r="R739" s="273"/>
      <c r="S739" s="273"/>
      <c r="T739" s="274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T739" s="275" t="s">
        <v>253</v>
      </c>
      <c r="AU739" s="275" t="s">
        <v>92</v>
      </c>
      <c r="AV739" s="15" t="s">
        <v>90</v>
      </c>
      <c r="AW739" s="15" t="s">
        <v>36</v>
      </c>
      <c r="AX739" s="15" t="s">
        <v>83</v>
      </c>
      <c r="AY739" s="275" t="s">
        <v>244</v>
      </c>
    </row>
    <row r="740" s="13" customFormat="1">
      <c r="A740" s="13"/>
      <c r="B740" s="243"/>
      <c r="C740" s="244"/>
      <c r="D740" s="245" t="s">
        <v>253</v>
      </c>
      <c r="E740" s="246" t="s">
        <v>1</v>
      </c>
      <c r="F740" s="247" t="s">
        <v>4891</v>
      </c>
      <c r="G740" s="244"/>
      <c r="H740" s="248">
        <v>7</v>
      </c>
      <c r="I740" s="249"/>
      <c r="J740" s="244"/>
      <c r="K740" s="244"/>
      <c r="L740" s="250"/>
      <c r="M740" s="251"/>
      <c r="N740" s="252"/>
      <c r="O740" s="252"/>
      <c r="P740" s="252"/>
      <c r="Q740" s="252"/>
      <c r="R740" s="252"/>
      <c r="S740" s="252"/>
      <c r="T740" s="25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4" t="s">
        <v>253</v>
      </c>
      <c r="AU740" s="254" t="s">
        <v>92</v>
      </c>
      <c r="AV740" s="13" t="s">
        <v>92</v>
      </c>
      <c r="AW740" s="13" t="s">
        <v>36</v>
      </c>
      <c r="AX740" s="13" t="s">
        <v>83</v>
      </c>
      <c r="AY740" s="254" t="s">
        <v>244</v>
      </c>
    </row>
    <row r="741" s="13" customFormat="1">
      <c r="A741" s="13"/>
      <c r="B741" s="243"/>
      <c r="C741" s="244"/>
      <c r="D741" s="245" t="s">
        <v>253</v>
      </c>
      <c r="E741" s="246" t="s">
        <v>1</v>
      </c>
      <c r="F741" s="247" t="s">
        <v>4892</v>
      </c>
      <c r="G741" s="244"/>
      <c r="H741" s="248">
        <v>8</v>
      </c>
      <c r="I741" s="249"/>
      <c r="J741" s="244"/>
      <c r="K741" s="244"/>
      <c r="L741" s="250"/>
      <c r="M741" s="251"/>
      <c r="N741" s="252"/>
      <c r="O741" s="252"/>
      <c r="P741" s="252"/>
      <c r="Q741" s="252"/>
      <c r="R741" s="252"/>
      <c r="S741" s="252"/>
      <c r="T741" s="25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4" t="s">
        <v>253</v>
      </c>
      <c r="AU741" s="254" t="s">
        <v>92</v>
      </c>
      <c r="AV741" s="13" t="s">
        <v>92</v>
      </c>
      <c r="AW741" s="13" t="s">
        <v>36</v>
      </c>
      <c r="AX741" s="13" t="s">
        <v>83</v>
      </c>
      <c r="AY741" s="254" t="s">
        <v>244</v>
      </c>
    </row>
    <row r="742" s="13" customFormat="1">
      <c r="A742" s="13"/>
      <c r="B742" s="243"/>
      <c r="C742" s="244"/>
      <c r="D742" s="245" t="s">
        <v>253</v>
      </c>
      <c r="E742" s="246" t="s">
        <v>1</v>
      </c>
      <c r="F742" s="247" t="s">
        <v>4893</v>
      </c>
      <c r="G742" s="244"/>
      <c r="H742" s="248">
        <v>10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253</v>
      </c>
      <c r="AU742" s="254" t="s">
        <v>92</v>
      </c>
      <c r="AV742" s="13" t="s">
        <v>92</v>
      </c>
      <c r="AW742" s="13" t="s">
        <v>36</v>
      </c>
      <c r="AX742" s="13" t="s">
        <v>83</v>
      </c>
      <c r="AY742" s="254" t="s">
        <v>244</v>
      </c>
    </row>
    <row r="743" s="13" customFormat="1">
      <c r="A743" s="13"/>
      <c r="B743" s="243"/>
      <c r="C743" s="244"/>
      <c r="D743" s="245" t="s">
        <v>253</v>
      </c>
      <c r="E743" s="246" t="s">
        <v>1</v>
      </c>
      <c r="F743" s="247" t="s">
        <v>4894</v>
      </c>
      <c r="G743" s="244"/>
      <c r="H743" s="248">
        <v>2</v>
      </c>
      <c r="I743" s="249"/>
      <c r="J743" s="244"/>
      <c r="K743" s="244"/>
      <c r="L743" s="250"/>
      <c r="M743" s="251"/>
      <c r="N743" s="252"/>
      <c r="O743" s="252"/>
      <c r="P743" s="252"/>
      <c r="Q743" s="252"/>
      <c r="R743" s="252"/>
      <c r="S743" s="252"/>
      <c r="T743" s="25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4" t="s">
        <v>253</v>
      </c>
      <c r="AU743" s="254" t="s">
        <v>92</v>
      </c>
      <c r="AV743" s="13" t="s">
        <v>92</v>
      </c>
      <c r="AW743" s="13" t="s">
        <v>36</v>
      </c>
      <c r="AX743" s="13" t="s">
        <v>83</v>
      </c>
      <c r="AY743" s="254" t="s">
        <v>244</v>
      </c>
    </row>
    <row r="744" s="13" customFormat="1">
      <c r="A744" s="13"/>
      <c r="B744" s="243"/>
      <c r="C744" s="244"/>
      <c r="D744" s="245" t="s">
        <v>253</v>
      </c>
      <c r="E744" s="246" t="s">
        <v>1</v>
      </c>
      <c r="F744" s="247" t="s">
        <v>4895</v>
      </c>
      <c r="G744" s="244"/>
      <c r="H744" s="248">
        <v>2</v>
      </c>
      <c r="I744" s="249"/>
      <c r="J744" s="244"/>
      <c r="K744" s="244"/>
      <c r="L744" s="250"/>
      <c r="M744" s="251"/>
      <c r="N744" s="252"/>
      <c r="O744" s="252"/>
      <c r="P744" s="252"/>
      <c r="Q744" s="252"/>
      <c r="R744" s="252"/>
      <c r="S744" s="252"/>
      <c r="T744" s="25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4" t="s">
        <v>253</v>
      </c>
      <c r="AU744" s="254" t="s">
        <v>92</v>
      </c>
      <c r="AV744" s="13" t="s">
        <v>92</v>
      </c>
      <c r="AW744" s="13" t="s">
        <v>36</v>
      </c>
      <c r="AX744" s="13" t="s">
        <v>83</v>
      </c>
      <c r="AY744" s="254" t="s">
        <v>244</v>
      </c>
    </row>
    <row r="745" s="13" customFormat="1">
      <c r="A745" s="13"/>
      <c r="B745" s="243"/>
      <c r="C745" s="244"/>
      <c r="D745" s="245" t="s">
        <v>253</v>
      </c>
      <c r="E745" s="246" t="s">
        <v>1</v>
      </c>
      <c r="F745" s="247" t="s">
        <v>4896</v>
      </c>
      <c r="G745" s="244"/>
      <c r="H745" s="248">
        <v>2</v>
      </c>
      <c r="I745" s="249"/>
      <c r="J745" s="244"/>
      <c r="K745" s="244"/>
      <c r="L745" s="250"/>
      <c r="M745" s="251"/>
      <c r="N745" s="252"/>
      <c r="O745" s="252"/>
      <c r="P745" s="252"/>
      <c r="Q745" s="252"/>
      <c r="R745" s="252"/>
      <c r="S745" s="252"/>
      <c r="T745" s="25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4" t="s">
        <v>253</v>
      </c>
      <c r="AU745" s="254" t="s">
        <v>92</v>
      </c>
      <c r="AV745" s="13" t="s">
        <v>92</v>
      </c>
      <c r="AW745" s="13" t="s">
        <v>36</v>
      </c>
      <c r="AX745" s="13" t="s">
        <v>83</v>
      </c>
      <c r="AY745" s="254" t="s">
        <v>244</v>
      </c>
    </row>
    <row r="746" s="13" customFormat="1">
      <c r="A746" s="13"/>
      <c r="B746" s="243"/>
      <c r="C746" s="244"/>
      <c r="D746" s="245" t="s">
        <v>253</v>
      </c>
      <c r="E746" s="246" t="s">
        <v>1</v>
      </c>
      <c r="F746" s="247" t="s">
        <v>4897</v>
      </c>
      <c r="G746" s="244"/>
      <c r="H746" s="248">
        <v>2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253</v>
      </c>
      <c r="AU746" s="254" t="s">
        <v>92</v>
      </c>
      <c r="AV746" s="13" t="s">
        <v>92</v>
      </c>
      <c r="AW746" s="13" t="s">
        <v>36</v>
      </c>
      <c r="AX746" s="13" t="s">
        <v>83</v>
      </c>
      <c r="AY746" s="254" t="s">
        <v>244</v>
      </c>
    </row>
    <row r="747" s="13" customFormat="1">
      <c r="A747" s="13"/>
      <c r="B747" s="243"/>
      <c r="C747" s="244"/>
      <c r="D747" s="245" t="s">
        <v>253</v>
      </c>
      <c r="E747" s="246" t="s">
        <v>1</v>
      </c>
      <c r="F747" s="247" t="s">
        <v>4898</v>
      </c>
      <c r="G747" s="244"/>
      <c r="H747" s="248">
        <v>4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253</v>
      </c>
      <c r="AU747" s="254" t="s">
        <v>92</v>
      </c>
      <c r="AV747" s="13" t="s">
        <v>92</v>
      </c>
      <c r="AW747" s="13" t="s">
        <v>36</v>
      </c>
      <c r="AX747" s="13" t="s">
        <v>83</v>
      </c>
      <c r="AY747" s="254" t="s">
        <v>244</v>
      </c>
    </row>
    <row r="748" s="13" customFormat="1">
      <c r="A748" s="13"/>
      <c r="B748" s="243"/>
      <c r="C748" s="244"/>
      <c r="D748" s="245" t="s">
        <v>253</v>
      </c>
      <c r="E748" s="246" t="s">
        <v>1</v>
      </c>
      <c r="F748" s="247" t="s">
        <v>4899</v>
      </c>
      <c r="G748" s="244"/>
      <c r="H748" s="248">
        <v>4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253</v>
      </c>
      <c r="AU748" s="254" t="s">
        <v>92</v>
      </c>
      <c r="AV748" s="13" t="s">
        <v>92</v>
      </c>
      <c r="AW748" s="13" t="s">
        <v>36</v>
      </c>
      <c r="AX748" s="13" t="s">
        <v>83</v>
      </c>
      <c r="AY748" s="254" t="s">
        <v>244</v>
      </c>
    </row>
    <row r="749" s="16" customFormat="1">
      <c r="A749" s="16"/>
      <c r="B749" s="276"/>
      <c r="C749" s="277"/>
      <c r="D749" s="245" t="s">
        <v>253</v>
      </c>
      <c r="E749" s="278" t="s">
        <v>1</v>
      </c>
      <c r="F749" s="279" t="s">
        <v>503</v>
      </c>
      <c r="G749" s="277"/>
      <c r="H749" s="280">
        <v>41</v>
      </c>
      <c r="I749" s="281"/>
      <c r="J749" s="277"/>
      <c r="K749" s="277"/>
      <c r="L749" s="282"/>
      <c r="M749" s="283"/>
      <c r="N749" s="284"/>
      <c r="O749" s="284"/>
      <c r="P749" s="284"/>
      <c r="Q749" s="284"/>
      <c r="R749" s="284"/>
      <c r="S749" s="284"/>
      <c r="T749" s="285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T749" s="286" t="s">
        <v>253</v>
      </c>
      <c r="AU749" s="286" t="s">
        <v>92</v>
      </c>
      <c r="AV749" s="16" t="s">
        <v>358</v>
      </c>
      <c r="AW749" s="16" t="s">
        <v>36</v>
      </c>
      <c r="AX749" s="16" t="s">
        <v>83</v>
      </c>
      <c r="AY749" s="286" t="s">
        <v>244</v>
      </c>
    </row>
    <row r="750" s="14" customFormat="1">
      <c r="A750" s="14"/>
      <c r="B750" s="255"/>
      <c r="C750" s="256"/>
      <c r="D750" s="245" t="s">
        <v>253</v>
      </c>
      <c r="E750" s="257" t="s">
        <v>1</v>
      </c>
      <c r="F750" s="258" t="s">
        <v>255</v>
      </c>
      <c r="G750" s="256"/>
      <c r="H750" s="259">
        <v>42</v>
      </c>
      <c r="I750" s="260"/>
      <c r="J750" s="256"/>
      <c r="K750" s="256"/>
      <c r="L750" s="261"/>
      <c r="M750" s="262"/>
      <c r="N750" s="263"/>
      <c r="O750" s="263"/>
      <c r="P750" s="263"/>
      <c r="Q750" s="263"/>
      <c r="R750" s="263"/>
      <c r="S750" s="263"/>
      <c r="T750" s="26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65" t="s">
        <v>253</v>
      </c>
      <c r="AU750" s="265" t="s">
        <v>92</v>
      </c>
      <c r="AV750" s="14" t="s">
        <v>251</v>
      </c>
      <c r="AW750" s="14" t="s">
        <v>36</v>
      </c>
      <c r="AX750" s="14" t="s">
        <v>90</v>
      </c>
      <c r="AY750" s="265" t="s">
        <v>244</v>
      </c>
    </row>
    <row r="751" s="2" customFormat="1" ht="16.5" customHeight="1">
      <c r="A751" s="39"/>
      <c r="B751" s="40"/>
      <c r="C751" s="287" t="s">
        <v>1274</v>
      </c>
      <c r="D751" s="287" t="s">
        <v>529</v>
      </c>
      <c r="E751" s="288" t="s">
        <v>4943</v>
      </c>
      <c r="F751" s="289" t="s">
        <v>4944</v>
      </c>
      <c r="G751" s="290" t="s">
        <v>250</v>
      </c>
      <c r="H751" s="291">
        <v>42</v>
      </c>
      <c r="I751" s="292"/>
      <c r="J751" s="293">
        <f>ROUND(I751*H751,2)</f>
        <v>0</v>
      </c>
      <c r="K751" s="294"/>
      <c r="L751" s="295"/>
      <c r="M751" s="296" t="s">
        <v>1</v>
      </c>
      <c r="N751" s="297" t="s">
        <v>48</v>
      </c>
      <c r="O751" s="92"/>
      <c r="P751" s="239">
        <f>O751*H751</f>
        <v>0</v>
      </c>
      <c r="Q751" s="239">
        <v>0</v>
      </c>
      <c r="R751" s="239">
        <f>Q751*H751</f>
        <v>0</v>
      </c>
      <c r="S751" s="239">
        <v>0</v>
      </c>
      <c r="T751" s="240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41" t="s">
        <v>280</v>
      </c>
      <c r="AT751" s="241" t="s">
        <v>529</v>
      </c>
      <c r="AU751" s="241" t="s">
        <v>92</v>
      </c>
      <c r="AY751" s="18" t="s">
        <v>244</v>
      </c>
      <c r="BE751" s="242">
        <f>IF(N751="základní",J751,0)</f>
        <v>0</v>
      </c>
      <c r="BF751" s="242">
        <f>IF(N751="snížená",J751,0)</f>
        <v>0</v>
      </c>
      <c r="BG751" s="242">
        <f>IF(N751="zákl. přenesená",J751,0)</f>
        <v>0</v>
      </c>
      <c r="BH751" s="242">
        <f>IF(N751="sníž. přenesená",J751,0)</f>
        <v>0</v>
      </c>
      <c r="BI751" s="242">
        <f>IF(N751="nulová",J751,0)</f>
        <v>0</v>
      </c>
      <c r="BJ751" s="18" t="s">
        <v>90</v>
      </c>
      <c r="BK751" s="242">
        <f>ROUND(I751*H751,2)</f>
        <v>0</v>
      </c>
      <c r="BL751" s="18" t="s">
        <v>251</v>
      </c>
      <c r="BM751" s="241" t="s">
        <v>4945</v>
      </c>
    </row>
    <row r="752" s="15" customFormat="1">
      <c r="A752" s="15"/>
      <c r="B752" s="266"/>
      <c r="C752" s="267"/>
      <c r="D752" s="245" t="s">
        <v>253</v>
      </c>
      <c r="E752" s="268" t="s">
        <v>1</v>
      </c>
      <c r="F752" s="269" t="s">
        <v>4888</v>
      </c>
      <c r="G752" s="267"/>
      <c r="H752" s="268" t="s">
        <v>1</v>
      </c>
      <c r="I752" s="270"/>
      <c r="J752" s="267"/>
      <c r="K752" s="267"/>
      <c r="L752" s="271"/>
      <c r="M752" s="272"/>
      <c r="N752" s="273"/>
      <c r="O752" s="273"/>
      <c r="P752" s="273"/>
      <c r="Q752" s="273"/>
      <c r="R752" s="273"/>
      <c r="S752" s="273"/>
      <c r="T752" s="274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T752" s="275" t="s">
        <v>253</v>
      </c>
      <c r="AU752" s="275" t="s">
        <v>92</v>
      </c>
      <c r="AV752" s="15" t="s">
        <v>90</v>
      </c>
      <c r="AW752" s="15" t="s">
        <v>36</v>
      </c>
      <c r="AX752" s="15" t="s">
        <v>83</v>
      </c>
      <c r="AY752" s="275" t="s">
        <v>244</v>
      </c>
    </row>
    <row r="753" s="13" customFormat="1">
      <c r="A753" s="13"/>
      <c r="B753" s="243"/>
      <c r="C753" s="244"/>
      <c r="D753" s="245" t="s">
        <v>253</v>
      </c>
      <c r="E753" s="246" t="s">
        <v>1</v>
      </c>
      <c r="F753" s="247" t="s">
        <v>4918</v>
      </c>
      <c r="G753" s="244"/>
      <c r="H753" s="248">
        <v>1</v>
      </c>
      <c r="I753" s="249"/>
      <c r="J753" s="244"/>
      <c r="K753" s="244"/>
      <c r="L753" s="250"/>
      <c r="M753" s="251"/>
      <c r="N753" s="252"/>
      <c r="O753" s="252"/>
      <c r="P753" s="252"/>
      <c r="Q753" s="252"/>
      <c r="R753" s="252"/>
      <c r="S753" s="252"/>
      <c r="T753" s="25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4" t="s">
        <v>253</v>
      </c>
      <c r="AU753" s="254" t="s">
        <v>92</v>
      </c>
      <c r="AV753" s="13" t="s">
        <v>92</v>
      </c>
      <c r="AW753" s="13" t="s">
        <v>36</v>
      </c>
      <c r="AX753" s="13" t="s">
        <v>83</v>
      </c>
      <c r="AY753" s="254" t="s">
        <v>244</v>
      </c>
    </row>
    <row r="754" s="16" customFormat="1">
      <c r="A754" s="16"/>
      <c r="B754" s="276"/>
      <c r="C754" s="277"/>
      <c r="D754" s="245" t="s">
        <v>253</v>
      </c>
      <c r="E754" s="278" t="s">
        <v>1</v>
      </c>
      <c r="F754" s="279" t="s">
        <v>503</v>
      </c>
      <c r="G754" s="277"/>
      <c r="H754" s="280">
        <v>1</v>
      </c>
      <c r="I754" s="281"/>
      <c r="J754" s="277"/>
      <c r="K754" s="277"/>
      <c r="L754" s="282"/>
      <c r="M754" s="283"/>
      <c r="N754" s="284"/>
      <c r="O754" s="284"/>
      <c r="P754" s="284"/>
      <c r="Q754" s="284"/>
      <c r="R754" s="284"/>
      <c r="S754" s="284"/>
      <c r="T754" s="285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T754" s="286" t="s">
        <v>253</v>
      </c>
      <c r="AU754" s="286" t="s">
        <v>92</v>
      </c>
      <c r="AV754" s="16" t="s">
        <v>358</v>
      </c>
      <c r="AW754" s="16" t="s">
        <v>36</v>
      </c>
      <c r="AX754" s="16" t="s">
        <v>83</v>
      </c>
      <c r="AY754" s="286" t="s">
        <v>244</v>
      </c>
    </row>
    <row r="755" s="15" customFormat="1">
      <c r="A755" s="15"/>
      <c r="B755" s="266"/>
      <c r="C755" s="267"/>
      <c r="D755" s="245" t="s">
        <v>253</v>
      </c>
      <c r="E755" s="268" t="s">
        <v>1</v>
      </c>
      <c r="F755" s="269" t="s">
        <v>4942</v>
      </c>
      <c r="G755" s="267"/>
      <c r="H755" s="268" t="s">
        <v>1</v>
      </c>
      <c r="I755" s="270"/>
      <c r="J755" s="267"/>
      <c r="K755" s="267"/>
      <c r="L755" s="271"/>
      <c r="M755" s="272"/>
      <c r="N755" s="273"/>
      <c r="O755" s="273"/>
      <c r="P755" s="273"/>
      <c r="Q755" s="273"/>
      <c r="R755" s="273"/>
      <c r="S755" s="273"/>
      <c r="T755" s="274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T755" s="275" t="s">
        <v>253</v>
      </c>
      <c r="AU755" s="275" t="s">
        <v>92</v>
      </c>
      <c r="AV755" s="15" t="s">
        <v>90</v>
      </c>
      <c r="AW755" s="15" t="s">
        <v>36</v>
      </c>
      <c r="AX755" s="15" t="s">
        <v>83</v>
      </c>
      <c r="AY755" s="275" t="s">
        <v>244</v>
      </c>
    </row>
    <row r="756" s="13" customFormat="1">
      <c r="A756" s="13"/>
      <c r="B756" s="243"/>
      <c r="C756" s="244"/>
      <c r="D756" s="245" t="s">
        <v>253</v>
      </c>
      <c r="E756" s="246" t="s">
        <v>1</v>
      </c>
      <c r="F756" s="247" t="s">
        <v>4891</v>
      </c>
      <c r="G756" s="244"/>
      <c r="H756" s="248">
        <v>7</v>
      </c>
      <c r="I756" s="249"/>
      <c r="J756" s="244"/>
      <c r="K756" s="244"/>
      <c r="L756" s="250"/>
      <c r="M756" s="251"/>
      <c r="N756" s="252"/>
      <c r="O756" s="252"/>
      <c r="P756" s="252"/>
      <c r="Q756" s="252"/>
      <c r="R756" s="252"/>
      <c r="S756" s="252"/>
      <c r="T756" s="25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4" t="s">
        <v>253</v>
      </c>
      <c r="AU756" s="254" t="s">
        <v>92</v>
      </c>
      <c r="AV756" s="13" t="s">
        <v>92</v>
      </c>
      <c r="AW756" s="13" t="s">
        <v>36</v>
      </c>
      <c r="AX756" s="13" t="s">
        <v>83</v>
      </c>
      <c r="AY756" s="254" t="s">
        <v>244</v>
      </c>
    </row>
    <row r="757" s="13" customFormat="1">
      <c r="A757" s="13"/>
      <c r="B757" s="243"/>
      <c r="C757" s="244"/>
      <c r="D757" s="245" t="s">
        <v>253</v>
      </c>
      <c r="E757" s="246" t="s">
        <v>1</v>
      </c>
      <c r="F757" s="247" t="s">
        <v>4892</v>
      </c>
      <c r="G757" s="244"/>
      <c r="H757" s="248">
        <v>8</v>
      </c>
      <c r="I757" s="249"/>
      <c r="J757" s="244"/>
      <c r="K757" s="244"/>
      <c r="L757" s="250"/>
      <c r="M757" s="251"/>
      <c r="N757" s="252"/>
      <c r="O757" s="252"/>
      <c r="P757" s="252"/>
      <c r="Q757" s="252"/>
      <c r="R757" s="252"/>
      <c r="S757" s="252"/>
      <c r="T757" s="25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54" t="s">
        <v>253</v>
      </c>
      <c r="AU757" s="254" t="s">
        <v>92</v>
      </c>
      <c r="AV757" s="13" t="s">
        <v>92</v>
      </c>
      <c r="AW757" s="13" t="s">
        <v>36</v>
      </c>
      <c r="AX757" s="13" t="s">
        <v>83</v>
      </c>
      <c r="AY757" s="254" t="s">
        <v>244</v>
      </c>
    </row>
    <row r="758" s="13" customFormat="1">
      <c r="A758" s="13"/>
      <c r="B758" s="243"/>
      <c r="C758" s="244"/>
      <c r="D758" s="245" t="s">
        <v>253</v>
      </c>
      <c r="E758" s="246" t="s">
        <v>1</v>
      </c>
      <c r="F758" s="247" t="s">
        <v>4893</v>
      </c>
      <c r="G758" s="244"/>
      <c r="H758" s="248">
        <v>10</v>
      </c>
      <c r="I758" s="249"/>
      <c r="J758" s="244"/>
      <c r="K758" s="244"/>
      <c r="L758" s="250"/>
      <c r="M758" s="251"/>
      <c r="N758" s="252"/>
      <c r="O758" s="252"/>
      <c r="P758" s="252"/>
      <c r="Q758" s="252"/>
      <c r="R758" s="252"/>
      <c r="S758" s="252"/>
      <c r="T758" s="25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4" t="s">
        <v>253</v>
      </c>
      <c r="AU758" s="254" t="s">
        <v>92</v>
      </c>
      <c r="AV758" s="13" t="s">
        <v>92</v>
      </c>
      <c r="AW758" s="13" t="s">
        <v>36</v>
      </c>
      <c r="AX758" s="13" t="s">
        <v>83</v>
      </c>
      <c r="AY758" s="254" t="s">
        <v>244</v>
      </c>
    </row>
    <row r="759" s="13" customFormat="1">
      <c r="A759" s="13"/>
      <c r="B759" s="243"/>
      <c r="C759" s="244"/>
      <c r="D759" s="245" t="s">
        <v>253</v>
      </c>
      <c r="E759" s="246" t="s">
        <v>1</v>
      </c>
      <c r="F759" s="247" t="s">
        <v>4894</v>
      </c>
      <c r="G759" s="244"/>
      <c r="H759" s="248">
        <v>2</v>
      </c>
      <c r="I759" s="249"/>
      <c r="J759" s="244"/>
      <c r="K759" s="244"/>
      <c r="L759" s="250"/>
      <c r="M759" s="251"/>
      <c r="N759" s="252"/>
      <c r="O759" s="252"/>
      <c r="P759" s="252"/>
      <c r="Q759" s="252"/>
      <c r="R759" s="252"/>
      <c r="S759" s="252"/>
      <c r="T759" s="25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4" t="s">
        <v>253</v>
      </c>
      <c r="AU759" s="254" t="s">
        <v>92</v>
      </c>
      <c r="AV759" s="13" t="s">
        <v>92</v>
      </c>
      <c r="AW759" s="13" t="s">
        <v>36</v>
      </c>
      <c r="AX759" s="13" t="s">
        <v>83</v>
      </c>
      <c r="AY759" s="254" t="s">
        <v>244</v>
      </c>
    </row>
    <row r="760" s="13" customFormat="1">
      <c r="A760" s="13"/>
      <c r="B760" s="243"/>
      <c r="C760" s="244"/>
      <c r="D760" s="245" t="s">
        <v>253</v>
      </c>
      <c r="E760" s="246" t="s">
        <v>1</v>
      </c>
      <c r="F760" s="247" t="s">
        <v>4895</v>
      </c>
      <c r="G760" s="244"/>
      <c r="H760" s="248">
        <v>2</v>
      </c>
      <c r="I760" s="249"/>
      <c r="J760" s="244"/>
      <c r="K760" s="244"/>
      <c r="L760" s="250"/>
      <c r="M760" s="251"/>
      <c r="N760" s="252"/>
      <c r="O760" s="252"/>
      <c r="P760" s="252"/>
      <c r="Q760" s="252"/>
      <c r="R760" s="252"/>
      <c r="S760" s="252"/>
      <c r="T760" s="25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4" t="s">
        <v>253</v>
      </c>
      <c r="AU760" s="254" t="s">
        <v>92</v>
      </c>
      <c r="AV760" s="13" t="s">
        <v>92</v>
      </c>
      <c r="AW760" s="13" t="s">
        <v>36</v>
      </c>
      <c r="AX760" s="13" t="s">
        <v>83</v>
      </c>
      <c r="AY760" s="254" t="s">
        <v>244</v>
      </c>
    </row>
    <row r="761" s="13" customFormat="1">
      <c r="A761" s="13"/>
      <c r="B761" s="243"/>
      <c r="C761" s="244"/>
      <c r="D761" s="245" t="s">
        <v>253</v>
      </c>
      <c r="E761" s="246" t="s">
        <v>1</v>
      </c>
      <c r="F761" s="247" t="s">
        <v>4896</v>
      </c>
      <c r="G761" s="244"/>
      <c r="H761" s="248">
        <v>2</v>
      </c>
      <c r="I761" s="249"/>
      <c r="J761" s="244"/>
      <c r="K761" s="244"/>
      <c r="L761" s="250"/>
      <c r="M761" s="251"/>
      <c r="N761" s="252"/>
      <c r="O761" s="252"/>
      <c r="P761" s="252"/>
      <c r="Q761" s="252"/>
      <c r="R761" s="252"/>
      <c r="S761" s="252"/>
      <c r="T761" s="25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4" t="s">
        <v>253</v>
      </c>
      <c r="AU761" s="254" t="s">
        <v>92</v>
      </c>
      <c r="AV761" s="13" t="s">
        <v>92</v>
      </c>
      <c r="AW761" s="13" t="s">
        <v>36</v>
      </c>
      <c r="AX761" s="13" t="s">
        <v>83</v>
      </c>
      <c r="AY761" s="254" t="s">
        <v>244</v>
      </c>
    </row>
    <row r="762" s="13" customFormat="1">
      <c r="A762" s="13"/>
      <c r="B762" s="243"/>
      <c r="C762" s="244"/>
      <c r="D762" s="245" t="s">
        <v>253</v>
      </c>
      <c r="E762" s="246" t="s">
        <v>1</v>
      </c>
      <c r="F762" s="247" t="s">
        <v>4897</v>
      </c>
      <c r="G762" s="244"/>
      <c r="H762" s="248">
        <v>2</v>
      </c>
      <c r="I762" s="249"/>
      <c r="J762" s="244"/>
      <c r="K762" s="244"/>
      <c r="L762" s="250"/>
      <c r="M762" s="251"/>
      <c r="N762" s="252"/>
      <c r="O762" s="252"/>
      <c r="P762" s="252"/>
      <c r="Q762" s="252"/>
      <c r="R762" s="252"/>
      <c r="S762" s="252"/>
      <c r="T762" s="25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4" t="s">
        <v>253</v>
      </c>
      <c r="AU762" s="254" t="s">
        <v>92</v>
      </c>
      <c r="AV762" s="13" t="s">
        <v>92</v>
      </c>
      <c r="AW762" s="13" t="s">
        <v>36</v>
      </c>
      <c r="AX762" s="13" t="s">
        <v>83</v>
      </c>
      <c r="AY762" s="254" t="s">
        <v>244</v>
      </c>
    </row>
    <row r="763" s="13" customFormat="1">
      <c r="A763" s="13"/>
      <c r="B763" s="243"/>
      <c r="C763" s="244"/>
      <c r="D763" s="245" t="s">
        <v>253</v>
      </c>
      <c r="E763" s="246" t="s">
        <v>1</v>
      </c>
      <c r="F763" s="247" t="s">
        <v>4898</v>
      </c>
      <c r="G763" s="244"/>
      <c r="H763" s="248">
        <v>4</v>
      </c>
      <c r="I763" s="249"/>
      <c r="J763" s="244"/>
      <c r="K763" s="244"/>
      <c r="L763" s="250"/>
      <c r="M763" s="251"/>
      <c r="N763" s="252"/>
      <c r="O763" s="252"/>
      <c r="P763" s="252"/>
      <c r="Q763" s="252"/>
      <c r="R763" s="252"/>
      <c r="S763" s="252"/>
      <c r="T763" s="25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4" t="s">
        <v>253</v>
      </c>
      <c r="AU763" s="254" t="s">
        <v>92</v>
      </c>
      <c r="AV763" s="13" t="s">
        <v>92</v>
      </c>
      <c r="AW763" s="13" t="s">
        <v>36</v>
      </c>
      <c r="AX763" s="13" t="s">
        <v>83</v>
      </c>
      <c r="AY763" s="254" t="s">
        <v>244</v>
      </c>
    </row>
    <row r="764" s="13" customFormat="1">
      <c r="A764" s="13"/>
      <c r="B764" s="243"/>
      <c r="C764" s="244"/>
      <c r="D764" s="245" t="s">
        <v>253</v>
      </c>
      <c r="E764" s="246" t="s">
        <v>1</v>
      </c>
      <c r="F764" s="247" t="s">
        <v>4899</v>
      </c>
      <c r="G764" s="244"/>
      <c r="H764" s="248">
        <v>4</v>
      </c>
      <c r="I764" s="249"/>
      <c r="J764" s="244"/>
      <c r="K764" s="244"/>
      <c r="L764" s="250"/>
      <c r="M764" s="251"/>
      <c r="N764" s="252"/>
      <c r="O764" s="252"/>
      <c r="P764" s="252"/>
      <c r="Q764" s="252"/>
      <c r="R764" s="252"/>
      <c r="S764" s="252"/>
      <c r="T764" s="25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4" t="s">
        <v>253</v>
      </c>
      <c r="AU764" s="254" t="s">
        <v>92</v>
      </c>
      <c r="AV764" s="13" t="s">
        <v>92</v>
      </c>
      <c r="AW764" s="13" t="s">
        <v>36</v>
      </c>
      <c r="AX764" s="13" t="s">
        <v>83</v>
      </c>
      <c r="AY764" s="254" t="s">
        <v>244</v>
      </c>
    </row>
    <row r="765" s="16" customFormat="1">
      <c r="A765" s="16"/>
      <c r="B765" s="276"/>
      <c r="C765" s="277"/>
      <c r="D765" s="245" t="s">
        <v>253</v>
      </c>
      <c r="E765" s="278" t="s">
        <v>1</v>
      </c>
      <c r="F765" s="279" t="s">
        <v>503</v>
      </c>
      <c r="G765" s="277"/>
      <c r="H765" s="280">
        <v>41</v>
      </c>
      <c r="I765" s="281"/>
      <c r="J765" s="277"/>
      <c r="K765" s="277"/>
      <c r="L765" s="282"/>
      <c r="M765" s="283"/>
      <c r="N765" s="284"/>
      <c r="O765" s="284"/>
      <c r="P765" s="284"/>
      <c r="Q765" s="284"/>
      <c r="R765" s="284"/>
      <c r="S765" s="284"/>
      <c r="T765" s="285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T765" s="286" t="s">
        <v>253</v>
      </c>
      <c r="AU765" s="286" t="s">
        <v>92</v>
      </c>
      <c r="AV765" s="16" t="s">
        <v>358</v>
      </c>
      <c r="AW765" s="16" t="s">
        <v>36</v>
      </c>
      <c r="AX765" s="16" t="s">
        <v>83</v>
      </c>
      <c r="AY765" s="286" t="s">
        <v>244</v>
      </c>
    </row>
    <row r="766" s="14" customFormat="1">
      <c r="A766" s="14"/>
      <c r="B766" s="255"/>
      <c r="C766" s="256"/>
      <c r="D766" s="245" t="s">
        <v>253</v>
      </c>
      <c r="E766" s="257" t="s">
        <v>1</v>
      </c>
      <c r="F766" s="258" t="s">
        <v>255</v>
      </c>
      <c r="G766" s="256"/>
      <c r="H766" s="259">
        <v>42</v>
      </c>
      <c r="I766" s="260"/>
      <c r="J766" s="256"/>
      <c r="K766" s="256"/>
      <c r="L766" s="261"/>
      <c r="M766" s="262"/>
      <c r="N766" s="263"/>
      <c r="O766" s="263"/>
      <c r="P766" s="263"/>
      <c r="Q766" s="263"/>
      <c r="R766" s="263"/>
      <c r="S766" s="263"/>
      <c r="T766" s="26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65" t="s">
        <v>253</v>
      </c>
      <c r="AU766" s="265" t="s">
        <v>92</v>
      </c>
      <c r="AV766" s="14" t="s">
        <v>251</v>
      </c>
      <c r="AW766" s="14" t="s">
        <v>36</v>
      </c>
      <c r="AX766" s="14" t="s">
        <v>90</v>
      </c>
      <c r="AY766" s="265" t="s">
        <v>244</v>
      </c>
    </row>
    <row r="767" s="2" customFormat="1" ht="33" customHeight="1">
      <c r="A767" s="39"/>
      <c r="B767" s="40"/>
      <c r="C767" s="229" t="s">
        <v>1278</v>
      </c>
      <c r="D767" s="229" t="s">
        <v>247</v>
      </c>
      <c r="E767" s="230" t="s">
        <v>4946</v>
      </c>
      <c r="F767" s="231" t="s">
        <v>4947</v>
      </c>
      <c r="G767" s="232" t="s">
        <v>184</v>
      </c>
      <c r="H767" s="233">
        <v>7981.5799999999999</v>
      </c>
      <c r="I767" s="234"/>
      <c r="J767" s="235">
        <f>ROUND(I767*H767,2)</f>
        <v>0</v>
      </c>
      <c r="K767" s="236"/>
      <c r="L767" s="45"/>
      <c r="M767" s="237" t="s">
        <v>1</v>
      </c>
      <c r="N767" s="238" t="s">
        <v>48</v>
      </c>
      <c r="O767" s="92"/>
      <c r="P767" s="239">
        <f>O767*H767</f>
        <v>0</v>
      </c>
      <c r="Q767" s="239">
        <v>0</v>
      </c>
      <c r="R767" s="239">
        <f>Q767*H767</f>
        <v>0</v>
      </c>
      <c r="S767" s="239">
        <v>0</v>
      </c>
      <c r="T767" s="240">
        <f>S767*H767</f>
        <v>0</v>
      </c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R767" s="241" t="s">
        <v>251</v>
      </c>
      <c r="AT767" s="241" t="s">
        <v>247</v>
      </c>
      <c r="AU767" s="241" t="s">
        <v>92</v>
      </c>
      <c r="AY767" s="18" t="s">
        <v>244</v>
      </c>
      <c r="BE767" s="242">
        <f>IF(N767="základní",J767,0)</f>
        <v>0</v>
      </c>
      <c r="BF767" s="242">
        <f>IF(N767="snížená",J767,0)</f>
        <v>0</v>
      </c>
      <c r="BG767" s="242">
        <f>IF(N767="zákl. přenesená",J767,0)</f>
        <v>0</v>
      </c>
      <c r="BH767" s="242">
        <f>IF(N767="sníž. přenesená",J767,0)</f>
        <v>0</v>
      </c>
      <c r="BI767" s="242">
        <f>IF(N767="nulová",J767,0)</f>
        <v>0</v>
      </c>
      <c r="BJ767" s="18" t="s">
        <v>90</v>
      </c>
      <c r="BK767" s="242">
        <f>ROUND(I767*H767,2)</f>
        <v>0</v>
      </c>
      <c r="BL767" s="18" t="s">
        <v>251</v>
      </c>
      <c r="BM767" s="241" t="s">
        <v>4948</v>
      </c>
    </row>
    <row r="768" s="15" customFormat="1">
      <c r="A768" s="15"/>
      <c r="B768" s="266"/>
      <c r="C768" s="267"/>
      <c r="D768" s="245" t="s">
        <v>253</v>
      </c>
      <c r="E768" s="268" t="s">
        <v>1</v>
      </c>
      <c r="F768" s="269" t="s">
        <v>4949</v>
      </c>
      <c r="G768" s="267"/>
      <c r="H768" s="268" t="s">
        <v>1</v>
      </c>
      <c r="I768" s="270"/>
      <c r="J768" s="267"/>
      <c r="K768" s="267"/>
      <c r="L768" s="271"/>
      <c r="M768" s="272"/>
      <c r="N768" s="273"/>
      <c r="O768" s="273"/>
      <c r="P768" s="273"/>
      <c r="Q768" s="273"/>
      <c r="R768" s="273"/>
      <c r="S768" s="273"/>
      <c r="T768" s="274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T768" s="275" t="s">
        <v>253</v>
      </c>
      <c r="AU768" s="275" t="s">
        <v>92</v>
      </c>
      <c r="AV768" s="15" t="s">
        <v>90</v>
      </c>
      <c r="AW768" s="15" t="s">
        <v>36</v>
      </c>
      <c r="AX768" s="15" t="s">
        <v>83</v>
      </c>
      <c r="AY768" s="275" t="s">
        <v>244</v>
      </c>
    </row>
    <row r="769" s="13" customFormat="1">
      <c r="A769" s="13"/>
      <c r="B769" s="243"/>
      <c r="C769" s="244"/>
      <c r="D769" s="245" t="s">
        <v>253</v>
      </c>
      <c r="E769" s="246" t="s">
        <v>1</v>
      </c>
      <c r="F769" s="247" t="s">
        <v>4950</v>
      </c>
      <c r="G769" s="244"/>
      <c r="H769" s="248">
        <v>67.129999999999995</v>
      </c>
      <c r="I769" s="249"/>
      <c r="J769" s="244"/>
      <c r="K769" s="244"/>
      <c r="L769" s="250"/>
      <c r="M769" s="251"/>
      <c r="N769" s="252"/>
      <c r="O769" s="252"/>
      <c r="P769" s="252"/>
      <c r="Q769" s="252"/>
      <c r="R769" s="252"/>
      <c r="S769" s="252"/>
      <c r="T769" s="25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54" t="s">
        <v>253</v>
      </c>
      <c r="AU769" s="254" t="s">
        <v>92</v>
      </c>
      <c r="AV769" s="13" t="s">
        <v>92</v>
      </c>
      <c r="AW769" s="13" t="s">
        <v>36</v>
      </c>
      <c r="AX769" s="13" t="s">
        <v>83</v>
      </c>
      <c r="AY769" s="254" t="s">
        <v>244</v>
      </c>
    </row>
    <row r="770" s="13" customFormat="1">
      <c r="A770" s="13"/>
      <c r="B770" s="243"/>
      <c r="C770" s="244"/>
      <c r="D770" s="245" t="s">
        <v>253</v>
      </c>
      <c r="E770" s="246" t="s">
        <v>1</v>
      </c>
      <c r="F770" s="247" t="s">
        <v>4951</v>
      </c>
      <c r="G770" s="244"/>
      <c r="H770" s="248">
        <v>63</v>
      </c>
      <c r="I770" s="249"/>
      <c r="J770" s="244"/>
      <c r="K770" s="244"/>
      <c r="L770" s="250"/>
      <c r="M770" s="251"/>
      <c r="N770" s="252"/>
      <c r="O770" s="252"/>
      <c r="P770" s="252"/>
      <c r="Q770" s="252"/>
      <c r="R770" s="252"/>
      <c r="S770" s="252"/>
      <c r="T770" s="25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4" t="s">
        <v>253</v>
      </c>
      <c r="AU770" s="254" t="s">
        <v>92</v>
      </c>
      <c r="AV770" s="13" t="s">
        <v>92</v>
      </c>
      <c r="AW770" s="13" t="s">
        <v>36</v>
      </c>
      <c r="AX770" s="13" t="s">
        <v>83</v>
      </c>
      <c r="AY770" s="254" t="s">
        <v>244</v>
      </c>
    </row>
    <row r="771" s="13" customFormat="1">
      <c r="A771" s="13"/>
      <c r="B771" s="243"/>
      <c r="C771" s="244"/>
      <c r="D771" s="245" t="s">
        <v>253</v>
      </c>
      <c r="E771" s="246" t="s">
        <v>1</v>
      </c>
      <c r="F771" s="247" t="s">
        <v>4952</v>
      </c>
      <c r="G771" s="244"/>
      <c r="H771" s="248">
        <v>385</v>
      </c>
      <c r="I771" s="249"/>
      <c r="J771" s="244"/>
      <c r="K771" s="244"/>
      <c r="L771" s="250"/>
      <c r="M771" s="251"/>
      <c r="N771" s="252"/>
      <c r="O771" s="252"/>
      <c r="P771" s="252"/>
      <c r="Q771" s="252"/>
      <c r="R771" s="252"/>
      <c r="S771" s="252"/>
      <c r="T771" s="25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54" t="s">
        <v>253</v>
      </c>
      <c r="AU771" s="254" t="s">
        <v>92</v>
      </c>
      <c r="AV771" s="13" t="s">
        <v>92</v>
      </c>
      <c r="AW771" s="13" t="s">
        <v>36</v>
      </c>
      <c r="AX771" s="13" t="s">
        <v>83</v>
      </c>
      <c r="AY771" s="254" t="s">
        <v>244</v>
      </c>
    </row>
    <row r="772" s="16" customFormat="1">
      <c r="A772" s="16"/>
      <c r="B772" s="276"/>
      <c r="C772" s="277"/>
      <c r="D772" s="245" t="s">
        <v>253</v>
      </c>
      <c r="E772" s="278" t="s">
        <v>1</v>
      </c>
      <c r="F772" s="279" t="s">
        <v>503</v>
      </c>
      <c r="G772" s="277"/>
      <c r="H772" s="280">
        <v>515.13</v>
      </c>
      <c r="I772" s="281"/>
      <c r="J772" s="277"/>
      <c r="K772" s="277"/>
      <c r="L772" s="282"/>
      <c r="M772" s="283"/>
      <c r="N772" s="284"/>
      <c r="O772" s="284"/>
      <c r="P772" s="284"/>
      <c r="Q772" s="284"/>
      <c r="R772" s="284"/>
      <c r="S772" s="284"/>
      <c r="T772" s="285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T772" s="286" t="s">
        <v>253</v>
      </c>
      <c r="AU772" s="286" t="s">
        <v>92</v>
      </c>
      <c r="AV772" s="16" t="s">
        <v>358</v>
      </c>
      <c r="AW772" s="16" t="s">
        <v>36</v>
      </c>
      <c r="AX772" s="16" t="s">
        <v>83</v>
      </c>
      <c r="AY772" s="286" t="s">
        <v>244</v>
      </c>
    </row>
    <row r="773" s="15" customFormat="1">
      <c r="A773" s="15"/>
      <c r="B773" s="266"/>
      <c r="C773" s="267"/>
      <c r="D773" s="245" t="s">
        <v>253</v>
      </c>
      <c r="E773" s="268" t="s">
        <v>1</v>
      </c>
      <c r="F773" s="269" t="s">
        <v>4953</v>
      </c>
      <c r="G773" s="267"/>
      <c r="H773" s="268" t="s">
        <v>1</v>
      </c>
      <c r="I773" s="270"/>
      <c r="J773" s="267"/>
      <c r="K773" s="267"/>
      <c r="L773" s="271"/>
      <c r="M773" s="272"/>
      <c r="N773" s="273"/>
      <c r="O773" s="273"/>
      <c r="P773" s="273"/>
      <c r="Q773" s="273"/>
      <c r="R773" s="273"/>
      <c r="S773" s="273"/>
      <c r="T773" s="274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75" t="s">
        <v>253</v>
      </c>
      <c r="AU773" s="275" t="s">
        <v>92</v>
      </c>
      <c r="AV773" s="15" t="s">
        <v>90</v>
      </c>
      <c r="AW773" s="15" t="s">
        <v>36</v>
      </c>
      <c r="AX773" s="15" t="s">
        <v>83</v>
      </c>
      <c r="AY773" s="275" t="s">
        <v>244</v>
      </c>
    </row>
    <row r="774" s="13" customFormat="1">
      <c r="A774" s="13"/>
      <c r="B774" s="243"/>
      <c r="C774" s="244"/>
      <c r="D774" s="245" t="s">
        <v>253</v>
      </c>
      <c r="E774" s="246" t="s">
        <v>1</v>
      </c>
      <c r="F774" s="247" t="s">
        <v>4954</v>
      </c>
      <c r="G774" s="244"/>
      <c r="H774" s="248">
        <v>7422.8500000000004</v>
      </c>
      <c r="I774" s="249"/>
      <c r="J774" s="244"/>
      <c r="K774" s="244"/>
      <c r="L774" s="250"/>
      <c r="M774" s="251"/>
      <c r="N774" s="252"/>
      <c r="O774" s="252"/>
      <c r="P774" s="252"/>
      <c r="Q774" s="252"/>
      <c r="R774" s="252"/>
      <c r="S774" s="252"/>
      <c r="T774" s="25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4" t="s">
        <v>253</v>
      </c>
      <c r="AU774" s="254" t="s">
        <v>92</v>
      </c>
      <c r="AV774" s="13" t="s">
        <v>92</v>
      </c>
      <c r="AW774" s="13" t="s">
        <v>36</v>
      </c>
      <c r="AX774" s="13" t="s">
        <v>83</v>
      </c>
      <c r="AY774" s="254" t="s">
        <v>244</v>
      </c>
    </row>
    <row r="775" s="13" customFormat="1">
      <c r="A775" s="13"/>
      <c r="B775" s="243"/>
      <c r="C775" s="244"/>
      <c r="D775" s="245" t="s">
        <v>253</v>
      </c>
      <c r="E775" s="246" t="s">
        <v>1</v>
      </c>
      <c r="F775" s="247" t="s">
        <v>4955</v>
      </c>
      <c r="G775" s="244"/>
      <c r="H775" s="248">
        <v>43.600000000000001</v>
      </c>
      <c r="I775" s="249"/>
      <c r="J775" s="244"/>
      <c r="K775" s="244"/>
      <c r="L775" s="250"/>
      <c r="M775" s="251"/>
      <c r="N775" s="252"/>
      <c r="O775" s="252"/>
      <c r="P775" s="252"/>
      <c r="Q775" s="252"/>
      <c r="R775" s="252"/>
      <c r="S775" s="252"/>
      <c r="T775" s="25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4" t="s">
        <v>253</v>
      </c>
      <c r="AU775" s="254" t="s">
        <v>92</v>
      </c>
      <c r="AV775" s="13" t="s">
        <v>92</v>
      </c>
      <c r="AW775" s="13" t="s">
        <v>36</v>
      </c>
      <c r="AX775" s="13" t="s">
        <v>83</v>
      </c>
      <c r="AY775" s="254" t="s">
        <v>244</v>
      </c>
    </row>
    <row r="776" s="16" customFormat="1">
      <c r="A776" s="16"/>
      <c r="B776" s="276"/>
      <c r="C776" s="277"/>
      <c r="D776" s="245" t="s">
        <v>253</v>
      </c>
      <c r="E776" s="278" t="s">
        <v>1</v>
      </c>
      <c r="F776" s="279" t="s">
        <v>503</v>
      </c>
      <c r="G776" s="277"/>
      <c r="H776" s="280">
        <v>7466.4500000000007</v>
      </c>
      <c r="I776" s="281"/>
      <c r="J776" s="277"/>
      <c r="K776" s="277"/>
      <c r="L776" s="282"/>
      <c r="M776" s="283"/>
      <c r="N776" s="284"/>
      <c r="O776" s="284"/>
      <c r="P776" s="284"/>
      <c r="Q776" s="284"/>
      <c r="R776" s="284"/>
      <c r="S776" s="284"/>
      <c r="T776" s="285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T776" s="286" t="s">
        <v>253</v>
      </c>
      <c r="AU776" s="286" t="s">
        <v>92</v>
      </c>
      <c r="AV776" s="16" t="s">
        <v>358</v>
      </c>
      <c r="AW776" s="16" t="s">
        <v>36</v>
      </c>
      <c r="AX776" s="16" t="s">
        <v>83</v>
      </c>
      <c r="AY776" s="286" t="s">
        <v>244</v>
      </c>
    </row>
    <row r="777" s="14" customFormat="1">
      <c r="A777" s="14"/>
      <c r="B777" s="255"/>
      <c r="C777" s="256"/>
      <c r="D777" s="245" t="s">
        <v>253</v>
      </c>
      <c r="E777" s="257" t="s">
        <v>1</v>
      </c>
      <c r="F777" s="258" t="s">
        <v>255</v>
      </c>
      <c r="G777" s="256"/>
      <c r="H777" s="259">
        <v>7981.5800000000008</v>
      </c>
      <c r="I777" s="260"/>
      <c r="J777" s="256"/>
      <c r="K777" s="256"/>
      <c r="L777" s="261"/>
      <c r="M777" s="262"/>
      <c r="N777" s="263"/>
      <c r="O777" s="263"/>
      <c r="P777" s="263"/>
      <c r="Q777" s="263"/>
      <c r="R777" s="263"/>
      <c r="S777" s="263"/>
      <c r="T777" s="26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65" t="s">
        <v>253</v>
      </c>
      <c r="AU777" s="265" t="s">
        <v>92</v>
      </c>
      <c r="AV777" s="14" t="s">
        <v>251</v>
      </c>
      <c r="AW777" s="14" t="s">
        <v>36</v>
      </c>
      <c r="AX777" s="14" t="s">
        <v>90</v>
      </c>
      <c r="AY777" s="265" t="s">
        <v>244</v>
      </c>
    </row>
    <row r="778" s="2" customFormat="1" ht="33" customHeight="1">
      <c r="A778" s="39"/>
      <c r="B778" s="40"/>
      <c r="C778" s="229" t="s">
        <v>1282</v>
      </c>
      <c r="D778" s="229" t="s">
        <v>247</v>
      </c>
      <c r="E778" s="230" t="s">
        <v>4956</v>
      </c>
      <c r="F778" s="231" t="s">
        <v>4957</v>
      </c>
      <c r="G778" s="232" t="s">
        <v>174</v>
      </c>
      <c r="H778" s="233">
        <v>34</v>
      </c>
      <c r="I778" s="234"/>
      <c r="J778" s="235">
        <f>ROUND(I778*H778,2)</f>
        <v>0</v>
      </c>
      <c r="K778" s="236"/>
      <c r="L778" s="45"/>
      <c r="M778" s="237" t="s">
        <v>1</v>
      </c>
      <c r="N778" s="238" t="s">
        <v>48</v>
      </c>
      <c r="O778" s="92"/>
      <c r="P778" s="239">
        <f>O778*H778</f>
        <v>0</v>
      </c>
      <c r="Q778" s="239">
        <v>0</v>
      </c>
      <c r="R778" s="239">
        <f>Q778*H778</f>
        <v>0</v>
      </c>
      <c r="S778" s="239">
        <v>0</v>
      </c>
      <c r="T778" s="240">
        <f>S778*H778</f>
        <v>0</v>
      </c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R778" s="241" t="s">
        <v>251</v>
      </c>
      <c r="AT778" s="241" t="s">
        <v>247</v>
      </c>
      <c r="AU778" s="241" t="s">
        <v>92</v>
      </c>
      <c r="AY778" s="18" t="s">
        <v>244</v>
      </c>
      <c r="BE778" s="242">
        <f>IF(N778="základní",J778,0)</f>
        <v>0</v>
      </c>
      <c r="BF778" s="242">
        <f>IF(N778="snížená",J778,0)</f>
        <v>0</v>
      </c>
      <c r="BG778" s="242">
        <f>IF(N778="zákl. přenesená",J778,0)</f>
        <v>0</v>
      </c>
      <c r="BH778" s="242">
        <f>IF(N778="sníž. přenesená",J778,0)</f>
        <v>0</v>
      </c>
      <c r="BI778" s="242">
        <f>IF(N778="nulová",J778,0)</f>
        <v>0</v>
      </c>
      <c r="BJ778" s="18" t="s">
        <v>90</v>
      </c>
      <c r="BK778" s="242">
        <f>ROUND(I778*H778,2)</f>
        <v>0</v>
      </c>
      <c r="BL778" s="18" t="s">
        <v>251</v>
      </c>
      <c r="BM778" s="241" t="s">
        <v>4958</v>
      </c>
    </row>
    <row r="779" s="15" customFormat="1">
      <c r="A779" s="15"/>
      <c r="B779" s="266"/>
      <c r="C779" s="267"/>
      <c r="D779" s="245" t="s">
        <v>253</v>
      </c>
      <c r="E779" s="268" t="s">
        <v>1</v>
      </c>
      <c r="F779" s="269" t="s">
        <v>4949</v>
      </c>
      <c r="G779" s="267"/>
      <c r="H779" s="268" t="s">
        <v>1</v>
      </c>
      <c r="I779" s="270"/>
      <c r="J779" s="267"/>
      <c r="K779" s="267"/>
      <c r="L779" s="271"/>
      <c r="M779" s="272"/>
      <c r="N779" s="273"/>
      <c r="O779" s="273"/>
      <c r="P779" s="273"/>
      <c r="Q779" s="273"/>
      <c r="R779" s="273"/>
      <c r="S779" s="273"/>
      <c r="T779" s="274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75" t="s">
        <v>253</v>
      </c>
      <c r="AU779" s="275" t="s">
        <v>92</v>
      </c>
      <c r="AV779" s="15" t="s">
        <v>90</v>
      </c>
      <c r="AW779" s="15" t="s">
        <v>36</v>
      </c>
      <c r="AX779" s="15" t="s">
        <v>83</v>
      </c>
      <c r="AY779" s="275" t="s">
        <v>244</v>
      </c>
    </row>
    <row r="780" s="13" customFormat="1">
      <c r="A780" s="13"/>
      <c r="B780" s="243"/>
      <c r="C780" s="244"/>
      <c r="D780" s="245" t="s">
        <v>253</v>
      </c>
      <c r="E780" s="246" t="s">
        <v>1</v>
      </c>
      <c r="F780" s="247" t="s">
        <v>4959</v>
      </c>
      <c r="G780" s="244"/>
      <c r="H780" s="248">
        <v>8</v>
      </c>
      <c r="I780" s="249"/>
      <c r="J780" s="244"/>
      <c r="K780" s="244"/>
      <c r="L780" s="250"/>
      <c r="M780" s="251"/>
      <c r="N780" s="252"/>
      <c r="O780" s="252"/>
      <c r="P780" s="252"/>
      <c r="Q780" s="252"/>
      <c r="R780" s="252"/>
      <c r="S780" s="252"/>
      <c r="T780" s="25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4" t="s">
        <v>253</v>
      </c>
      <c r="AU780" s="254" t="s">
        <v>92</v>
      </c>
      <c r="AV780" s="13" t="s">
        <v>92</v>
      </c>
      <c r="AW780" s="13" t="s">
        <v>36</v>
      </c>
      <c r="AX780" s="13" t="s">
        <v>83</v>
      </c>
      <c r="AY780" s="254" t="s">
        <v>244</v>
      </c>
    </row>
    <row r="781" s="13" customFormat="1">
      <c r="A781" s="13"/>
      <c r="B781" s="243"/>
      <c r="C781" s="244"/>
      <c r="D781" s="245" t="s">
        <v>253</v>
      </c>
      <c r="E781" s="246" t="s">
        <v>1</v>
      </c>
      <c r="F781" s="247" t="s">
        <v>4960</v>
      </c>
      <c r="G781" s="244"/>
      <c r="H781" s="248">
        <v>17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253</v>
      </c>
      <c r="AU781" s="254" t="s">
        <v>92</v>
      </c>
      <c r="AV781" s="13" t="s">
        <v>92</v>
      </c>
      <c r="AW781" s="13" t="s">
        <v>36</v>
      </c>
      <c r="AX781" s="13" t="s">
        <v>83</v>
      </c>
      <c r="AY781" s="254" t="s">
        <v>244</v>
      </c>
    </row>
    <row r="782" s="13" customFormat="1">
      <c r="A782" s="13"/>
      <c r="B782" s="243"/>
      <c r="C782" s="244"/>
      <c r="D782" s="245" t="s">
        <v>253</v>
      </c>
      <c r="E782" s="246" t="s">
        <v>1</v>
      </c>
      <c r="F782" s="247" t="s">
        <v>4961</v>
      </c>
      <c r="G782" s="244"/>
      <c r="H782" s="248">
        <v>2</v>
      </c>
      <c r="I782" s="249"/>
      <c r="J782" s="244"/>
      <c r="K782" s="244"/>
      <c r="L782" s="250"/>
      <c r="M782" s="251"/>
      <c r="N782" s="252"/>
      <c r="O782" s="252"/>
      <c r="P782" s="252"/>
      <c r="Q782" s="252"/>
      <c r="R782" s="252"/>
      <c r="S782" s="252"/>
      <c r="T782" s="25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4" t="s">
        <v>253</v>
      </c>
      <c r="AU782" s="254" t="s">
        <v>92</v>
      </c>
      <c r="AV782" s="13" t="s">
        <v>92</v>
      </c>
      <c r="AW782" s="13" t="s">
        <v>36</v>
      </c>
      <c r="AX782" s="13" t="s">
        <v>83</v>
      </c>
      <c r="AY782" s="254" t="s">
        <v>244</v>
      </c>
    </row>
    <row r="783" s="16" customFormat="1">
      <c r="A783" s="16"/>
      <c r="B783" s="276"/>
      <c r="C783" s="277"/>
      <c r="D783" s="245" t="s">
        <v>253</v>
      </c>
      <c r="E783" s="278" t="s">
        <v>1</v>
      </c>
      <c r="F783" s="279" t="s">
        <v>503</v>
      </c>
      <c r="G783" s="277"/>
      <c r="H783" s="280">
        <v>27</v>
      </c>
      <c r="I783" s="281"/>
      <c r="J783" s="277"/>
      <c r="K783" s="277"/>
      <c r="L783" s="282"/>
      <c r="M783" s="283"/>
      <c r="N783" s="284"/>
      <c r="O783" s="284"/>
      <c r="P783" s="284"/>
      <c r="Q783" s="284"/>
      <c r="R783" s="284"/>
      <c r="S783" s="284"/>
      <c r="T783" s="285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T783" s="286" t="s">
        <v>253</v>
      </c>
      <c r="AU783" s="286" t="s">
        <v>92</v>
      </c>
      <c r="AV783" s="16" t="s">
        <v>358</v>
      </c>
      <c r="AW783" s="16" t="s">
        <v>36</v>
      </c>
      <c r="AX783" s="16" t="s">
        <v>83</v>
      </c>
      <c r="AY783" s="286" t="s">
        <v>244</v>
      </c>
    </row>
    <row r="784" s="15" customFormat="1">
      <c r="A784" s="15"/>
      <c r="B784" s="266"/>
      <c r="C784" s="267"/>
      <c r="D784" s="245" t="s">
        <v>253</v>
      </c>
      <c r="E784" s="268" t="s">
        <v>1</v>
      </c>
      <c r="F784" s="269" t="s">
        <v>4953</v>
      </c>
      <c r="G784" s="267"/>
      <c r="H784" s="268" t="s">
        <v>1</v>
      </c>
      <c r="I784" s="270"/>
      <c r="J784" s="267"/>
      <c r="K784" s="267"/>
      <c r="L784" s="271"/>
      <c r="M784" s="272"/>
      <c r="N784" s="273"/>
      <c r="O784" s="273"/>
      <c r="P784" s="273"/>
      <c r="Q784" s="273"/>
      <c r="R784" s="273"/>
      <c r="S784" s="273"/>
      <c r="T784" s="274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75" t="s">
        <v>253</v>
      </c>
      <c r="AU784" s="275" t="s">
        <v>92</v>
      </c>
      <c r="AV784" s="15" t="s">
        <v>90</v>
      </c>
      <c r="AW784" s="15" t="s">
        <v>36</v>
      </c>
      <c r="AX784" s="15" t="s">
        <v>83</v>
      </c>
      <c r="AY784" s="275" t="s">
        <v>244</v>
      </c>
    </row>
    <row r="785" s="13" customFormat="1">
      <c r="A785" s="13"/>
      <c r="B785" s="243"/>
      <c r="C785" s="244"/>
      <c r="D785" s="245" t="s">
        <v>253</v>
      </c>
      <c r="E785" s="246" t="s">
        <v>1</v>
      </c>
      <c r="F785" s="247" t="s">
        <v>4962</v>
      </c>
      <c r="G785" s="244"/>
      <c r="H785" s="248">
        <v>7</v>
      </c>
      <c r="I785" s="249"/>
      <c r="J785" s="244"/>
      <c r="K785" s="244"/>
      <c r="L785" s="250"/>
      <c r="M785" s="251"/>
      <c r="N785" s="252"/>
      <c r="O785" s="252"/>
      <c r="P785" s="252"/>
      <c r="Q785" s="252"/>
      <c r="R785" s="252"/>
      <c r="S785" s="252"/>
      <c r="T785" s="25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4" t="s">
        <v>253</v>
      </c>
      <c r="AU785" s="254" t="s">
        <v>92</v>
      </c>
      <c r="AV785" s="13" t="s">
        <v>92</v>
      </c>
      <c r="AW785" s="13" t="s">
        <v>36</v>
      </c>
      <c r="AX785" s="13" t="s">
        <v>83</v>
      </c>
      <c r="AY785" s="254" t="s">
        <v>244</v>
      </c>
    </row>
    <row r="786" s="16" customFormat="1">
      <c r="A786" s="16"/>
      <c r="B786" s="276"/>
      <c r="C786" s="277"/>
      <c r="D786" s="245" t="s">
        <v>253</v>
      </c>
      <c r="E786" s="278" t="s">
        <v>1</v>
      </c>
      <c r="F786" s="279" t="s">
        <v>503</v>
      </c>
      <c r="G786" s="277"/>
      <c r="H786" s="280">
        <v>7</v>
      </c>
      <c r="I786" s="281"/>
      <c r="J786" s="277"/>
      <c r="K786" s="277"/>
      <c r="L786" s="282"/>
      <c r="M786" s="283"/>
      <c r="N786" s="284"/>
      <c r="O786" s="284"/>
      <c r="P786" s="284"/>
      <c r="Q786" s="284"/>
      <c r="R786" s="284"/>
      <c r="S786" s="284"/>
      <c r="T786" s="285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T786" s="286" t="s">
        <v>253</v>
      </c>
      <c r="AU786" s="286" t="s">
        <v>92</v>
      </c>
      <c r="AV786" s="16" t="s">
        <v>358</v>
      </c>
      <c r="AW786" s="16" t="s">
        <v>36</v>
      </c>
      <c r="AX786" s="16" t="s">
        <v>83</v>
      </c>
      <c r="AY786" s="286" t="s">
        <v>244</v>
      </c>
    </row>
    <row r="787" s="14" customFormat="1">
      <c r="A787" s="14"/>
      <c r="B787" s="255"/>
      <c r="C787" s="256"/>
      <c r="D787" s="245" t="s">
        <v>253</v>
      </c>
      <c r="E787" s="257" t="s">
        <v>1</v>
      </c>
      <c r="F787" s="258" t="s">
        <v>255</v>
      </c>
      <c r="G787" s="256"/>
      <c r="H787" s="259">
        <v>34</v>
      </c>
      <c r="I787" s="260"/>
      <c r="J787" s="256"/>
      <c r="K787" s="256"/>
      <c r="L787" s="261"/>
      <c r="M787" s="262"/>
      <c r="N787" s="263"/>
      <c r="O787" s="263"/>
      <c r="P787" s="263"/>
      <c r="Q787" s="263"/>
      <c r="R787" s="263"/>
      <c r="S787" s="263"/>
      <c r="T787" s="26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65" t="s">
        <v>253</v>
      </c>
      <c r="AU787" s="265" t="s">
        <v>92</v>
      </c>
      <c r="AV787" s="14" t="s">
        <v>251</v>
      </c>
      <c r="AW787" s="14" t="s">
        <v>36</v>
      </c>
      <c r="AX787" s="14" t="s">
        <v>90</v>
      </c>
      <c r="AY787" s="265" t="s">
        <v>244</v>
      </c>
    </row>
    <row r="788" s="2" customFormat="1" ht="37.8" customHeight="1">
      <c r="A788" s="39"/>
      <c r="B788" s="40"/>
      <c r="C788" s="229" t="s">
        <v>1287</v>
      </c>
      <c r="D788" s="229" t="s">
        <v>247</v>
      </c>
      <c r="E788" s="230" t="s">
        <v>4963</v>
      </c>
      <c r="F788" s="231" t="s">
        <v>4964</v>
      </c>
      <c r="G788" s="232" t="s">
        <v>184</v>
      </c>
      <c r="H788" s="233">
        <v>7981.5799999999999</v>
      </c>
      <c r="I788" s="234"/>
      <c r="J788" s="235">
        <f>ROUND(I788*H788,2)</f>
        <v>0</v>
      </c>
      <c r="K788" s="236"/>
      <c r="L788" s="45"/>
      <c r="M788" s="237" t="s">
        <v>1</v>
      </c>
      <c r="N788" s="238" t="s">
        <v>48</v>
      </c>
      <c r="O788" s="92"/>
      <c r="P788" s="239">
        <f>O788*H788</f>
        <v>0</v>
      </c>
      <c r="Q788" s="239">
        <v>0</v>
      </c>
      <c r="R788" s="239">
        <f>Q788*H788</f>
        <v>0</v>
      </c>
      <c r="S788" s="239">
        <v>0</v>
      </c>
      <c r="T788" s="240">
        <f>S788*H788</f>
        <v>0</v>
      </c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R788" s="241" t="s">
        <v>251</v>
      </c>
      <c r="AT788" s="241" t="s">
        <v>247</v>
      </c>
      <c r="AU788" s="241" t="s">
        <v>92</v>
      </c>
      <c r="AY788" s="18" t="s">
        <v>244</v>
      </c>
      <c r="BE788" s="242">
        <f>IF(N788="základní",J788,0)</f>
        <v>0</v>
      </c>
      <c r="BF788" s="242">
        <f>IF(N788="snížená",J788,0)</f>
        <v>0</v>
      </c>
      <c r="BG788" s="242">
        <f>IF(N788="zákl. přenesená",J788,0)</f>
        <v>0</v>
      </c>
      <c r="BH788" s="242">
        <f>IF(N788="sníž. přenesená",J788,0)</f>
        <v>0</v>
      </c>
      <c r="BI788" s="242">
        <f>IF(N788="nulová",J788,0)</f>
        <v>0</v>
      </c>
      <c r="BJ788" s="18" t="s">
        <v>90</v>
      </c>
      <c r="BK788" s="242">
        <f>ROUND(I788*H788,2)</f>
        <v>0</v>
      </c>
      <c r="BL788" s="18" t="s">
        <v>251</v>
      </c>
      <c r="BM788" s="241" t="s">
        <v>4965</v>
      </c>
    </row>
    <row r="789" s="15" customFormat="1">
      <c r="A789" s="15"/>
      <c r="B789" s="266"/>
      <c r="C789" s="267"/>
      <c r="D789" s="245" t="s">
        <v>253</v>
      </c>
      <c r="E789" s="268" t="s">
        <v>1</v>
      </c>
      <c r="F789" s="269" t="s">
        <v>4949</v>
      </c>
      <c r="G789" s="267"/>
      <c r="H789" s="268" t="s">
        <v>1</v>
      </c>
      <c r="I789" s="270"/>
      <c r="J789" s="267"/>
      <c r="K789" s="267"/>
      <c r="L789" s="271"/>
      <c r="M789" s="272"/>
      <c r="N789" s="273"/>
      <c r="O789" s="273"/>
      <c r="P789" s="273"/>
      <c r="Q789" s="273"/>
      <c r="R789" s="273"/>
      <c r="S789" s="273"/>
      <c r="T789" s="274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75" t="s">
        <v>253</v>
      </c>
      <c r="AU789" s="275" t="s">
        <v>92</v>
      </c>
      <c r="AV789" s="15" t="s">
        <v>90</v>
      </c>
      <c r="AW789" s="15" t="s">
        <v>36</v>
      </c>
      <c r="AX789" s="15" t="s">
        <v>83</v>
      </c>
      <c r="AY789" s="275" t="s">
        <v>244</v>
      </c>
    </row>
    <row r="790" s="13" customFormat="1">
      <c r="A790" s="13"/>
      <c r="B790" s="243"/>
      <c r="C790" s="244"/>
      <c r="D790" s="245" t="s">
        <v>253</v>
      </c>
      <c r="E790" s="246" t="s">
        <v>1</v>
      </c>
      <c r="F790" s="247" t="s">
        <v>4950</v>
      </c>
      <c r="G790" s="244"/>
      <c r="H790" s="248">
        <v>67.129999999999995</v>
      </c>
      <c r="I790" s="249"/>
      <c r="J790" s="244"/>
      <c r="K790" s="244"/>
      <c r="L790" s="250"/>
      <c r="M790" s="251"/>
      <c r="N790" s="252"/>
      <c r="O790" s="252"/>
      <c r="P790" s="252"/>
      <c r="Q790" s="252"/>
      <c r="R790" s="252"/>
      <c r="S790" s="252"/>
      <c r="T790" s="25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4" t="s">
        <v>253</v>
      </c>
      <c r="AU790" s="254" t="s">
        <v>92</v>
      </c>
      <c r="AV790" s="13" t="s">
        <v>92</v>
      </c>
      <c r="AW790" s="13" t="s">
        <v>36</v>
      </c>
      <c r="AX790" s="13" t="s">
        <v>83</v>
      </c>
      <c r="AY790" s="254" t="s">
        <v>244</v>
      </c>
    </row>
    <row r="791" s="13" customFormat="1">
      <c r="A791" s="13"/>
      <c r="B791" s="243"/>
      <c r="C791" s="244"/>
      <c r="D791" s="245" t="s">
        <v>253</v>
      </c>
      <c r="E791" s="246" t="s">
        <v>1</v>
      </c>
      <c r="F791" s="247" t="s">
        <v>4951</v>
      </c>
      <c r="G791" s="244"/>
      <c r="H791" s="248">
        <v>63</v>
      </c>
      <c r="I791" s="249"/>
      <c r="J791" s="244"/>
      <c r="K791" s="244"/>
      <c r="L791" s="250"/>
      <c r="M791" s="251"/>
      <c r="N791" s="252"/>
      <c r="O791" s="252"/>
      <c r="P791" s="252"/>
      <c r="Q791" s="252"/>
      <c r="R791" s="252"/>
      <c r="S791" s="252"/>
      <c r="T791" s="25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4" t="s">
        <v>253</v>
      </c>
      <c r="AU791" s="254" t="s">
        <v>92</v>
      </c>
      <c r="AV791" s="13" t="s">
        <v>92</v>
      </c>
      <c r="AW791" s="13" t="s">
        <v>36</v>
      </c>
      <c r="AX791" s="13" t="s">
        <v>83</v>
      </c>
      <c r="AY791" s="254" t="s">
        <v>244</v>
      </c>
    </row>
    <row r="792" s="13" customFormat="1">
      <c r="A792" s="13"/>
      <c r="B792" s="243"/>
      <c r="C792" s="244"/>
      <c r="D792" s="245" t="s">
        <v>253</v>
      </c>
      <c r="E792" s="246" t="s">
        <v>1</v>
      </c>
      <c r="F792" s="247" t="s">
        <v>4952</v>
      </c>
      <c r="G792" s="244"/>
      <c r="H792" s="248">
        <v>385</v>
      </c>
      <c r="I792" s="249"/>
      <c r="J792" s="244"/>
      <c r="K792" s="244"/>
      <c r="L792" s="250"/>
      <c r="M792" s="251"/>
      <c r="N792" s="252"/>
      <c r="O792" s="252"/>
      <c r="P792" s="252"/>
      <c r="Q792" s="252"/>
      <c r="R792" s="252"/>
      <c r="S792" s="252"/>
      <c r="T792" s="25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4" t="s">
        <v>253</v>
      </c>
      <c r="AU792" s="254" t="s">
        <v>92</v>
      </c>
      <c r="AV792" s="13" t="s">
        <v>92</v>
      </c>
      <c r="AW792" s="13" t="s">
        <v>36</v>
      </c>
      <c r="AX792" s="13" t="s">
        <v>83</v>
      </c>
      <c r="AY792" s="254" t="s">
        <v>244</v>
      </c>
    </row>
    <row r="793" s="16" customFormat="1">
      <c r="A793" s="16"/>
      <c r="B793" s="276"/>
      <c r="C793" s="277"/>
      <c r="D793" s="245" t="s">
        <v>253</v>
      </c>
      <c r="E793" s="278" t="s">
        <v>1</v>
      </c>
      <c r="F793" s="279" t="s">
        <v>503</v>
      </c>
      <c r="G793" s="277"/>
      <c r="H793" s="280">
        <v>515.13</v>
      </c>
      <c r="I793" s="281"/>
      <c r="J793" s="277"/>
      <c r="K793" s="277"/>
      <c r="L793" s="282"/>
      <c r="M793" s="283"/>
      <c r="N793" s="284"/>
      <c r="O793" s="284"/>
      <c r="P793" s="284"/>
      <c r="Q793" s="284"/>
      <c r="R793" s="284"/>
      <c r="S793" s="284"/>
      <c r="T793" s="285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T793" s="286" t="s">
        <v>253</v>
      </c>
      <c r="AU793" s="286" t="s">
        <v>92</v>
      </c>
      <c r="AV793" s="16" t="s">
        <v>358</v>
      </c>
      <c r="AW793" s="16" t="s">
        <v>36</v>
      </c>
      <c r="AX793" s="16" t="s">
        <v>83</v>
      </c>
      <c r="AY793" s="286" t="s">
        <v>244</v>
      </c>
    </row>
    <row r="794" s="15" customFormat="1">
      <c r="A794" s="15"/>
      <c r="B794" s="266"/>
      <c r="C794" s="267"/>
      <c r="D794" s="245" t="s">
        <v>253</v>
      </c>
      <c r="E794" s="268" t="s">
        <v>1</v>
      </c>
      <c r="F794" s="269" t="s">
        <v>4953</v>
      </c>
      <c r="G794" s="267"/>
      <c r="H794" s="268" t="s">
        <v>1</v>
      </c>
      <c r="I794" s="270"/>
      <c r="J794" s="267"/>
      <c r="K794" s="267"/>
      <c r="L794" s="271"/>
      <c r="M794" s="272"/>
      <c r="N794" s="273"/>
      <c r="O794" s="273"/>
      <c r="P794" s="273"/>
      <c r="Q794" s="273"/>
      <c r="R794" s="273"/>
      <c r="S794" s="273"/>
      <c r="T794" s="274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T794" s="275" t="s">
        <v>253</v>
      </c>
      <c r="AU794" s="275" t="s">
        <v>92</v>
      </c>
      <c r="AV794" s="15" t="s">
        <v>90</v>
      </c>
      <c r="AW794" s="15" t="s">
        <v>36</v>
      </c>
      <c r="AX794" s="15" t="s">
        <v>83</v>
      </c>
      <c r="AY794" s="275" t="s">
        <v>244</v>
      </c>
    </row>
    <row r="795" s="13" customFormat="1">
      <c r="A795" s="13"/>
      <c r="B795" s="243"/>
      <c r="C795" s="244"/>
      <c r="D795" s="245" t="s">
        <v>253</v>
      </c>
      <c r="E795" s="246" t="s">
        <v>1</v>
      </c>
      <c r="F795" s="247" t="s">
        <v>4954</v>
      </c>
      <c r="G795" s="244"/>
      <c r="H795" s="248">
        <v>7422.8500000000004</v>
      </c>
      <c r="I795" s="249"/>
      <c r="J795" s="244"/>
      <c r="K795" s="244"/>
      <c r="L795" s="250"/>
      <c r="M795" s="251"/>
      <c r="N795" s="252"/>
      <c r="O795" s="252"/>
      <c r="P795" s="252"/>
      <c r="Q795" s="252"/>
      <c r="R795" s="252"/>
      <c r="S795" s="252"/>
      <c r="T795" s="25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4" t="s">
        <v>253</v>
      </c>
      <c r="AU795" s="254" t="s">
        <v>92</v>
      </c>
      <c r="AV795" s="13" t="s">
        <v>92</v>
      </c>
      <c r="AW795" s="13" t="s">
        <v>36</v>
      </c>
      <c r="AX795" s="13" t="s">
        <v>83</v>
      </c>
      <c r="AY795" s="254" t="s">
        <v>244</v>
      </c>
    </row>
    <row r="796" s="13" customFormat="1">
      <c r="A796" s="13"/>
      <c r="B796" s="243"/>
      <c r="C796" s="244"/>
      <c r="D796" s="245" t="s">
        <v>253</v>
      </c>
      <c r="E796" s="246" t="s">
        <v>1</v>
      </c>
      <c r="F796" s="247" t="s">
        <v>4955</v>
      </c>
      <c r="G796" s="244"/>
      <c r="H796" s="248">
        <v>43.600000000000001</v>
      </c>
      <c r="I796" s="249"/>
      <c r="J796" s="244"/>
      <c r="K796" s="244"/>
      <c r="L796" s="250"/>
      <c r="M796" s="251"/>
      <c r="N796" s="252"/>
      <c r="O796" s="252"/>
      <c r="P796" s="252"/>
      <c r="Q796" s="252"/>
      <c r="R796" s="252"/>
      <c r="S796" s="252"/>
      <c r="T796" s="25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4" t="s">
        <v>253</v>
      </c>
      <c r="AU796" s="254" t="s">
        <v>92</v>
      </c>
      <c r="AV796" s="13" t="s">
        <v>92</v>
      </c>
      <c r="AW796" s="13" t="s">
        <v>36</v>
      </c>
      <c r="AX796" s="13" t="s">
        <v>83</v>
      </c>
      <c r="AY796" s="254" t="s">
        <v>244</v>
      </c>
    </row>
    <row r="797" s="16" customFormat="1">
      <c r="A797" s="16"/>
      <c r="B797" s="276"/>
      <c r="C797" s="277"/>
      <c r="D797" s="245" t="s">
        <v>253</v>
      </c>
      <c r="E797" s="278" t="s">
        <v>1</v>
      </c>
      <c r="F797" s="279" t="s">
        <v>503</v>
      </c>
      <c r="G797" s="277"/>
      <c r="H797" s="280">
        <v>7466.4500000000007</v>
      </c>
      <c r="I797" s="281"/>
      <c r="J797" s="277"/>
      <c r="K797" s="277"/>
      <c r="L797" s="282"/>
      <c r="M797" s="283"/>
      <c r="N797" s="284"/>
      <c r="O797" s="284"/>
      <c r="P797" s="284"/>
      <c r="Q797" s="284"/>
      <c r="R797" s="284"/>
      <c r="S797" s="284"/>
      <c r="T797" s="285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T797" s="286" t="s">
        <v>253</v>
      </c>
      <c r="AU797" s="286" t="s">
        <v>92</v>
      </c>
      <c r="AV797" s="16" t="s">
        <v>358</v>
      </c>
      <c r="AW797" s="16" t="s">
        <v>36</v>
      </c>
      <c r="AX797" s="16" t="s">
        <v>83</v>
      </c>
      <c r="AY797" s="286" t="s">
        <v>244</v>
      </c>
    </row>
    <row r="798" s="14" customFormat="1">
      <c r="A798" s="14"/>
      <c r="B798" s="255"/>
      <c r="C798" s="256"/>
      <c r="D798" s="245" t="s">
        <v>253</v>
      </c>
      <c r="E798" s="257" t="s">
        <v>1</v>
      </c>
      <c r="F798" s="258" t="s">
        <v>255</v>
      </c>
      <c r="G798" s="256"/>
      <c r="H798" s="259">
        <v>7981.5800000000008</v>
      </c>
      <c r="I798" s="260"/>
      <c r="J798" s="256"/>
      <c r="K798" s="256"/>
      <c r="L798" s="261"/>
      <c r="M798" s="262"/>
      <c r="N798" s="263"/>
      <c r="O798" s="263"/>
      <c r="P798" s="263"/>
      <c r="Q798" s="263"/>
      <c r="R798" s="263"/>
      <c r="S798" s="263"/>
      <c r="T798" s="26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65" t="s">
        <v>253</v>
      </c>
      <c r="AU798" s="265" t="s">
        <v>92</v>
      </c>
      <c r="AV798" s="14" t="s">
        <v>251</v>
      </c>
      <c r="AW798" s="14" t="s">
        <v>36</v>
      </c>
      <c r="AX798" s="14" t="s">
        <v>90</v>
      </c>
      <c r="AY798" s="265" t="s">
        <v>244</v>
      </c>
    </row>
    <row r="799" s="2" customFormat="1" ht="37.8" customHeight="1">
      <c r="A799" s="39"/>
      <c r="B799" s="40"/>
      <c r="C799" s="229" t="s">
        <v>1291</v>
      </c>
      <c r="D799" s="229" t="s">
        <v>247</v>
      </c>
      <c r="E799" s="230" t="s">
        <v>4966</v>
      </c>
      <c r="F799" s="231" t="s">
        <v>4967</v>
      </c>
      <c r="G799" s="232" t="s">
        <v>174</v>
      </c>
      <c r="H799" s="233">
        <v>34</v>
      </c>
      <c r="I799" s="234"/>
      <c r="J799" s="235">
        <f>ROUND(I799*H799,2)</f>
        <v>0</v>
      </c>
      <c r="K799" s="236"/>
      <c r="L799" s="45"/>
      <c r="M799" s="237" t="s">
        <v>1</v>
      </c>
      <c r="N799" s="238" t="s">
        <v>48</v>
      </c>
      <c r="O799" s="92"/>
      <c r="P799" s="239">
        <f>O799*H799</f>
        <v>0</v>
      </c>
      <c r="Q799" s="239">
        <v>0</v>
      </c>
      <c r="R799" s="239">
        <f>Q799*H799</f>
        <v>0</v>
      </c>
      <c r="S799" s="239">
        <v>0</v>
      </c>
      <c r="T799" s="240">
        <f>S799*H799</f>
        <v>0</v>
      </c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R799" s="241" t="s">
        <v>251</v>
      </c>
      <c r="AT799" s="241" t="s">
        <v>247</v>
      </c>
      <c r="AU799" s="241" t="s">
        <v>92</v>
      </c>
      <c r="AY799" s="18" t="s">
        <v>244</v>
      </c>
      <c r="BE799" s="242">
        <f>IF(N799="základní",J799,0)</f>
        <v>0</v>
      </c>
      <c r="BF799" s="242">
        <f>IF(N799="snížená",J799,0)</f>
        <v>0</v>
      </c>
      <c r="BG799" s="242">
        <f>IF(N799="zákl. přenesená",J799,0)</f>
        <v>0</v>
      </c>
      <c r="BH799" s="242">
        <f>IF(N799="sníž. přenesená",J799,0)</f>
        <v>0</v>
      </c>
      <c r="BI799" s="242">
        <f>IF(N799="nulová",J799,0)</f>
        <v>0</v>
      </c>
      <c r="BJ799" s="18" t="s">
        <v>90</v>
      </c>
      <c r="BK799" s="242">
        <f>ROUND(I799*H799,2)</f>
        <v>0</v>
      </c>
      <c r="BL799" s="18" t="s">
        <v>251</v>
      </c>
      <c r="BM799" s="241" t="s">
        <v>4968</v>
      </c>
    </row>
    <row r="800" s="15" customFormat="1">
      <c r="A800" s="15"/>
      <c r="B800" s="266"/>
      <c r="C800" s="267"/>
      <c r="D800" s="245" t="s">
        <v>253</v>
      </c>
      <c r="E800" s="268" t="s">
        <v>1</v>
      </c>
      <c r="F800" s="269" t="s">
        <v>4949</v>
      </c>
      <c r="G800" s="267"/>
      <c r="H800" s="268" t="s">
        <v>1</v>
      </c>
      <c r="I800" s="270"/>
      <c r="J800" s="267"/>
      <c r="K800" s="267"/>
      <c r="L800" s="271"/>
      <c r="M800" s="272"/>
      <c r="N800" s="273"/>
      <c r="O800" s="273"/>
      <c r="P800" s="273"/>
      <c r="Q800" s="273"/>
      <c r="R800" s="273"/>
      <c r="S800" s="273"/>
      <c r="T800" s="274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T800" s="275" t="s">
        <v>253</v>
      </c>
      <c r="AU800" s="275" t="s">
        <v>92</v>
      </c>
      <c r="AV800" s="15" t="s">
        <v>90</v>
      </c>
      <c r="AW800" s="15" t="s">
        <v>36</v>
      </c>
      <c r="AX800" s="15" t="s">
        <v>83</v>
      </c>
      <c r="AY800" s="275" t="s">
        <v>244</v>
      </c>
    </row>
    <row r="801" s="13" customFormat="1">
      <c r="A801" s="13"/>
      <c r="B801" s="243"/>
      <c r="C801" s="244"/>
      <c r="D801" s="245" t="s">
        <v>253</v>
      </c>
      <c r="E801" s="246" t="s">
        <v>1</v>
      </c>
      <c r="F801" s="247" t="s">
        <v>4959</v>
      </c>
      <c r="G801" s="244"/>
      <c r="H801" s="248">
        <v>8</v>
      </c>
      <c r="I801" s="249"/>
      <c r="J801" s="244"/>
      <c r="K801" s="244"/>
      <c r="L801" s="250"/>
      <c r="M801" s="251"/>
      <c r="N801" s="252"/>
      <c r="O801" s="252"/>
      <c r="P801" s="252"/>
      <c r="Q801" s="252"/>
      <c r="R801" s="252"/>
      <c r="S801" s="252"/>
      <c r="T801" s="25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54" t="s">
        <v>253</v>
      </c>
      <c r="AU801" s="254" t="s">
        <v>92</v>
      </c>
      <c r="AV801" s="13" t="s">
        <v>92</v>
      </c>
      <c r="AW801" s="13" t="s">
        <v>36</v>
      </c>
      <c r="AX801" s="13" t="s">
        <v>83</v>
      </c>
      <c r="AY801" s="254" t="s">
        <v>244</v>
      </c>
    </row>
    <row r="802" s="13" customFormat="1">
      <c r="A802" s="13"/>
      <c r="B802" s="243"/>
      <c r="C802" s="244"/>
      <c r="D802" s="245" t="s">
        <v>253</v>
      </c>
      <c r="E802" s="246" t="s">
        <v>1</v>
      </c>
      <c r="F802" s="247" t="s">
        <v>4960</v>
      </c>
      <c r="G802" s="244"/>
      <c r="H802" s="248">
        <v>17</v>
      </c>
      <c r="I802" s="249"/>
      <c r="J802" s="244"/>
      <c r="K802" s="244"/>
      <c r="L802" s="250"/>
      <c r="M802" s="251"/>
      <c r="N802" s="252"/>
      <c r="O802" s="252"/>
      <c r="P802" s="252"/>
      <c r="Q802" s="252"/>
      <c r="R802" s="252"/>
      <c r="S802" s="252"/>
      <c r="T802" s="25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4" t="s">
        <v>253</v>
      </c>
      <c r="AU802" s="254" t="s">
        <v>92</v>
      </c>
      <c r="AV802" s="13" t="s">
        <v>92</v>
      </c>
      <c r="AW802" s="13" t="s">
        <v>36</v>
      </c>
      <c r="AX802" s="13" t="s">
        <v>83</v>
      </c>
      <c r="AY802" s="254" t="s">
        <v>244</v>
      </c>
    </row>
    <row r="803" s="13" customFormat="1">
      <c r="A803" s="13"/>
      <c r="B803" s="243"/>
      <c r="C803" s="244"/>
      <c r="D803" s="245" t="s">
        <v>253</v>
      </c>
      <c r="E803" s="246" t="s">
        <v>1</v>
      </c>
      <c r="F803" s="247" t="s">
        <v>4961</v>
      </c>
      <c r="G803" s="244"/>
      <c r="H803" s="248">
        <v>2</v>
      </c>
      <c r="I803" s="249"/>
      <c r="J803" s="244"/>
      <c r="K803" s="244"/>
      <c r="L803" s="250"/>
      <c r="M803" s="251"/>
      <c r="N803" s="252"/>
      <c r="O803" s="252"/>
      <c r="P803" s="252"/>
      <c r="Q803" s="252"/>
      <c r="R803" s="252"/>
      <c r="S803" s="252"/>
      <c r="T803" s="25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4" t="s">
        <v>253</v>
      </c>
      <c r="AU803" s="254" t="s">
        <v>92</v>
      </c>
      <c r="AV803" s="13" t="s">
        <v>92</v>
      </c>
      <c r="AW803" s="13" t="s">
        <v>36</v>
      </c>
      <c r="AX803" s="13" t="s">
        <v>83</v>
      </c>
      <c r="AY803" s="254" t="s">
        <v>244</v>
      </c>
    </row>
    <row r="804" s="16" customFormat="1">
      <c r="A804" s="16"/>
      <c r="B804" s="276"/>
      <c r="C804" s="277"/>
      <c r="D804" s="245" t="s">
        <v>253</v>
      </c>
      <c r="E804" s="278" t="s">
        <v>1</v>
      </c>
      <c r="F804" s="279" t="s">
        <v>503</v>
      </c>
      <c r="G804" s="277"/>
      <c r="H804" s="280">
        <v>27</v>
      </c>
      <c r="I804" s="281"/>
      <c r="J804" s="277"/>
      <c r="K804" s="277"/>
      <c r="L804" s="282"/>
      <c r="M804" s="283"/>
      <c r="N804" s="284"/>
      <c r="O804" s="284"/>
      <c r="P804" s="284"/>
      <c r="Q804" s="284"/>
      <c r="R804" s="284"/>
      <c r="S804" s="284"/>
      <c r="T804" s="285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T804" s="286" t="s">
        <v>253</v>
      </c>
      <c r="AU804" s="286" t="s">
        <v>92</v>
      </c>
      <c r="AV804" s="16" t="s">
        <v>358</v>
      </c>
      <c r="AW804" s="16" t="s">
        <v>36</v>
      </c>
      <c r="AX804" s="16" t="s">
        <v>83</v>
      </c>
      <c r="AY804" s="286" t="s">
        <v>244</v>
      </c>
    </row>
    <row r="805" s="15" customFormat="1">
      <c r="A805" s="15"/>
      <c r="B805" s="266"/>
      <c r="C805" s="267"/>
      <c r="D805" s="245" t="s">
        <v>253</v>
      </c>
      <c r="E805" s="268" t="s">
        <v>1</v>
      </c>
      <c r="F805" s="269" t="s">
        <v>4953</v>
      </c>
      <c r="G805" s="267"/>
      <c r="H805" s="268" t="s">
        <v>1</v>
      </c>
      <c r="I805" s="270"/>
      <c r="J805" s="267"/>
      <c r="K805" s="267"/>
      <c r="L805" s="271"/>
      <c r="M805" s="272"/>
      <c r="N805" s="273"/>
      <c r="O805" s="273"/>
      <c r="P805" s="273"/>
      <c r="Q805" s="273"/>
      <c r="R805" s="273"/>
      <c r="S805" s="273"/>
      <c r="T805" s="274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T805" s="275" t="s">
        <v>253</v>
      </c>
      <c r="AU805" s="275" t="s">
        <v>92</v>
      </c>
      <c r="AV805" s="15" t="s">
        <v>90</v>
      </c>
      <c r="AW805" s="15" t="s">
        <v>36</v>
      </c>
      <c r="AX805" s="15" t="s">
        <v>83</v>
      </c>
      <c r="AY805" s="275" t="s">
        <v>244</v>
      </c>
    </row>
    <row r="806" s="13" customFormat="1">
      <c r="A806" s="13"/>
      <c r="B806" s="243"/>
      <c r="C806" s="244"/>
      <c r="D806" s="245" t="s">
        <v>253</v>
      </c>
      <c r="E806" s="246" t="s">
        <v>1</v>
      </c>
      <c r="F806" s="247" t="s">
        <v>4962</v>
      </c>
      <c r="G806" s="244"/>
      <c r="H806" s="248">
        <v>7</v>
      </c>
      <c r="I806" s="249"/>
      <c r="J806" s="244"/>
      <c r="K806" s="244"/>
      <c r="L806" s="250"/>
      <c r="M806" s="251"/>
      <c r="N806" s="252"/>
      <c r="O806" s="252"/>
      <c r="P806" s="252"/>
      <c r="Q806" s="252"/>
      <c r="R806" s="252"/>
      <c r="S806" s="252"/>
      <c r="T806" s="25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4" t="s">
        <v>253</v>
      </c>
      <c r="AU806" s="254" t="s">
        <v>92</v>
      </c>
      <c r="AV806" s="13" t="s">
        <v>92</v>
      </c>
      <c r="AW806" s="13" t="s">
        <v>36</v>
      </c>
      <c r="AX806" s="13" t="s">
        <v>83</v>
      </c>
      <c r="AY806" s="254" t="s">
        <v>244</v>
      </c>
    </row>
    <row r="807" s="16" customFormat="1">
      <c r="A807" s="16"/>
      <c r="B807" s="276"/>
      <c r="C807" s="277"/>
      <c r="D807" s="245" t="s">
        <v>253</v>
      </c>
      <c r="E807" s="278" t="s">
        <v>1</v>
      </c>
      <c r="F807" s="279" t="s">
        <v>503</v>
      </c>
      <c r="G807" s="277"/>
      <c r="H807" s="280">
        <v>7</v>
      </c>
      <c r="I807" s="281"/>
      <c r="J807" s="277"/>
      <c r="K807" s="277"/>
      <c r="L807" s="282"/>
      <c r="M807" s="283"/>
      <c r="N807" s="284"/>
      <c r="O807" s="284"/>
      <c r="P807" s="284"/>
      <c r="Q807" s="284"/>
      <c r="R807" s="284"/>
      <c r="S807" s="284"/>
      <c r="T807" s="285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T807" s="286" t="s">
        <v>253</v>
      </c>
      <c r="AU807" s="286" t="s">
        <v>92</v>
      </c>
      <c r="AV807" s="16" t="s">
        <v>358</v>
      </c>
      <c r="AW807" s="16" t="s">
        <v>36</v>
      </c>
      <c r="AX807" s="16" t="s">
        <v>83</v>
      </c>
      <c r="AY807" s="286" t="s">
        <v>244</v>
      </c>
    </row>
    <row r="808" s="14" customFormat="1">
      <c r="A808" s="14"/>
      <c r="B808" s="255"/>
      <c r="C808" s="256"/>
      <c r="D808" s="245" t="s">
        <v>253</v>
      </c>
      <c r="E808" s="257" t="s">
        <v>1</v>
      </c>
      <c r="F808" s="258" t="s">
        <v>255</v>
      </c>
      <c r="G808" s="256"/>
      <c r="H808" s="259">
        <v>34</v>
      </c>
      <c r="I808" s="260"/>
      <c r="J808" s="256"/>
      <c r="K808" s="256"/>
      <c r="L808" s="261"/>
      <c r="M808" s="262"/>
      <c r="N808" s="263"/>
      <c r="O808" s="263"/>
      <c r="P808" s="263"/>
      <c r="Q808" s="263"/>
      <c r="R808" s="263"/>
      <c r="S808" s="263"/>
      <c r="T808" s="26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65" t="s">
        <v>253</v>
      </c>
      <c r="AU808" s="265" t="s">
        <v>92</v>
      </c>
      <c r="AV808" s="14" t="s">
        <v>251</v>
      </c>
      <c r="AW808" s="14" t="s">
        <v>36</v>
      </c>
      <c r="AX808" s="14" t="s">
        <v>90</v>
      </c>
      <c r="AY808" s="265" t="s">
        <v>244</v>
      </c>
    </row>
    <row r="809" s="2" customFormat="1" ht="49.05" customHeight="1">
      <c r="A809" s="39"/>
      <c r="B809" s="40"/>
      <c r="C809" s="229" t="s">
        <v>1295</v>
      </c>
      <c r="D809" s="303" t="s">
        <v>247</v>
      </c>
      <c r="E809" s="230" t="s">
        <v>4969</v>
      </c>
      <c r="F809" s="231" t="s">
        <v>4970</v>
      </c>
      <c r="G809" s="232" t="s">
        <v>184</v>
      </c>
      <c r="H809" s="233">
        <v>973.98099999999999</v>
      </c>
      <c r="I809" s="234"/>
      <c r="J809" s="235">
        <f>ROUND(I809*H809,2)</f>
        <v>0</v>
      </c>
      <c r="K809" s="236"/>
      <c r="L809" s="45"/>
      <c r="M809" s="237" t="s">
        <v>1</v>
      </c>
      <c r="N809" s="238" t="s">
        <v>48</v>
      </c>
      <c r="O809" s="92"/>
      <c r="P809" s="239">
        <f>O809*H809</f>
        <v>0</v>
      </c>
      <c r="Q809" s="239">
        <v>0</v>
      </c>
      <c r="R809" s="239">
        <f>Q809*H809</f>
        <v>0</v>
      </c>
      <c r="S809" s="239">
        <v>0</v>
      </c>
      <c r="T809" s="240">
        <f>S809*H809</f>
        <v>0</v>
      </c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R809" s="241" t="s">
        <v>251</v>
      </c>
      <c r="AT809" s="241" t="s">
        <v>247</v>
      </c>
      <c r="AU809" s="241" t="s">
        <v>92</v>
      </c>
      <c r="AY809" s="18" t="s">
        <v>244</v>
      </c>
      <c r="BE809" s="242">
        <f>IF(N809="základní",J809,0)</f>
        <v>0</v>
      </c>
      <c r="BF809" s="242">
        <f>IF(N809="snížená",J809,0)</f>
        <v>0</v>
      </c>
      <c r="BG809" s="242">
        <f>IF(N809="zákl. přenesená",J809,0)</f>
        <v>0</v>
      </c>
      <c r="BH809" s="242">
        <f>IF(N809="sníž. přenesená",J809,0)</f>
        <v>0</v>
      </c>
      <c r="BI809" s="242">
        <f>IF(N809="nulová",J809,0)</f>
        <v>0</v>
      </c>
      <c r="BJ809" s="18" t="s">
        <v>90</v>
      </c>
      <c r="BK809" s="242">
        <f>ROUND(I809*H809,2)</f>
        <v>0</v>
      </c>
      <c r="BL809" s="18" t="s">
        <v>251</v>
      </c>
      <c r="BM809" s="241" t="s">
        <v>4971</v>
      </c>
    </row>
    <row r="810" s="13" customFormat="1">
      <c r="A810" s="13"/>
      <c r="B810" s="243"/>
      <c r="C810" s="244"/>
      <c r="D810" s="245" t="s">
        <v>253</v>
      </c>
      <c r="E810" s="246" t="s">
        <v>1</v>
      </c>
      <c r="F810" s="247" t="s">
        <v>4972</v>
      </c>
      <c r="G810" s="244"/>
      <c r="H810" s="248">
        <v>880.37300000000005</v>
      </c>
      <c r="I810" s="249"/>
      <c r="J810" s="244"/>
      <c r="K810" s="244"/>
      <c r="L810" s="250"/>
      <c r="M810" s="251"/>
      <c r="N810" s="252"/>
      <c r="O810" s="252"/>
      <c r="P810" s="252"/>
      <c r="Q810" s="252"/>
      <c r="R810" s="252"/>
      <c r="S810" s="252"/>
      <c r="T810" s="25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4" t="s">
        <v>253</v>
      </c>
      <c r="AU810" s="254" t="s">
        <v>92</v>
      </c>
      <c r="AV810" s="13" t="s">
        <v>92</v>
      </c>
      <c r="AW810" s="13" t="s">
        <v>36</v>
      </c>
      <c r="AX810" s="13" t="s">
        <v>83</v>
      </c>
      <c r="AY810" s="254" t="s">
        <v>244</v>
      </c>
    </row>
    <row r="811" s="13" customFormat="1">
      <c r="A811" s="13"/>
      <c r="B811" s="243"/>
      <c r="C811" s="244"/>
      <c r="D811" s="245" t="s">
        <v>253</v>
      </c>
      <c r="E811" s="246" t="s">
        <v>1</v>
      </c>
      <c r="F811" s="247" t="s">
        <v>4973</v>
      </c>
      <c r="G811" s="244"/>
      <c r="H811" s="248">
        <v>93.608000000000004</v>
      </c>
      <c r="I811" s="249"/>
      <c r="J811" s="244"/>
      <c r="K811" s="244"/>
      <c r="L811" s="250"/>
      <c r="M811" s="251"/>
      <c r="N811" s="252"/>
      <c r="O811" s="252"/>
      <c r="P811" s="252"/>
      <c r="Q811" s="252"/>
      <c r="R811" s="252"/>
      <c r="S811" s="252"/>
      <c r="T811" s="25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4" t="s">
        <v>253</v>
      </c>
      <c r="AU811" s="254" t="s">
        <v>92</v>
      </c>
      <c r="AV811" s="13" t="s">
        <v>92</v>
      </c>
      <c r="AW811" s="13" t="s">
        <v>36</v>
      </c>
      <c r="AX811" s="13" t="s">
        <v>83</v>
      </c>
      <c r="AY811" s="254" t="s">
        <v>244</v>
      </c>
    </row>
    <row r="812" s="14" customFormat="1">
      <c r="A812" s="14"/>
      <c r="B812" s="255"/>
      <c r="C812" s="256"/>
      <c r="D812" s="245" t="s">
        <v>253</v>
      </c>
      <c r="E812" s="257" t="s">
        <v>1</v>
      </c>
      <c r="F812" s="258" t="s">
        <v>255</v>
      </c>
      <c r="G812" s="256"/>
      <c r="H812" s="259">
        <v>973.98099999999999</v>
      </c>
      <c r="I812" s="260"/>
      <c r="J812" s="256"/>
      <c r="K812" s="256"/>
      <c r="L812" s="261"/>
      <c r="M812" s="262"/>
      <c r="N812" s="263"/>
      <c r="O812" s="263"/>
      <c r="P812" s="263"/>
      <c r="Q812" s="263"/>
      <c r="R812" s="263"/>
      <c r="S812" s="263"/>
      <c r="T812" s="26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65" t="s">
        <v>253</v>
      </c>
      <c r="AU812" s="265" t="s">
        <v>92</v>
      </c>
      <c r="AV812" s="14" t="s">
        <v>251</v>
      </c>
      <c r="AW812" s="14" t="s">
        <v>36</v>
      </c>
      <c r="AX812" s="14" t="s">
        <v>90</v>
      </c>
      <c r="AY812" s="265" t="s">
        <v>244</v>
      </c>
    </row>
    <row r="813" s="2" customFormat="1" ht="16.5" customHeight="1">
      <c r="A813" s="39"/>
      <c r="B813" s="40"/>
      <c r="C813" s="287" t="s">
        <v>1299</v>
      </c>
      <c r="D813" s="304" t="s">
        <v>529</v>
      </c>
      <c r="E813" s="288" t="s">
        <v>4974</v>
      </c>
      <c r="F813" s="289" t="s">
        <v>4975</v>
      </c>
      <c r="G813" s="290" t="s">
        <v>184</v>
      </c>
      <c r="H813" s="291">
        <v>889.17600000000004</v>
      </c>
      <c r="I813" s="292"/>
      <c r="J813" s="293">
        <f>ROUND(I813*H813,2)</f>
        <v>0</v>
      </c>
      <c r="K813" s="294"/>
      <c r="L813" s="295"/>
      <c r="M813" s="296" t="s">
        <v>1</v>
      </c>
      <c r="N813" s="297" t="s">
        <v>48</v>
      </c>
      <c r="O813" s="92"/>
      <c r="P813" s="239">
        <f>O813*H813</f>
        <v>0</v>
      </c>
      <c r="Q813" s="239">
        <v>0</v>
      </c>
      <c r="R813" s="239">
        <f>Q813*H813</f>
        <v>0</v>
      </c>
      <c r="S813" s="239">
        <v>0</v>
      </c>
      <c r="T813" s="240">
        <f>S813*H813</f>
        <v>0</v>
      </c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R813" s="241" t="s">
        <v>280</v>
      </c>
      <c r="AT813" s="241" t="s">
        <v>529</v>
      </c>
      <c r="AU813" s="241" t="s">
        <v>92</v>
      </c>
      <c r="AY813" s="18" t="s">
        <v>244</v>
      </c>
      <c r="BE813" s="242">
        <f>IF(N813="základní",J813,0)</f>
        <v>0</v>
      </c>
      <c r="BF813" s="242">
        <f>IF(N813="snížená",J813,0)</f>
        <v>0</v>
      </c>
      <c r="BG813" s="242">
        <f>IF(N813="zákl. přenesená",J813,0)</f>
        <v>0</v>
      </c>
      <c r="BH813" s="242">
        <f>IF(N813="sníž. přenesená",J813,0)</f>
        <v>0</v>
      </c>
      <c r="BI813" s="242">
        <f>IF(N813="nulová",J813,0)</f>
        <v>0</v>
      </c>
      <c r="BJ813" s="18" t="s">
        <v>90</v>
      </c>
      <c r="BK813" s="242">
        <f>ROUND(I813*H813,2)</f>
        <v>0</v>
      </c>
      <c r="BL813" s="18" t="s">
        <v>251</v>
      </c>
      <c r="BM813" s="241" t="s">
        <v>4976</v>
      </c>
    </row>
    <row r="814" s="13" customFormat="1">
      <c r="A814" s="13"/>
      <c r="B814" s="243"/>
      <c r="C814" s="244"/>
      <c r="D814" s="245" t="s">
        <v>253</v>
      </c>
      <c r="E814" s="246" t="s">
        <v>1</v>
      </c>
      <c r="F814" s="247" t="s">
        <v>4977</v>
      </c>
      <c r="G814" s="244"/>
      <c r="H814" s="248">
        <v>889.17600000000004</v>
      </c>
      <c r="I814" s="249"/>
      <c r="J814" s="244"/>
      <c r="K814" s="244"/>
      <c r="L814" s="250"/>
      <c r="M814" s="251"/>
      <c r="N814" s="252"/>
      <c r="O814" s="252"/>
      <c r="P814" s="252"/>
      <c r="Q814" s="252"/>
      <c r="R814" s="252"/>
      <c r="S814" s="252"/>
      <c r="T814" s="25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4" t="s">
        <v>253</v>
      </c>
      <c r="AU814" s="254" t="s">
        <v>92</v>
      </c>
      <c r="AV814" s="13" t="s">
        <v>92</v>
      </c>
      <c r="AW814" s="13" t="s">
        <v>36</v>
      </c>
      <c r="AX814" s="13" t="s">
        <v>83</v>
      </c>
      <c r="AY814" s="254" t="s">
        <v>244</v>
      </c>
    </row>
    <row r="815" s="14" customFormat="1">
      <c r="A815" s="14"/>
      <c r="B815" s="255"/>
      <c r="C815" s="256"/>
      <c r="D815" s="245" t="s">
        <v>253</v>
      </c>
      <c r="E815" s="257" t="s">
        <v>1</v>
      </c>
      <c r="F815" s="258" t="s">
        <v>255</v>
      </c>
      <c r="G815" s="256"/>
      <c r="H815" s="259">
        <v>889.17600000000004</v>
      </c>
      <c r="I815" s="260"/>
      <c r="J815" s="256"/>
      <c r="K815" s="256"/>
      <c r="L815" s="261"/>
      <c r="M815" s="262"/>
      <c r="N815" s="263"/>
      <c r="O815" s="263"/>
      <c r="P815" s="263"/>
      <c r="Q815" s="263"/>
      <c r="R815" s="263"/>
      <c r="S815" s="263"/>
      <c r="T815" s="26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65" t="s">
        <v>253</v>
      </c>
      <c r="AU815" s="265" t="s">
        <v>92</v>
      </c>
      <c r="AV815" s="14" t="s">
        <v>251</v>
      </c>
      <c r="AW815" s="14" t="s">
        <v>36</v>
      </c>
      <c r="AX815" s="14" t="s">
        <v>90</v>
      </c>
      <c r="AY815" s="265" t="s">
        <v>244</v>
      </c>
    </row>
    <row r="816" s="2" customFormat="1" ht="24.15" customHeight="1">
      <c r="A816" s="39"/>
      <c r="B816" s="40"/>
      <c r="C816" s="287" t="s">
        <v>1303</v>
      </c>
      <c r="D816" s="304" t="s">
        <v>529</v>
      </c>
      <c r="E816" s="288" t="s">
        <v>4978</v>
      </c>
      <c r="F816" s="289" t="s">
        <v>4979</v>
      </c>
      <c r="G816" s="290" t="s">
        <v>184</v>
      </c>
      <c r="H816" s="291">
        <v>94.543999999999997</v>
      </c>
      <c r="I816" s="292"/>
      <c r="J816" s="293">
        <f>ROUND(I816*H816,2)</f>
        <v>0</v>
      </c>
      <c r="K816" s="294"/>
      <c r="L816" s="295"/>
      <c r="M816" s="296" t="s">
        <v>1</v>
      </c>
      <c r="N816" s="297" t="s">
        <v>48</v>
      </c>
      <c r="O816" s="92"/>
      <c r="P816" s="239">
        <f>O816*H816</f>
        <v>0</v>
      </c>
      <c r="Q816" s="239">
        <v>0</v>
      </c>
      <c r="R816" s="239">
        <f>Q816*H816</f>
        <v>0</v>
      </c>
      <c r="S816" s="239">
        <v>0</v>
      </c>
      <c r="T816" s="240">
        <f>S816*H816</f>
        <v>0</v>
      </c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R816" s="241" t="s">
        <v>280</v>
      </c>
      <c r="AT816" s="241" t="s">
        <v>529</v>
      </c>
      <c r="AU816" s="241" t="s">
        <v>92</v>
      </c>
      <c r="AY816" s="18" t="s">
        <v>244</v>
      </c>
      <c r="BE816" s="242">
        <f>IF(N816="základní",J816,0)</f>
        <v>0</v>
      </c>
      <c r="BF816" s="242">
        <f>IF(N816="snížená",J816,0)</f>
        <v>0</v>
      </c>
      <c r="BG816" s="242">
        <f>IF(N816="zákl. přenesená",J816,0)</f>
        <v>0</v>
      </c>
      <c r="BH816" s="242">
        <f>IF(N816="sníž. přenesená",J816,0)</f>
        <v>0</v>
      </c>
      <c r="BI816" s="242">
        <f>IF(N816="nulová",J816,0)</f>
        <v>0</v>
      </c>
      <c r="BJ816" s="18" t="s">
        <v>90</v>
      </c>
      <c r="BK816" s="242">
        <f>ROUND(I816*H816,2)</f>
        <v>0</v>
      </c>
      <c r="BL816" s="18" t="s">
        <v>251</v>
      </c>
      <c r="BM816" s="241" t="s">
        <v>4980</v>
      </c>
    </row>
    <row r="817" s="13" customFormat="1">
      <c r="A817" s="13"/>
      <c r="B817" s="243"/>
      <c r="C817" s="244"/>
      <c r="D817" s="245" t="s">
        <v>253</v>
      </c>
      <c r="E817" s="246" t="s">
        <v>1</v>
      </c>
      <c r="F817" s="247" t="s">
        <v>4981</v>
      </c>
      <c r="G817" s="244"/>
      <c r="H817" s="248">
        <v>94.543999999999997</v>
      </c>
      <c r="I817" s="249"/>
      <c r="J817" s="244"/>
      <c r="K817" s="244"/>
      <c r="L817" s="250"/>
      <c r="M817" s="251"/>
      <c r="N817" s="252"/>
      <c r="O817" s="252"/>
      <c r="P817" s="252"/>
      <c r="Q817" s="252"/>
      <c r="R817" s="252"/>
      <c r="S817" s="252"/>
      <c r="T817" s="25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54" t="s">
        <v>253</v>
      </c>
      <c r="AU817" s="254" t="s">
        <v>92</v>
      </c>
      <c r="AV817" s="13" t="s">
        <v>92</v>
      </c>
      <c r="AW817" s="13" t="s">
        <v>36</v>
      </c>
      <c r="AX817" s="13" t="s">
        <v>83</v>
      </c>
      <c r="AY817" s="254" t="s">
        <v>244</v>
      </c>
    </row>
    <row r="818" s="14" customFormat="1">
      <c r="A818" s="14"/>
      <c r="B818" s="255"/>
      <c r="C818" s="256"/>
      <c r="D818" s="245" t="s">
        <v>253</v>
      </c>
      <c r="E818" s="257" t="s">
        <v>1</v>
      </c>
      <c r="F818" s="258" t="s">
        <v>255</v>
      </c>
      <c r="G818" s="256"/>
      <c r="H818" s="259">
        <v>94.543999999999997</v>
      </c>
      <c r="I818" s="260"/>
      <c r="J818" s="256"/>
      <c r="K818" s="256"/>
      <c r="L818" s="261"/>
      <c r="M818" s="262"/>
      <c r="N818" s="263"/>
      <c r="O818" s="263"/>
      <c r="P818" s="263"/>
      <c r="Q818" s="263"/>
      <c r="R818" s="263"/>
      <c r="S818" s="263"/>
      <c r="T818" s="26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65" t="s">
        <v>253</v>
      </c>
      <c r="AU818" s="265" t="s">
        <v>92</v>
      </c>
      <c r="AV818" s="14" t="s">
        <v>251</v>
      </c>
      <c r="AW818" s="14" t="s">
        <v>36</v>
      </c>
      <c r="AX818" s="14" t="s">
        <v>90</v>
      </c>
      <c r="AY818" s="265" t="s">
        <v>244</v>
      </c>
    </row>
    <row r="819" s="2" customFormat="1" ht="49.05" customHeight="1">
      <c r="A819" s="39"/>
      <c r="B819" s="40"/>
      <c r="C819" s="229" t="s">
        <v>1307</v>
      </c>
      <c r="D819" s="303" t="s">
        <v>247</v>
      </c>
      <c r="E819" s="230" t="s">
        <v>4982</v>
      </c>
      <c r="F819" s="231" t="s">
        <v>4983</v>
      </c>
      <c r="G819" s="232" t="s">
        <v>184</v>
      </c>
      <c r="H819" s="233">
        <v>126</v>
      </c>
      <c r="I819" s="234"/>
      <c r="J819" s="235">
        <f>ROUND(I819*H819,2)</f>
        <v>0</v>
      </c>
      <c r="K819" s="236"/>
      <c r="L819" s="45"/>
      <c r="M819" s="237" t="s">
        <v>1</v>
      </c>
      <c r="N819" s="238" t="s">
        <v>48</v>
      </c>
      <c r="O819" s="92"/>
      <c r="P819" s="239">
        <f>O819*H819</f>
        <v>0</v>
      </c>
      <c r="Q819" s="239">
        <v>0</v>
      </c>
      <c r="R819" s="239">
        <f>Q819*H819</f>
        <v>0</v>
      </c>
      <c r="S819" s="239">
        <v>0</v>
      </c>
      <c r="T819" s="240">
        <f>S819*H819</f>
        <v>0</v>
      </c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R819" s="241" t="s">
        <v>251</v>
      </c>
      <c r="AT819" s="241" t="s">
        <v>247</v>
      </c>
      <c r="AU819" s="241" t="s">
        <v>92</v>
      </c>
      <c r="AY819" s="18" t="s">
        <v>244</v>
      </c>
      <c r="BE819" s="242">
        <f>IF(N819="základní",J819,0)</f>
        <v>0</v>
      </c>
      <c r="BF819" s="242">
        <f>IF(N819="snížená",J819,0)</f>
        <v>0</v>
      </c>
      <c r="BG819" s="242">
        <f>IF(N819="zákl. přenesená",J819,0)</f>
        <v>0</v>
      </c>
      <c r="BH819" s="242">
        <f>IF(N819="sníž. přenesená",J819,0)</f>
        <v>0</v>
      </c>
      <c r="BI819" s="242">
        <f>IF(N819="nulová",J819,0)</f>
        <v>0</v>
      </c>
      <c r="BJ819" s="18" t="s">
        <v>90</v>
      </c>
      <c r="BK819" s="242">
        <f>ROUND(I819*H819,2)</f>
        <v>0</v>
      </c>
      <c r="BL819" s="18" t="s">
        <v>251</v>
      </c>
      <c r="BM819" s="241" t="s">
        <v>4984</v>
      </c>
    </row>
    <row r="820" s="13" customFormat="1">
      <c r="A820" s="13"/>
      <c r="B820" s="243"/>
      <c r="C820" s="244"/>
      <c r="D820" s="245" t="s">
        <v>253</v>
      </c>
      <c r="E820" s="246" t="s">
        <v>1</v>
      </c>
      <c r="F820" s="247" t="s">
        <v>4985</v>
      </c>
      <c r="G820" s="244"/>
      <c r="H820" s="248">
        <v>30.713000000000001</v>
      </c>
      <c r="I820" s="249"/>
      <c r="J820" s="244"/>
      <c r="K820" s="244"/>
      <c r="L820" s="250"/>
      <c r="M820" s="251"/>
      <c r="N820" s="252"/>
      <c r="O820" s="252"/>
      <c r="P820" s="252"/>
      <c r="Q820" s="252"/>
      <c r="R820" s="252"/>
      <c r="S820" s="252"/>
      <c r="T820" s="25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54" t="s">
        <v>253</v>
      </c>
      <c r="AU820" s="254" t="s">
        <v>92</v>
      </c>
      <c r="AV820" s="13" t="s">
        <v>92</v>
      </c>
      <c r="AW820" s="13" t="s">
        <v>36</v>
      </c>
      <c r="AX820" s="13" t="s">
        <v>83</v>
      </c>
      <c r="AY820" s="254" t="s">
        <v>244</v>
      </c>
    </row>
    <row r="821" s="16" customFormat="1">
      <c r="A821" s="16"/>
      <c r="B821" s="276"/>
      <c r="C821" s="277"/>
      <c r="D821" s="245" t="s">
        <v>253</v>
      </c>
      <c r="E821" s="278" t="s">
        <v>1</v>
      </c>
      <c r="F821" s="279" t="s">
        <v>503</v>
      </c>
      <c r="G821" s="277"/>
      <c r="H821" s="280">
        <v>30.713000000000001</v>
      </c>
      <c r="I821" s="281"/>
      <c r="J821" s="277"/>
      <c r="K821" s="277"/>
      <c r="L821" s="282"/>
      <c r="M821" s="283"/>
      <c r="N821" s="284"/>
      <c r="O821" s="284"/>
      <c r="P821" s="284"/>
      <c r="Q821" s="284"/>
      <c r="R821" s="284"/>
      <c r="S821" s="284"/>
      <c r="T821" s="285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T821" s="286" t="s">
        <v>253</v>
      </c>
      <c r="AU821" s="286" t="s">
        <v>92</v>
      </c>
      <c r="AV821" s="16" t="s">
        <v>358</v>
      </c>
      <c r="AW821" s="16" t="s">
        <v>36</v>
      </c>
      <c r="AX821" s="16" t="s">
        <v>83</v>
      </c>
      <c r="AY821" s="286" t="s">
        <v>244</v>
      </c>
    </row>
    <row r="822" s="13" customFormat="1">
      <c r="A822" s="13"/>
      <c r="B822" s="243"/>
      <c r="C822" s="244"/>
      <c r="D822" s="245" t="s">
        <v>253</v>
      </c>
      <c r="E822" s="246" t="s">
        <v>1</v>
      </c>
      <c r="F822" s="247" t="s">
        <v>4986</v>
      </c>
      <c r="G822" s="244"/>
      <c r="H822" s="248">
        <v>126</v>
      </c>
      <c r="I822" s="249"/>
      <c r="J822" s="244"/>
      <c r="K822" s="244"/>
      <c r="L822" s="250"/>
      <c r="M822" s="251"/>
      <c r="N822" s="252"/>
      <c r="O822" s="252"/>
      <c r="P822" s="252"/>
      <c r="Q822" s="252"/>
      <c r="R822" s="252"/>
      <c r="S822" s="252"/>
      <c r="T822" s="25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54" t="s">
        <v>253</v>
      </c>
      <c r="AU822" s="254" t="s">
        <v>92</v>
      </c>
      <c r="AV822" s="13" t="s">
        <v>92</v>
      </c>
      <c r="AW822" s="13" t="s">
        <v>36</v>
      </c>
      <c r="AX822" s="13" t="s">
        <v>90</v>
      </c>
      <c r="AY822" s="254" t="s">
        <v>244</v>
      </c>
    </row>
    <row r="823" s="2" customFormat="1" ht="16.5" customHeight="1">
      <c r="A823" s="39"/>
      <c r="B823" s="40"/>
      <c r="C823" s="287" t="s">
        <v>1311</v>
      </c>
      <c r="D823" s="304" t="s">
        <v>529</v>
      </c>
      <c r="E823" s="288" t="s">
        <v>4987</v>
      </c>
      <c r="F823" s="289" t="s">
        <v>4988</v>
      </c>
      <c r="G823" s="290" t="s">
        <v>184</v>
      </c>
      <c r="H823" s="291">
        <v>31.02</v>
      </c>
      <c r="I823" s="292"/>
      <c r="J823" s="293">
        <f>ROUND(I823*H823,2)</f>
        <v>0</v>
      </c>
      <c r="K823" s="294"/>
      <c r="L823" s="295"/>
      <c r="M823" s="296" t="s">
        <v>1</v>
      </c>
      <c r="N823" s="297" t="s">
        <v>48</v>
      </c>
      <c r="O823" s="92"/>
      <c r="P823" s="239">
        <f>O823*H823</f>
        <v>0</v>
      </c>
      <c r="Q823" s="239">
        <v>0</v>
      </c>
      <c r="R823" s="239">
        <f>Q823*H823</f>
        <v>0</v>
      </c>
      <c r="S823" s="239">
        <v>0</v>
      </c>
      <c r="T823" s="240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41" t="s">
        <v>280</v>
      </c>
      <c r="AT823" s="241" t="s">
        <v>529</v>
      </c>
      <c r="AU823" s="241" t="s">
        <v>92</v>
      </c>
      <c r="AY823" s="18" t="s">
        <v>244</v>
      </c>
      <c r="BE823" s="242">
        <f>IF(N823="základní",J823,0)</f>
        <v>0</v>
      </c>
      <c r="BF823" s="242">
        <f>IF(N823="snížená",J823,0)</f>
        <v>0</v>
      </c>
      <c r="BG823" s="242">
        <f>IF(N823="zákl. přenesená",J823,0)</f>
        <v>0</v>
      </c>
      <c r="BH823" s="242">
        <f>IF(N823="sníž. přenesená",J823,0)</f>
        <v>0</v>
      </c>
      <c r="BI823" s="242">
        <f>IF(N823="nulová",J823,0)</f>
        <v>0</v>
      </c>
      <c r="BJ823" s="18" t="s">
        <v>90</v>
      </c>
      <c r="BK823" s="242">
        <f>ROUND(I823*H823,2)</f>
        <v>0</v>
      </c>
      <c r="BL823" s="18" t="s">
        <v>251</v>
      </c>
      <c r="BM823" s="241" t="s">
        <v>4989</v>
      </c>
    </row>
    <row r="824" s="13" customFormat="1">
      <c r="A824" s="13"/>
      <c r="B824" s="243"/>
      <c r="C824" s="244"/>
      <c r="D824" s="245" t="s">
        <v>253</v>
      </c>
      <c r="E824" s="246" t="s">
        <v>1</v>
      </c>
      <c r="F824" s="247" t="s">
        <v>4990</v>
      </c>
      <c r="G824" s="244"/>
      <c r="H824" s="248">
        <v>31.02</v>
      </c>
      <c r="I824" s="249"/>
      <c r="J824" s="244"/>
      <c r="K824" s="244"/>
      <c r="L824" s="250"/>
      <c r="M824" s="251"/>
      <c r="N824" s="252"/>
      <c r="O824" s="252"/>
      <c r="P824" s="252"/>
      <c r="Q824" s="252"/>
      <c r="R824" s="252"/>
      <c r="S824" s="252"/>
      <c r="T824" s="25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54" t="s">
        <v>253</v>
      </c>
      <c r="AU824" s="254" t="s">
        <v>92</v>
      </c>
      <c r="AV824" s="13" t="s">
        <v>92</v>
      </c>
      <c r="AW824" s="13" t="s">
        <v>36</v>
      </c>
      <c r="AX824" s="13" t="s">
        <v>83</v>
      </c>
      <c r="AY824" s="254" t="s">
        <v>244</v>
      </c>
    </row>
    <row r="825" s="14" customFormat="1">
      <c r="A825" s="14"/>
      <c r="B825" s="255"/>
      <c r="C825" s="256"/>
      <c r="D825" s="245" t="s">
        <v>253</v>
      </c>
      <c r="E825" s="257" t="s">
        <v>1</v>
      </c>
      <c r="F825" s="258" t="s">
        <v>255</v>
      </c>
      <c r="G825" s="256"/>
      <c r="H825" s="259">
        <v>31.02</v>
      </c>
      <c r="I825" s="260"/>
      <c r="J825" s="256"/>
      <c r="K825" s="256"/>
      <c r="L825" s="261"/>
      <c r="M825" s="262"/>
      <c r="N825" s="263"/>
      <c r="O825" s="263"/>
      <c r="P825" s="263"/>
      <c r="Q825" s="263"/>
      <c r="R825" s="263"/>
      <c r="S825" s="263"/>
      <c r="T825" s="26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65" t="s">
        <v>253</v>
      </c>
      <c r="AU825" s="265" t="s">
        <v>92</v>
      </c>
      <c r="AV825" s="14" t="s">
        <v>251</v>
      </c>
      <c r="AW825" s="14" t="s">
        <v>36</v>
      </c>
      <c r="AX825" s="14" t="s">
        <v>90</v>
      </c>
      <c r="AY825" s="265" t="s">
        <v>244</v>
      </c>
    </row>
    <row r="826" s="2" customFormat="1" ht="21.75" customHeight="1">
      <c r="A826" s="39"/>
      <c r="B826" s="40"/>
      <c r="C826" s="287" t="s">
        <v>1716</v>
      </c>
      <c r="D826" s="305" t="s">
        <v>529</v>
      </c>
      <c r="E826" s="288" t="s">
        <v>4991</v>
      </c>
      <c r="F826" s="289" t="s">
        <v>4992</v>
      </c>
      <c r="G826" s="290" t="s">
        <v>184</v>
      </c>
      <c r="H826" s="291">
        <v>127.26000000000001</v>
      </c>
      <c r="I826" s="292"/>
      <c r="J826" s="293">
        <f>ROUND(I826*H826,2)</f>
        <v>0</v>
      </c>
      <c r="K826" s="294"/>
      <c r="L826" s="295"/>
      <c r="M826" s="296" t="s">
        <v>1</v>
      </c>
      <c r="N826" s="297" t="s">
        <v>48</v>
      </c>
      <c r="O826" s="92"/>
      <c r="P826" s="239">
        <f>O826*H826</f>
        <v>0</v>
      </c>
      <c r="Q826" s="239">
        <v>0.021000000000000001</v>
      </c>
      <c r="R826" s="239">
        <f>Q826*H826</f>
        <v>2.6724600000000001</v>
      </c>
      <c r="S826" s="239">
        <v>0</v>
      </c>
      <c r="T826" s="240">
        <f>S826*H826</f>
        <v>0</v>
      </c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R826" s="241" t="s">
        <v>280</v>
      </c>
      <c r="AT826" s="241" t="s">
        <v>529</v>
      </c>
      <c r="AU826" s="241" t="s">
        <v>92</v>
      </c>
      <c r="AY826" s="18" t="s">
        <v>244</v>
      </c>
      <c r="BE826" s="242">
        <f>IF(N826="základní",J826,0)</f>
        <v>0</v>
      </c>
      <c r="BF826" s="242">
        <f>IF(N826="snížená",J826,0)</f>
        <v>0</v>
      </c>
      <c r="BG826" s="242">
        <f>IF(N826="zákl. přenesená",J826,0)</f>
        <v>0</v>
      </c>
      <c r="BH826" s="242">
        <f>IF(N826="sníž. přenesená",J826,0)</f>
        <v>0</v>
      </c>
      <c r="BI826" s="242">
        <f>IF(N826="nulová",J826,0)</f>
        <v>0</v>
      </c>
      <c r="BJ826" s="18" t="s">
        <v>90</v>
      </c>
      <c r="BK826" s="242">
        <f>ROUND(I826*H826,2)</f>
        <v>0</v>
      </c>
      <c r="BL826" s="18" t="s">
        <v>251</v>
      </c>
      <c r="BM826" s="241" t="s">
        <v>4993</v>
      </c>
    </row>
    <row r="827" s="13" customFormat="1">
      <c r="A827" s="13"/>
      <c r="B827" s="243"/>
      <c r="C827" s="244"/>
      <c r="D827" s="245" t="s">
        <v>253</v>
      </c>
      <c r="E827" s="246" t="s">
        <v>1</v>
      </c>
      <c r="F827" s="247" t="s">
        <v>4994</v>
      </c>
      <c r="G827" s="244"/>
      <c r="H827" s="248">
        <v>127.26000000000001</v>
      </c>
      <c r="I827" s="249"/>
      <c r="J827" s="244"/>
      <c r="K827" s="244"/>
      <c r="L827" s="250"/>
      <c r="M827" s="251"/>
      <c r="N827" s="252"/>
      <c r="O827" s="252"/>
      <c r="P827" s="252"/>
      <c r="Q827" s="252"/>
      <c r="R827" s="252"/>
      <c r="S827" s="252"/>
      <c r="T827" s="25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4" t="s">
        <v>253</v>
      </c>
      <c r="AU827" s="254" t="s">
        <v>92</v>
      </c>
      <c r="AV827" s="13" t="s">
        <v>92</v>
      </c>
      <c r="AW827" s="13" t="s">
        <v>36</v>
      </c>
      <c r="AX827" s="13" t="s">
        <v>83</v>
      </c>
      <c r="AY827" s="254" t="s">
        <v>244</v>
      </c>
    </row>
    <row r="828" s="16" customFormat="1">
      <c r="A828" s="16"/>
      <c r="B828" s="276"/>
      <c r="C828" s="277"/>
      <c r="D828" s="245" t="s">
        <v>253</v>
      </c>
      <c r="E828" s="278" t="s">
        <v>1</v>
      </c>
      <c r="F828" s="279" t="s">
        <v>503</v>
      </c>
      <c r="G828" s="277"/>
      <c r="H828" s="280">
        <v>127.26000000000001</v>
      </c>
      <c r="I828" s="281"/>
      <c r="J828" s="277"/>
      <c r="K828" s="277"/>
      <c r="L828" s="282"/>
      <c r="M828" s="283"/>
      <c r="N828" s="284"/>
      <c r="O828" s="284"/>
      <c r="P828" s="284"/>
      <c r="Q828" s="284"/>
      <c r="R828" s="284"/>
      <c r="S828" s="284"/>
      <c r="T828" s="285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T828" s="286" t="s">
        <v>253</v>
      </c>
      <c r="AU828" s="286" t="s">
        <v>92</v>
      </c>
      <c r="AV828" s="16" t="s">
        <v>358</v>
      </c>
      <c r="AW828" s="16" t="s">
        <v>36</v>
      </c>
      <c r="AX828" s="16" t="s">
        <v>83</v>
      </c>
      <c r="AY828" s="286" t="s">
        <v>244</v>
      </c>
    </row>
    <row r="829" s="14" customFormat="1">
      <c r="A829" s="14"/>
      <c r="B829" s="255"/>
      <c r="C829" s="256"/>
      <c r="D829" s="245" t="s">
        <v>253</v>
      </c>
      <c r="E829" s="257" t="s">
        <v>1</v>
      </c>
      <c r="F829" s="258" t="s">
        <v>255</v>
      </c>
      <c r="G829" s="256"/>
      <c r="H829" s="259">
        <v>127.26000000000001</v>
      </c>
      <c r="I829" s="260"/>
      <c r="J829" s="256"/>
      <c r="K829" s="256"/>
      <c r="L829" s="261"/>
      <c r="M829" s="262"/>
      <c r="N829" s="263"/>
      <c r="O829" s="263"/>
      <c r="P829" s="263"/>
      <c r="Q829" s="263"/>
      <c r="R829" s="263"/>
      <c r="S829" s="263"/>
      <c r="T829" s="26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65" t="s">
        <v>253</v>
      </c>
      <c r="AU829" s="265" t="s">
        <v>92</v>
      </c>
      <c r="AV829" s="14" t="s">
        <v>251</v>
      </c>
      <c r="AW829" s="14" t="s">
        <v>36</v>
      </c>
      <c r="AX829" s="14" t="s">
        <v>90</v>
      </c>
      <c r="AY829" s="265" t="s">
        <v>244</v>
      </c>
    </row>
    <row r="830" s="2" customFormat="1" ht="24.15" customHeight="1">
      <c r="A830" s="39"/>
      <c r="B830" s="40"/>
      <c r="C830" s="229" t="s">
        <v>1315</v>
      </c>
      <c r="D830" s="229" t="s">
        <v>247</v>
      </c>
      <c r="E830" s="230" t="s">
        <v>4995</v>
      </c>
      <c r="F830" s="231" t="s">
        <v>4996</v>
      </c>
      <c r="G830" s="232" t="s">
        <v>171</v>
      </c>
      <c r="H830" s="233">
        <v>24.298999999999999</v>
      </c>
      <c r="I830" s="234"/>
      <c r="J830" s="235">
        <f>ROUND(I830*H830,2)</f>
        <v>0</v>
      </c>
      <c r="K830" s="236"/>
      <c r="L830" s="45"/>
      <c r="M830" s="237" t="s">
        <v>1</v>
      </c>
      <c r="N830" s="238" t="s">
        <v>48</v>
      </c>
      <c r="O830" s="92"/>
      <c r="P830" s="239">
        <f>O830*H830</f>
        <v>0</v>
      </c>
      <c r="Q830" s="239">
        <v>0</v>
      </c>
      <c r="R830" s="239">
        <f>Q830*H830</f>
        <v>0</v>
      </c>
      <c r="S830" s="239">
        <v>0</v>
      </c>
      <c r="T830" s="240">
        <f>S830*H830</f>
        <v>0</v>
      </c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R830" s="241" t="s">
        <v>251</v>
      </c>
      <c r="AT830" s="241" t="s">
        <v>247</v>
      </c>
      <c r="AU830" s="241" t="s">
        <v>92</v>
      </c>
      <c r="AY830" s="18" t="s">
        <v>244</v>
      </c>
      <c r="BE830" s="242">
        <f>IF(N830="základní",J830,0)</f>
        <v>0</v>
      </c>
      <c r="BF830" s="242">
        <f>IF(N830="snížená",J830,0)</f>
        <v>0</v>
      </c>
      <c r="BG830" s="242">
        <f>IF(N830="zákl. přenesená",J830,0)</f>
        <v>0</v>
      </c>
      <c r="BH830" s="242">
        <f>IF(N830="sníž. přenesená",J830,0)</f>
        <v>0</v>
      </c>
      <c r="BI830" s="242">
        <f>IF(N830="nulová",J830,0)</f>
        <v>0</v>
      </c>
      <c r="BJ830" s="18" t="s">
        <v>90</v>
      </c>
      <c r="BK830" s="242">
        <f>ROUND(I830*H830,2)</f>
        <v>0</v>
      </c>
      <c r="BL830" s="18" t="s">
        <v>251</v>
      </c>
      <c r="BM830" s="241" t="s">
        <v>4997</v>
      </c>
    </row>
    <row r="831" s="13" customFormat="1">
      <c r="A831" s="13"/>
      <c r="B831" s="243"/>
      <c r="C831" s="244"/>
      <c r="D831" s="245" t="s">
        <v>253</v>
      </c>
      <c r="E831" s="246" t="s">
        <v>1</v>
      </c>
      <c r="F831" s="247" t="s">
        <v>4998</v>
      </c>
      <c r="G831" s="244"/>
      <c r="H831" s="248">
        <v>20.305</v>
      </c>
      <c r="I831" s="249"/>
      <c r="J831" s="244"/>
      <c r="K831" s="244"/>
      <c r="L831" s="250"/>
      <c r="M831" s="251"/>
      <c r="N831" s="252"/>
      <c r="O831" s="252"/>
      <c r="P831" s="252"/>
      <c r="Q831" s="252"/>
      <c r="R831" s="252"/>
      <c r="S831" s="252"/>
      <c r="T831" s="25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54" t="s">
        <v>253</v>
      </c>
      <c r="AU831" s="254" t="s">
        <v>92</v>
      </c>
      <c r="AV831" s="13" t="s">
        <v>92</v>
      </c>
      <c r="AW831" s="13" t="s">
        <v>36</v>
      </c>
      <c r="AX831" s="13" t="s">
        <v>83</v>
      </c>
      <c r="AY831" s="254" t="s">
        <v>244</v>
      </c>
    </row>
    <row r="832" s="13" customFormat="1">
      <c r="A832" s="13"/>
      <c r="B832" s="243"/>
      <c r="C832" s="244"/>
      <c r="D832" s="245" t="s">
        <v>253</v>
      </c>
      <c r="E832" s="246" t="s">
        <v>1</v>
      </c>
      <c r="F832" s="247" t="s">
        <v>4999</v>
      </c>
      <c r="G832" s="244"/>
      <c r="H832" s="248">
        <v>3.4249999999999998</v>
      </c>
      <c r="I832" s="249"/>
      <c r="J832" s="244"/>
      <c r="K832" s="244"/>
      <c r="L832" s="250"/>
      <c r="M832" s="251"/>
      <c r="N832" s="252"/>
      <c r="O832" s="252"/>
      <c r="P832" s="252"/>
      <c r="Q832" s="252"/>
      <c r="R832" s="252"/>
      <c r="S832" s="252"/>
      <c r="T832" s="25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4" t="s">
        <v>253</v>
      </c>
      <c r="AU832" s="254" t="s">
        <v>92</v>
      </c>
      <c r="AV832" s="13" t="s">
        <v>92</v>
      </c>
      <c r="AW832" s="13" t="s">
        <v>36</v>
      </c>
      <c r="AX832" s="13" t="s">
        <v>83</v>
      </c>
      <c r="AY832" s="254" t="s">
        <v>244</v>
      </c>
    </row>
    <row r="833" s="13" customFormat="1">
      <c r="A833" s="13"/>
      <c r="B833" s="243"/>
      <c r="C833" s="244"/>
      <c r="D833" s="245" t="s">
        <v>253</v>
      </c>
      <c r="E833" s="246" t="s">
        <v>1</v>
      </c>
      <c r="F833" s="247" t="s">
        <v>5000</v>
      </c>
      <c r="G833" s="244"/>
      <c r="H833" s="248">
        <v>0.56899999999999995</v>
      </c>
      <c r="I833" s="249"/>
      <c r="J833" s="244"/>
      <c r="K833" s="244"/>
      <c r="L833" s="250"/>
      <c r="M833" s="251"/>
      <c r="N833" s="252"/>
      <c r="O833" s="252"/>
      <c r="P833" s="252"/>
      <c r="Q833" s="252"/>
      <c r="R833" s="252"/>
      <c r="S833" s="252"/>
      <c r="T833" s="25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54" t="s">
        <v>253</v>
      </c>
      <c r="AU833" s="254" t="s">
        <v>92</v>
      </c>
      <c r="AV833" s="13" t="s">
        <v>92</v>
      </c>
      <c r="AW833" s="13" t="s">
        <v>36</v>
      </c>
      <c r="AX833" s="13" t="s">
        <v>83</v>
      </c>
      <c r="AY833" s="254" t="s">
        <v>244</v>
      </c>
    </row>
    <row r="834" s="16" customFormat="1">
      <c r="A834" s="16"/>
      <c r="B834" s="276"/>
      <c r="C834" s="277"/>
      <c r="D834" s="245" t="s">
        <v>253</v>
      </c>
      <c r="E834" s="278" t="s">
        <v>1</v>
      </c>
      <c r="F834" s="279" t="s">
        <v>503</v>
      </c>
      <c r="G834" s="277"/>
      <c r="H834" s="280">
        <v>24.298999999999999</v>
      </c>
      <c r="I834" s="281"/>
      <c r="J834" s="277"/>
      <c r="K834" s="277"/>
      <c r="L834" s="282"/>
      <c r="M834" s="283"/>
      <c r="N834" s="284"/>
      <c r="O834" s="284"/>
      <c r="P834" s="284"/>
      <c r="Q834" s="284"/>
      <c r="R834" s="284"/>
      <c r="S834" s="284"/>
      <c r="T834" s="285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T834" s="286" t="s">
        <v>253</v>
      </c>
      <c r="AU834" s="286" t="s">
        <v>92</v>
      </c>
      <c r="AV834" s="16" t="s">
        <v>358</v>
      </c>
      <c r="AW834" s="16" t="s">
        <v>36</v>
      </c>
      <c r="AX834" s="16" t="s">
        <v>83</v>
      </c>
      <c r="AY834" s="286" t="s">
        <v>244</v>
      </c>
    </row>
    <row r="835" s="14" customFormat="1">
      <c r="A835" s="14"/>
      <c r="B835" s="255"/>
      <c r="C835" s="256"/>
      <c r="D835" s="245" t="s">
        <v>253</v>
      </c>
      <c r="E835" s="257" t="s">
        <v>1</v>
      </c>
      <c r="F835" s="258" t="s">
        <v>255</v>
      </c>
      <c r="G835" s="256"/>
      <c r="H835" s="259">
        <v>24.298999999999999</v>
      </c>
      <c r="I835" s="260"/>
      <c r="J835" s="256"/>
      <c r="K835" s="256"/>
      <c r="L835" s="261"/>
      <c r="M835" s="262"/>
      <c r="N835" s="263"/>
      <c r="O835" s="263"/>
      <c r="P835" s="263"/>
      <c r="Q835" s="263"/>
      <c r="R835" s="263"/>
      <c r="S835" s="263"/>
      <c r="T835" s="26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65" t="s">
        <v>253</v>
      </c>
      <c r="AU835" s="265" t="s">
        <v>92</v>
      </c>
      <c r="AV835" s="14" t="s">
        <v>251</v>
      </c>
      <c r="AW835" s="14" t="s">
        <v>36</v>
      </c>
      <c r="AX835" s="14" t="s">
        <v>90</v>
      </c>
      <c r="AY835" s="265" t="s">
        <v>244</v>
      </c>
    </row>
    <row r="836" s="2" customFormat="1" ht="37.8" customHeight="1">
      <c r="A836" s="39"/>
      <c r="B836" s="40"/>
      <c r="C836" s="229" t="s">
        <v>1319</v>
      </c>
      <c r="D836" s="229" t="s">
        <v>247</v>
      </c>
      <c r="E836" s="230" t="s">
        <v>5001</v>
      </c>
      <c r="F836" s="231" t="s">
        <v>5002</v>
      </c>
      <c r="G836" s="232" t="s">
        <v>184</v>
      </c>
      <c r="H836" s="233">
        <v>189.52500000000001</v>
      </c>
      <c r="I836" s="234"/>
      <c r="J836" s="235">
        <f>ROUND(I836*H836,2)</f>
        <v>0</v>
      </c>
      <c r="K836" s="236"/>
      <c r="L836" s="45"/>
      <c r="M836" s="237" t="s">
        <v>1</v>
      </c>
      <c r="N836" s="238" t="s">
        <v>48</v>
      </c>
      <c r="O836" s="92"/>
      <c r="P836" s="239">
        <f>O836*H836</f>
        <v>0</v>
      </c>
      <c r="Q836" s="239">
        <v>0</v>
      </c>
      <c r="R836" s="239">
        <f>Q836*H836</f>
        <v>0</v>
      </c>
      <c r="S836" s="239">
        <v>0</v>
      </c>
      <c r="T836" s="240">
        <f>S836*H836</f>
        <v>0</v>
      </c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R836" s="241" t="s">
        <v>251</v>
      </c>
      <c r="AT836" s="241" t="s">
        <v>247</v>
      </c>
      <c r="AU836" s="241" t="s">
        <v>92</v>
      </c>
      <c r="AY836" s="18" t="s">
        <v>244</v>
      </c>
      <c r="BE836" s="242">
        <f>IF(N836="základní",J836,0)</f>
        <v>0</v>
      </c>
      <c r="BF836" s="242">
        <f>IF(N836="snížená",J836,0)</f>
        <v>0</v>
      </c>
      <c r="BG836" s="242">
        <f>IF(N836="zákl. přenesená",J836,0)</f>
        <v>0</v>
      </c>
      <c r="BH836" s="242">
        <f>IF(N836="sníž. přenesená",J836,0)</f>
        <v>0</v>
      </c>
      <c r="BI836" s="242">
        <f>IF(N836="nulová",J836,0)</f>
        <v>0</v>
      </c>
      <c r="BJ836" s="18" t="s">
        <v>90</v>
      </c>
      <c r="BK836" s="242">
        <f>ROUND(I836*H836,2)</f>
        <v>0</v>
      </c>
      <c r="BL836" s="18" t="s">
        <v>251</v>
      </c>
      <c r="BM836" s="241" t="s">
        <v>5003</v>
      </c>
    </row>
    <row r="837" s="13" customFormat="1">
      <c r="A837" s="13"/>
      <c r="B837" s="243"/>
      <c r="C837" s="244"/>
      <c r="D837" s="245" t="s">
        <v>253</v>
      </c>
      <c r="E837" s="246" t="s">
        <v>1</v>
      </c>
      <c r="F837" s="247" t="s">
        <v>5004</v>
      </c>
      <c r="G837" s="244"/>
      <c r="H837" s="248">
        <v>189.52500000000001</v>
      </c>
      <c r="I837" s="249"/>
      <c r="J837" s="244"/>
      <c r="K837" s="244"/>
      <c r="L837" s="250"/>
      <c r="M837" s="251"/>
      <c r="N837" s="252"/>
      <c r="O837" s="252"/>
      <c r="P837" s="252"/>
      <c r="Q837" s="252"/>
      <c r="R837" s="252"/>
      <c r="S837" s="252"/>
      <c r="T837" s="25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4" t="s">
        <v>253</v>
      </c>
      <c r="AU837" s="254" t="s">
        <v>92</v>
      </c>
      <c r="AV837" s="13" t="s">
        <v>92</v>
      </c>
      <c r="AW837" s="13" t="s">
        <v>36</v>
      </c>
      <c r="AX837" s="13" t="s">
        <v>83</v>
      </c>
      <c r="AY837" s="254" t="s">
        <v>244</v>
      </c>
    </row>
    <row r="838" s="14" customFormat="1">
      <c r="A838" s="14"/>
      <c r="B838" s="255"/>
      <c r="C838" s="256"/>
      <c r="D838" s="245" t="s">
        <v>253</v>
      </c>
      <c r="E838" s="257" t="s">
        <v>1</v>
      </c>
      <c r="F838" s="258" t="s">
        <v>255</v>
      </c>
      <c r="G838" s="256"/>
      <c r="H838" s="259">
        <v>189.52500000000001</v>
      </c>
      <c r="I838" s="260"/>
      <c r="J838" s="256"/>
      <c r="K838" s="256"/>
      <c r="L838" s="261"/>
      <c r="M838" s="262"/>
      <c r="N838" s="263"/>
      <c r="O838" s="263"/>
      <c r="P838" s="263"/>
      <c r="Q838" s="263"/>
      <c r="R838" s="263"/>
      <c r="S838" s="263"/>
      <c r="T838" s="26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65" t="s">
        <v>253</v>
      </c>
      <c r="AU838" s="265" t="s">
        <v>92</v>
      </c>
      <c r="AV838" s="14" t="s">
        <v>251</v>
      </c>
      <c r="AW838" s="14" t="s">
        <v>36</v>
      </c>
      <c r="AX838" s="14" t="s">
        <v>90</v>
      </c>
      <c r="AY838" s="265" t="s">
        <v>244</v>
      </c>
    </row>
    <row r="839" s="2" customFormat="1" ht="55.5" customHeight="1">
      <c r="A839" s="39"/>
      <c r="B839" s="40"/>
      <c r="C839" s="229" t="s">
        <v>1323</v>
      </c>
      <c r="D839" s="229" t="s">
        <v>247</v>
      </c>
      <c r="E839" s="230" t="s">
        <v>5005</v>
      </c>
      <c r="F839" s="231" t="s">
        <v>5006</v>
      </c>
      <c r="G839" s="232" t="s">
        <v>184</v>
      </c>
      <c r="H839" s="233">
        <v>189.52500000000001</v>
      </c>
      <c r="I839" s="234"/>
      <c r="J839" s="235">
        <f>ROUND(I839*H839,2)</f>
        <v>0</v>
      </c>
      <c r="K839" s="236"/>
      <c r="L839" s="45"/>
      <c r="M839" s="237" t="s">
        <v>1</v>
      </c>
      <c r="N839" s="238" t="s">
        <v>48</v>
      </c>
      <c r="O839" s="92"/>
      <c r="P839" s="239">
        <f>O839*H839</f>
        <v>0</v>
      </c>
      <c r="Q839" s="239">
        <v>0</v>
      </c>
      <c r="R839" s="239">
        <f>Q839*H839</f>
        <v>0</v>
      </c>
      <c r="S839" s="239">
        <v>0</v>
      </c>
      <c r="T839" s="240">
        <f>S839*H839</f>
        <v>0</v>
      </c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R839" s="241" t="s">
        <v>251</v>
      </c>
      <c r="AT839" s="241" t="s">
        <v>247</v>
      </c>
      <c r="AU839" s="241" t="s">
        <v>92</v>
      </c>
      <c r="AY839" s="18" t="s">
        <v>244</v>
      </c>
      <c r="BE839" s="242">
        <f>IF(N839="základní",J839,0)</f>
        <v>0</v>
      </c>
      <c r="BF839" s="242">
        <f>IF(N839="snížená",J839,0)</f>
        <v>0</v>
      </c>
      <c r="BG839" s="242">
        <f>IF(N839="zákl. přenesená",J839,0)</f>
        <v>0</v>
      </c>
      <c r="BH839" s="242">
        <f>IF(N839="sníž. přenesená",J839,0)</f>
        <v>0</v>
      </c>
      <c r="BI839" s="242">
        <f>IF(N839="nulová",J839,0)</f>
        <v>0</v>
      </c>
      <c r="BJ839" s="18" t="s">
        <v>90</v>
      </c>
      <c r="BK839" s="242">
        <f>ROUND(I839*H839,2)</f>
        <v>0</v>
      </c>
      <c r="BL839" s="18" t="s">
        <v>251</v>
      </c>
      <c r="BM839" s="241" t="s">
        <v>5007</v>
      </c>
    </row>
    <row r="840" s="13" customFormat="1">
      <c r="A840" s="13"/>
      <c r="B840" s="243"/>
      <c r="C840" s="244"/>
      <c r="D840" s="245" t="s">
        <v>253</v>
      </c>
      <c r="E840" s="246" t="s">
        <v>1</v>
      </c>
      <c r="F840" s="247" t="s">
        <v>5004</v>
      </c>
      <c r="G840" s="244"/>
      <c r="H840" s="248">
        <v>189.52500000000001</v>
      </c>
      <c r="I840" s="249"/>
      <c r="J840" s="244"/>
      <c r="K840" s="244"/>
      <c r="L840" s="250"/>
      <c r="M840" s="251"/>
      <c r="N840" s="252"/>
      <c r="O840" s="252"/>
      <c r="P840" s="252"/>
      <c r="Q840" s="252"/>
      <c r="R840" s="252"/>
      <c r="S840" s="252"/>
      <c r="T840" s="25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4" t="s">
        <v>253</v>
      </c>
      <c r="AU840" s="254" t="s">
        <v>92</v>
      </c>
      <c r="AV840" s="13" t="s">
        <v>92</v>
      </c>
      <c r="AW840" s="13" t="s">
        <v>36</v>
      </c>
      <c r="AX840" s="13" t="s">
        <v>83</v>
      </c>
      <c r="AY840" s="254" t="s">
        <v>244</v>
      </c>
    </row>
    <row r="841" s="14" customFormat="1">
      <c r="A841" s="14"/>
      <c r="B841" s="255"/>
      <c r="C841" s="256"/>
      <c r="D841" s="245" t="s">
        <v>253</v>
      </c>
      <c r="E841" s="257" t="s">
        <v>1</v>
      </c>
      <c r="F841" s="258" t="s">
        <v>255</v>
      </c>
      <c r="G841" s="256"/>
      <c r="H841" s="259">
        <v>189.52500000000001</v>
      </c>
      <c r="I841" s="260"/>
      <c r="J841" s="256"/>
      <c r="K841" s="256"/>
      <c r="L841" s="261"/>
      <c r="M841" s="262"/>
      <c r="N841" s="263"/>
      <c r="O841" s="263"/>
      <c r="P841" s="263"/>
      <c r="Q841" s="263"/>
      <c r="R841" s="263"/>
      <c r="S841" s="263"/>
      <c r="T841" s="26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65" t="s">
        <v>253</v>
      </c>
      <c r="AU841" s="265" t="s">
        <v>92</v>
      </c>
      <c r="AV841" s="14" t="s">
        <v>251</v>
      </c>
      <c r="AW841" s="14" t="s">
        <v>36</v>
      </c>
      <c r="AX841" s="14" t="s">
        <v>90</v>
      </c>
      <c r="AY841" s="265" t="s">
        <v>244</v>
      </c>
    </row>
    <row r="842" s="2" customFormat="1" ht="24.15" customHeight="1">
      <c r="A842" s="39"/>
      <c r="B842" s="40"/>
      <c r="C842" s="229" t="s">
        <v>1327</v>
      </c>
      <c r="D842" s="229" t="s">
        <v>247</v>
      </c>
      <c r="E842" s="230" t="s">
        <v>5008</v>
      </c>
      <c r="F842" s="231" t="s">
        <v>5009</v>
      </c>
      <c r="G842" s="232" t="s">
        <v>184</v>
      </c>
      <c r="H842" s="233">
        <v>158.23500000000001</v>
      </c>
      <c r="I842" s="234"/>
      <c r="J842" s="235">
        <f>ROUND(I842*H842,2)</f>
        <v>0</v>
      </c>
      <c r="K842" s="236"/>
      <c r="L842" s="45"/>
      <c r="M842" s="237" t="s">
        <v>1</v>
      </c>
      <c r="N842" s="238" t="s">
        <v>48</v>
      </c>
      <c r="O842" s="92"/>
      <c r="P842" s="239">
        <f>O842*H842</f>
        <v>0</v>
      </c>
      <c r="Q842" s="239">
        <v>0</v>
      </c>
      <c r="R842" s="239">
        <f>Q842*H842</f>
        <v>0</v>
      </c>
      <c r="S842" s="239">
        <v>0</v>
      </c>
      <c r="T842" s="240">
        <f>S842*H842</f>
        <v>0</v>
      </c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R842" s="241" t="s">
        <v>251</v>
      </c>
      <c r="AT842" s="241" t="s">
        <v>247</v>
      </c>
      <c r="AU842" s="241" t="s">
        <v>92</v>
      </c>
      <c r="AY842" s="18" t="s">
        <v>244</v>
      </c>
      <c r="BE842" s="242">
        <f>IF(N842="základní",J842,0)</f>
        <v>0</v>
      </c>
      <c r="BF842" s="242">
        <f>IF(N842="snížená",J842,0)</f>
        <v>0</v>
      </c>
      <c r="BG842" s="242">
        <f>IF(N842="zákl. přenesená",J842,0)</f>
        <v>0</v>
      </c>
      <c r="BH842" s="242">
        <f>IF(N842="sníž. přenesená",J842,0)</f>
        <v>0</v>
      </c>
      <c r="BI842" s="242">
        <f>IF(N842="nulová",J842,0)</f>
        <v>0</v>
      </c>
      <c r="BJ842" s="18" t="s">
        <v>90</v>
      </c>
      <c r="BK842" s="242">
        <f>ROUND(I842*H842,2)</f>
        <v>0</v>
      </c>
      <c r="BL842" s="18" t="s">
        <v>251</v>
      </c>
      <c r="BM842" s="241" t="s">
        <v>5010</v>
      </c>
    </row>
    <row r="843" s="13" customFormat="1">
      <c r="A843" s="13"/>
      <c r="B843" s="243"/>
      <c r="C843" s="244"/>
      <c r="D843" s="245" t="s">
        <v>253</v>
      </c>
      <c r="E843" s="246" t="s">
        <v>1</v>
      </c>
      <c r="F843" s="247" t="s">
        <v>5011</v>
      </c>
      <c r="G843" s="244"/>
      <c r="H843" s="248">
        <v>158.23500000000001</v>
      </c>
      <c r="I843" s="249"/>
      <c r="J843" s="244"/>
      <c r="K843" s="244"/>
      <c r="L843" s="250"/>
      <c r="M843" s="251"/>
      <c r="N843" s="252"/>
      <c r="O843" s="252"/>
      <c r="P843" s="252"/>
      <c r="Q843" s="252"/>
      <c r="R843" s="252"/>
      <c r="S843" s="252"/>
      <c r="T843" s="25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4" t="s">
        <v>253</v>
      </c>
      <c r="AU843" s="254" t="s">
        <v>92</v>
      </c>
      <c r="AV843" s="13" t="s">
        <v>92</v>
      </c>
      <c r="AW843" s="13" t="s">
        <v>36</v>
      </c>
      <c r="AX843" s="13" t="s">
        <v>83</v>
      </c>
      <c r="AY843" s="254" t="s">
        <v>244</v>
      </c>
    </row>
    <row r="844" s="14" customFormat="1">
      <c r="A844" s="14"/>
      <c r="B844" s="255"/>
      <c r="C844" s="256"/>
      <c r="D844" s="245" t="s">
        <v>253</v>
      </c>
      <c r="E844" s="257" t="s">
        <v>1</v>
      </c>
      <c r="F844" s="258" t="s">
        <v>255</v>
      </c>
      <c r="G844" s="256"/>
      <c r="H844" s="259">
        <v>158.23500000000001</v>
      </c>
      <c r="I844" s="260"/>
      <c r="J844" s="256"/>
      <c r="K844" s="256"/>
      <c r="L844" s="261"/>
      <c r="M844" s="262"/>
      <c r="N844" s="263"/>
      <c r="O844" s="263"/>
      <c r="P844" s="263"/>
      <c r="Q844" s="263"/>
      <c r="R844" s="263"/>
      <c r="S844" s="263"/>
      <c r="T844" s="26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65" t="s">
        <v>253</v>
      </c>
      <c r="AU844" s="265" t="s">
        <v>92</v>
      </c>
      <c r="AV844" s="14" t="s">
        <v>251</v>
      </c>
      <c r="AW844" s="14" t="s">
        <v>36</v>
      </c>
      <c r="AX844" s="14" t="s">
        <v>90</v>
      </c>
      <c r="AY844" s="265" t="s">
        <v>244</v>
      </c>
    </row>
    <row r="845" s="2" customFormat="1" ht="37.8" customHeight="1">
      <c r="A845" s="39"/>
      <c r="B845" s="40"/>
      <c r="C845" s="229" t="s">
        <v>1331</v>
      </c>
      <c r="D845" s="229" t="s">
        <v>247</v>
      </c>
      <c r="E845" s="230" t="s">
        <v>5012</v>
      </c>
      <c r="F845" s="231" t="s">
        <v>5013</v>
      </c>
      <c r="G845" s="232" t="s">
        <v>250</v>
      </c>
      <c r="H845" s="233">
        <v>2</v>
      </c>
      <c r="I845" s="234"/>
      <c r="J845" s="235">
        <f>ROUND(I845*H845,2)</f>
        <v>0</v>
      </c>
      <c r="K845" s="236"/>
      <c r="L845" s="45"/>
      <c r="M845" s="237" t="s">
        <v>1</v>
      </c>
      <c r="N845" s="238" t="s">
        <v>48</v>
      </c>
      <c r="O845" s="92"/>
      <c r="P845" s="239">
        <f>O845*H845</f>
        <v>0</v>
      </c>
      <c r="Q845" s="239">
        <v>0</v>
      </c>
      <c r="R845" s="239">
        <f>Q845*H845</f>
        <v>0</v>
      </c>
      <c r="S845" s="239">
        <v>0</v>
      </c>
      <c r="T845" s="240">
        <f>S845*H845</f>
        <v>0</v>
      </c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R845" s="241" t="s">
        <v>251</v>
      </c>
      <c r="AT845" s="241" t="s">
        <v>247</v>
      </c>
      <c r="AU845" s="241" t="s">
        <v>92</v>
      </c>
      <c r="AY845" s="18" t="s">
        <v>244</v>
      </c>
      <c r="BE845" s="242">
        <f>IF(N845="základní",J845,0)</f>
        <v>0</v>
      </c>
      <c r="BF845" s="242">
        <f>IF(N845="snížená",J845,0)</f>
        <v>0</v>
      </c>
      <c r="BG845" s="242">
        <f>IF(N845="zákl. přenesená",J845,0)</f>
        <v>0</v>
      </c>
      <c r="BH845" s="242">
        <f>IF(N845="sníž. přenesená",J845,0)</f>
        <v>0</v>
      </c>
      <c r="BI845" s="242">
        <f>IF(N845="nulová",J845,0)</f>
        <v>0</v>
      </c>
      <c r="BJ845" s="18" t="s">
        <v>90</v>
      </c>
      <c r="BK845" s="242">
        <f>ROUND(I845*H845,2)</f>
        <v>0</v>
      </c>
      <c r="BL845" s="18" t="s">
        <v>251</v>
      </c>
      <c r="BM845" s="241" t="s">
        <v>5014</v>
      </c>
    </row>
    <row r="846" s="13" customFormat="1">
      <c r="A846" s="13"/>
      <c r="B846" s="243"/>
      <c r="C846" s="244"/>
      <c r="D846" s="245" t="s">
        <v>253</v>
      </c>
      <c r="E846" s="246" t="s">
        <v>1</v>
      </c>
      <c r="F846" s="247" t="s">
        <v>5015</v>
      </c>
      <c r="G846" s="244"/>
      <c r="H846" s="248">
        <v>1</v>
      </c>
      <c r="I846" s="249"/>
      <c r="J846" s="244"/>
      <c r="K846" s="244"/>
      <c r="L846" s="250"/>
      <c r="M846" s="251"/>
      <c r="N846" s="252"/>
      <c r="O846" s="252"/>
      <c r="P846" s="252"/>
      <c r="Q846" s="252"/>
      <c r="R846" s="252"/>
      <c r="S846" s="252"/>
      <c r="T846" s="25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4" t="s">
        <v>253</v>
      </c>
      <c r="AU846" s="254" t="s">
        <v>92</v>
      </c>
      <c r="AV846" s="13" t="s">
        <v>92</v>
      </c>
      <c r="AW846" s="13" t="s">
        <v>36</v>
      </c>
      <c r="AX846" s="13" t="s">
        <v>83</v>
      </c>
      <c r="AY846" s="254" t="s">
        <v>244</v>
      </c>
    </row>
    <row r="847" s="13" customFormat="1">
      <c r="A847" s="13"/>
      <c r="B847" s="243"/>
      <c r="C847" s="244"/>
      <c r="D847" s="245" t="s">
        <v>253</v>
      </c>
      <c r="E847" s="246" t="s">
        <v>1</v>
      </c>
      <c r="F847" s="247" t="s">
        <v>5016</v>
      </c>
      <c r="G847" s="244"/>
      <c r="H847" s="248">
        <v>1</v>
      </c>
      <c r="I847" s="249"/>
      <c r="J847" s="244"/>
      <c r="K847" s="244"/>
      <c r="L847" s="250"/>
      <c r="M847" s="251"/>
      <c r="N847" s="252"/>
      <c r="O847" s="252"/>
      <c r="P847" s="252"/>
      <c r="Q847" s="252"/>
      <c r="R847" s="252"/>
      <c r="S847" s="252"/>
      <c r="T847" s="25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54" t="s">
        <v>253</v>
      </c>
      <c r="AU847" s="254" t="s">
        <v>92</v>
      </c>
      <c r="AV847" s="13" t="s">
        <v>92</v>
      </c>
      <c r="AW847" s="13" t="s">
        <v>36</v>
      </c>
      <c r="AX847" s="13" t="s">
        <v>83</v>
      </c>
      <c r="AY847" s="254" t="s">
        <v>244</v>
      </c>
    </row>
    <row r="848" s="14" customFormat="1">
      <c r="A848" s="14"/>
      <c r="B848" s="255"/>
      <c r="C848" s="256"/>
      <c r="D848" s="245" t="s">
        <v>253</v>
      </c>
      <c r="E848" s="257" t="s">
        <v>1</v>
      </c>
      <c r="F848" s="258" t="s">
        <v>255</v>
      </c>
      <c r="G848" s="256"/>
      <c r="H848" s="259">
        <v>2</v>
      </c>
      <c r="I848" s="260"/>
      <c r="J848" s="256"/>
      <c r="K848" s="256"/>
      <c r="L848" s="261"/>
      <c r="M848" s="262"/>
      <c r="N848" s="263"/>
      <c r="O848" s="263"/>
      <c r="P848" s="263"/>
      <c r="Q848" s="263"/>
      <c r="R848" s="263"/>
      <c r="S848" s="263"/>
      <c r="T848" s="26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65" t="s">
        <v>253</v>
      </c>
      <c r="AU848" s="265" t="s">
        <v>92</v>
      </c>
      <c r="AV848" s="14" t="s">
        <v>251</v>
      </c>
      <c r="AW848" s="14" t="s">
        <v>36</v>
      </c>
      <c r="AX848" s="14" t="s">
        <v>90</v>
      </c>
      <c r="AY848" s="265" t="s">
        <v>244</v>
      </c>
    </row>
    <row r="849" s="12" customFormat="1" ht="22.8" customHeight="1">
      <c r="A849" s="12"/>
      <c r="B849" s="213"/>
      <c r="C849" s="214"/>
      <c r="D849" s="215" t="s">
        <v>82</v>
      </c>
      <c r="E849" s="227" t="s">
        <v>977</v>
      </c>
      <c r="F849" s="227" t="s">
        <v>5017</v>
      </c>
      <c r="G849" s="214"/>
      <c r="H849" s="214"/>
      <c r="I849" s="217"/>
      <c r="J849" s="228">
        <f>BK849</f>
        <v>0</v>
      </c>
      <c r="K849" s="214"/>
      <c r="L849" s="219"/>
      <c r="M849" s="220"/>
      <c r="N849" s="221"/>
      <c r="O849" s="221"/>
      <c r="P849" s="222">
        <f>SUM(P850:P913)</f>
        <v>0</v>
      </c>
      <c r="Q849" s="221"/>
      <c r="R849" s="222">
        <f>SUM(R850:R913)</f>
        <v>2.0782000000000003</v>
      </c>
      <c r="S849" s="221"/>
      <c r="T849" s="223">
        <f>SUM(T850:T913)</f>
        <v>0</v>
      </c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R849" s="224" t="s">
        <v>90</v>
      </c>
      <c r="AT849" s="225" t="s">
        <v>82</v>
      </c>
      <c r="AU849" s="225" t="s">
        <v>90</v>
      </c>
      <c r="AY849" s="224" t="s">
        <v>244</v>
      </c>
      <c r="BK849" s="226">
        <f>SUM(BK850:BK913)</f>
        <v>0</v>
      </c>
    </row>
    <row r="850" s="2" customFormat="1" ht="24.15" customHeight="1">
      <c r="A850" s="39"/>
      <c r="B850" s="40"/>
      <c r="C850" s="229" t="s">
        <v>1335</v>
      </c>
      <c r="D850" s="303" t="s">
        <v>247</v>
      </c>
      <c r="E850" s="230" t="s">
        <v>5018</v>
      </c>
      <c r="F850" s="231" t="s">
        <v>5019</v>
      </c>
      <c r="G850" s="232" t="s">
        <v>184</v>
      </c>
      <c r="H850" s="233">
        <v>61.399999999999999</v>
      </c>
      <c r="I850" s="234"/>
      <c r="J850" s="235">
        <f>ROUND(I850*H850,2)</f>
        <v>0</v>
      </c>
      <c r="K850" s="236"/>
      <c r="L850" s="45"/>
      <c r="M850" s="237" t="s">
        <v>1</v>
      </c>
      <c r="N850" s="238" t="s">
        <v>48</v>
      </c>
      <c r="O850" s="92"/>
      <c r="P850" s="239">
        <f>O850*H850</f>
        <v>0</v>
      </c>
      <c r="Q850" s="239">
        <v>0</v>
      </c>
      <c r="R850" s="239">
        <f>Q850*H850</f>
        <v>0</v>
      </c>
      <c r="S850" s="239">
        <v>0</v>
      </c>
      <c r="T850" s="240">
        <f>S850*H850</f>
        <v>0</v>
      </c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R850" s="241" t="s">
        <v>251</v>
      </c>
      <c r="AT850" s="241" t="s">
        <v>247</v>
      </c>
      <c r="AU850" s="241" t="s">
        <v>92</v>
      </c>
      <c r="AY850" s="18" t="s">
        <v>244</v>
      </c>
      <c r="BE850" s="242">
        <f>IF(N850="základní",J850,0)</f>
        <v>0</v>
      </c>
      <c r="BF850" s="242">
        <f>IF(N850="snížená",J850,0)</f>
        <v>0</v>
      </c>
      <c r="BG850" s="242">
        <f>IF(N850="zákl. přenesená",J850,0)</f>
        <v>0</v>
      </c>
      <c r="BH850" s="242">
        <f>IF(N850="sníž. přenesená",J850,0)</f>
        <v>0</v>
      </c>
      <c r="BI850" s="242">
        <f>IF(N850="nulová",J850,0)</f>
        <v>0</v>
      </c>
      <c r="BJ850" s="18" t="s">
        <v>90</v>
      </c>
      <c r="BK850" s="242">
        <f>ROUND(I850*H850,2)</f>
        <v>0</v>
      </c>
      <c r="BL850" s="18" t="s">
        <v>251</v>
      </c>
      <c r="BM850" s="241" t="s">
        <v>5020</v>
      </c>
    </row>
    <row r="851" s="15" customFormat="1">
      <c r="A851" s="15"/>
      <c r="B851" s="266"/>
      <c r="C851" s="267"/>
      <c r="D851" s="245" t="s">
        <v>253</v>
      </c>
      <c r="E851" s="268" t="s">
        <v>1</v>
      </c>
      <c r="F851" s="269" t="s">
        <v>5021</v>
      </c>
      <c r="G851" s="267"/>
      <c r="H851" s="268" t="s">
        <v>1</v>
      </c>
      <c r="I851" s="270"/>
      <c r="J851" s="267"/>
      <c r="K851" s="267"/>
      <c r="L851" s="271"/>
      <c r="M851" s="272"/>
      <c r="N851" s="273"/>
      <c r="O851" s="273"/>
      <c r="P851" s="273"/>
      <c r="Q851" s="273"/>
      <c r="R851" s="273"/>
      <c r="S851" s="273"/>
      <c r="T851" s="274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75" t="s">
        <v>253</v>
      </c>
      <c r="AU851" s="275" t="s">
        <v>92</v>
      </c>
      <c r="AV851" s="15" t="s">
        <v>90</v>
      </c>
      <c r="AW851" s="15" t="s">
        <v>36</v>
      </c>
      <c r="AX851" s="15" t="s">
        <v>83</v>
      </c>
      <c r="AY851" s="275" t="s">
        <v>244</v>
      </c>
    </row>
    <row r="852" s="13" customFormat="1">
      <c r="A852" s="13"/>
      <c r="B852" s="243"/>
      <c r="C852" s="244"/>
      <c r="D852" s="245" t="s">
        <v>253</v>
      </c>
      <c r="E852" s="246" t="s">
        <v>1</v>
      </c>
      <c r="F852" s="247" t="s">
        <v>5022</v>
      </c>
      <c r="G852" s="244"/>
      <c r="H852" s="248">
        <v>3.3999999999999999</v>
      </c>
      <c r="I852" s="249"/>
      <c r="J852" s="244"/>
      <c r="K852" s="244"/>
      <c r="L852" s="250"/>
      <c r="M852" s="251"/>
      <c r="N852" s="252"/>
      <c r="O852" s="252"/>
      <c r="P852" s="252"/>
      <c r="Q852" s="252"/>
      <c r="R852" s="252"/>
      <c r="S852" s="252"/>
      <c r="T852" s="25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54" t="s">
        <v>253</v>
      </c>
      <c r="AU852" s="254" t="s">
        <v>92</v>
      </c>
      <c r="AV852" s="13" t="s">
        <v>92</v>
      </c>
      <c r="AW852" s="13" t="s">
        <v>36</v>
      </c>
      <c r="AX852" s="13" t="s">
        <v>83</v>
      </c>
      <c r="AY852" s="254" t="s">
        <v>244</v>
      </c>
    </row>
    <row r="853" s="13" customFormat="1">
      <c r="A853" s="13"/>
      <c r="B853" s="243"/>
      <c r="C853" s="244"/>
      <c r="D853" s="245" t="s">
        <v>253</v>
      </c>
      <c r="E853" s="246" t="s">
        <v>1</v>
      </c>
      <c r="F853" s="247" t="s">
        <v>5023</v>
      </c>
      <c r="G853" s="244"/>
      <c r="H853" s="248">
        <v>4</v>
      </c>
      <c r="I853" s="249"/>
      <c r="J853" s="244"/>
      <c r="K853" s="244"/>
      <c r="L853" s="250"/>
      <c r="M853" s="251"/>
      <c r="N853" s="252"/>
      <c r="O853" s="252"/>
      <c r="P853" s="252"/>
      <c r="Q853" s="252"/>
      <c r="R853" s="252"/>
      <c r="S853" s="252"/>
      <c r="T853" s="25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4" t="s">
        <v>253</v>
      </c>
      <c r="AU853" s="254" t="s">
        <v>92</v>
      </c>
      <c r="AV853" s="13" t="s">
        <v>92</v>
      </c>
      <c r="AW853" s="13" t="s">
        <v>36</v>
      </c>
      <c r="AX853" s="13" t="s">
        <v>83</v>
      </c>
      <c r="AY853" s="254" t="s">
        <v>244</v>
      </c>
    </row>
    <row r="854" s="13" customFormat="1">
      <c r="A854" s="13"/>
      <c r="B854" s="243"/>
      <c r="C854" s="244"/>
      <c r="D854" s="245" t="s">
        <v>253</v>
      </c>
      <c r="E854" s="246" t="s">
        <v>1</v>
      </c>
      <c r="F854" s="247" t="s">
        <v>5024</v>
      </c>
      <c r="G854" s="244"/>
      <c r="H854" s="248">
        <v>3.5</v>
      </c>
      <c r="I854" s="249"/>
      <c r="J854" s="244"/>
      <c r="K854" s="244"/>
      <c r="L854" s="250"/>
      <c r="M854" s="251"/>
      <c r="N854" s="252"/>
      <c r="O854" s="252"/>
      <c r="P854" s="252"/>
      <c r="Q854" s="252"/>
      <c r="R854" s="252"/>
      <c r="S854" s="252"/>
      <c r="T854" s="25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4" t="s">
        <v>253</v>
      </c>
      <c r="AU854" s="254" t="s">
        <v>92</v>
      </c>
      <c r="AV854" s="13" t="s">
        <v>92</v>
      </c>
      <c r="AW854" s="13" t="s">
        <v>36</v>
      </c>
      <c r="AX854" s="13" t="s">
        <v>83</v>
      </c>
      <c r="AY854" s="254" t="s">
        <v>244</v>
      </c>
    </row>
    <row r="855" s="13" customFormat="1">
      <c r="A855" s="13"/>
      <c r="B855" s="243"/>
      <c r="C855" s="244"/>
      <c r="D855" s="245" t="s">
        <v>253</v>
      </c>
      <c r="E855" s="246" t="s">
        <v>1</v>
      </c>
      <c r="F855" s="247" t="s">
        <v>5025</v>
      </c>
      <c r="G855" s="244"/>
      <c r="H855" s="248">
        <v>4.2000000000000002</v>
      </c>
      <c r="I855" s="249"/>
      <c r="J855" s="244"/>
      <c r="K855" s="244"/>
      <c r="L855" s="250"/>
      <c r="M855" s="251"/>
      <c r="N855" s="252"/>
      <c r="O855" s="252"/>
      <c r="P855" s="252"/>
      <c r="Q855" s="252"/>
      <c r="R855" s="252"/>
      <c r="S855" s="252"/>
      <c r="T855" s="25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54" t="s">
        <v>253</v>
      </c>
      <c r="AU855" s="254" t="s">
        <v>92</v>
      </c>
      <c r="AV855" s="13" t="s">
        <v>92</v>
      </c>
      <c r="AW855" s="13" t="s">
        <v>36</v>
      </c>
      <c r="AX855" s="13" t="s">
        <v>83</v>
      </c>
      <c r="AY855" s="254" t="s">
        <v>244</v>
      </c>
    </row>
    <row r="856" s="13" customFormat="1">
      <c r="A856" s="13"/>
      <c r="B856" s="243"/>
      <c r="C856" s="244"/>
      <c r="D856" s="245" t="s">
        <v>253</v>
      </c>
      <c r="E856" s="246" t="s">
        <v>1</v>
      </c>
      <c r="F856" s="247" t="s">
        <v>5026</v>
      </c>
      <c r="G856" s="244"/>
      <c r="H856" s="248">
        <v>23</v>
      </c>
      <c r="I856" s="249"/>
      <c r="J856" s="244"/>
      <c r="K856" s="244"/>
      <c r="L856" s="250"/>
      <c r="M856" s="251"/>
      <c r="N856" s="252"/>
      <c r="O856" s="252"/>
      <c r="P856" s="252"/>
      <c r="Q856" s="252"/>
      <c r="R856" s="252"/>
      <c r="S856" s="252"/>
      <c r="T856" s="25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4" t="s">
        <v>253</v>
      </c>
      <c r="AU856" s="254" t="s">
        <v>92</v>
      </c>
      <c r="AV856" s="13" t="s">
        <v>92</v>
      </c>
      <c r="AW856" s="13" t="s">
        <v>36</v>
      </c>
      <c r="AX856" s="13" t="s">
        <v>83</v>
      </c>
      <c r="AY856" s="254" t="s">
        <v>244</v>
      </c>
    </row>
    <row r="857" s="13" customFormat="1">
      <c r="A857" s="13"/>
      <c r="B857" s="243"/>
      <c r="C857" s="244"/>
      <c r="D857" s="245" t="s">
        <v>253</v>
      </c>
      <c r="E857" s="246" t="s">
        <v>1</v>
      </c>
      <c r="F857" s="247" t="s">
        <v>5027</v>
      </c>
      <c r="G857" s="244"/>
      <c r="H857" s="248">
        <v>10</v>
      </c>
      <c r="I857" s="249"/>
      <c r="J857" s="244"/>
      <c r="K857" s="244"/>
      <c r="L857" s="250"/>
      <c r="M857" s="251"/>
      <c r="N857" s="252"/>
      <c r="O857" s="252"/>
      <c r="P857" s="252"/>
      <c r="Q857" s="252"/>
      <c r="R857" s="252"/>
      <c r="S857" s="252"/>
      <c r="T857" s="25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54" t="s">
        <v>253</v>
      </c>
      <c r="AU857" s="254" t="s">
        <v>92</v>
      </c>
      <c r="AV857" s="13" t="s">
        <v>92</v>
      </c>
      <c r="AW857" s="13" t="s">
        <v>36</v>
      </c>
      <c r="AX857" s="13" t="s">
        <v>83</v>
      </c>
      <c r="AY857" s="254" t="s">
        <v>244</v>
      </c>
    </row>
    <row r="858" s="13" customFormat="1">
      <c r="A858" s="13"/>
      <c r="B858" s="243"/>
      <c r="C858" s="244"/>
      <c r="D858" s="245" t="s">
        <v>253</v>
      </c>
      <c r="E858" s="246" t="s">
        <v>1</v>
      </c>
      <c r="F858" s="247" t="s">
        <v>5028</v>
      </c>
      <c r="G858" s="244"/>
      <c r="H858" s="248">
        <v>13.300000000000001</v>
      </c>
      <c r="I858" s="249"/>
      <c r="J858" s="244"/>
      <c r="K858" s="244"/>
      <c r="L858" s="250"/>
      <c r="M858" s="251"/>
      <c r="N858" s="252"/>
      <c r="O858" s="252"/>
      <c r="P858" s="252"/>
      <c r="Q858" s="252"/>
      <c r="R858" s="252"/>
      <c r="S858" s="252"/>
      <c r="T858" s="25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4" t="s">
        <v>253</v>
      </c>
      <c r="AU858" s="254" t="s">
        <v>92</v>
      </c>
      <c r="AV858" s="13" t="s">
        <v>92</v>
      </c>
      <c r="AW858" s="13" t="s">
        <v>36</v>
      </c>
      <c r="AX858" s="13" t="s">
        <v>83</v>
      </c>
      <c r="AY858" s="254" t="s">
        <v>244</v>
      </c>
    </row>
    <row r="859" s="13" customFormat="1">
      <c r="A859" s="13"/>
      <c r="B859" s="243"/>
      <c r="C859" s="244"/>
      <c r="D859" s="245" t="s">
        <v>253</v>
      </c>
      <c r="E859" s="246" t="s">
        <v>1</v>
      </c>
      <c r="F859" s="247" t="s">
        <v>5029</v>
      </c>
      <c r="G859" s="244"/>
      <c r="H859" s="248">
        <v>0</v>
      </c>
      <c r="I859" s="249"/>
      <c r="J859" s="244"/>
      <c r="K859" s="244"/>
      <c r="L859" s="250"/>
      <c r="M859" s="251"/>
      <c r="N859" s="252"/>
      <c r="O859" s="252"/>
      <c r="P859" s="252"/>
      <c r="Q859" s="252"/>
      <c r="R859" s="252"/>
      <c r="S859" s="252"/>
      <c r="T859" s="25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54" t="s">
        <v>253</v>
      </c>
      <c r="AU859" s="254" t="s">
        <v>92</v>
      </c>
      <c r="AV859" s="13" t="s">
        <v>92</v>
      </c>
      <c r="AW859" s="13" t="s">
        <v>36</v>
      </c>
      <c r="AX859" s="13" t="s">
        <v>83</v>
      </c>
      <c r="AY859" s="254" t="s">
        <v>244</v>
      </c>
    </row>
    <row r="860" s="16" customFormat="1">
      <c r="A860" s="16"/>
      <c r="B860" s="276"/>
      <c r="C860" s="277"/>
      <c r="D860" s="245" t="s">
        <v>253</v>
      </c>
      <c r="E860" s="278" t="s">
        <v>1</v>
      </c>
      <c r="F860" s="279" t="s">
        <v>503</v>
      </c>
      <c r="G860" s="277"/>
      <c r="H860" s="280">
        <v>61.400000000000006</v>
      </c>
      <c r="I860" s="281"/>
      <c r="J860" s="277"/>
      <c r="K860" s="277"/>
      <c r="L860" s="282"/>
      <c r="M860" s="283"/>
      <c r="N860" s="284"/>
      <c r="O860" s="284"/>
      <c r="P860" s="284"/>
      <c r="Q860" s="284"/>
      <c r="R860" s="284"/>
      <c r="S860" s="284"/>
      <c r="T860" s="285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T860" s="286" t="s">
        <v>253</v>
      </c>
      <c r="AU860" s="286" t="s">
        <v>92</v>
      </c>
      <c r="AV860" s="16" t="s">
        <v>358</v>
      </c>
      <c r="AW860" s="16" t="s">
        <v>36</v>
      </c>
      <c r="AX860" s="16" t="s">
        <v>83</v>
      </c>
      <c r="AY860" s="286" t="s">
        <v>244</v>
      </c>
    </row>
    <row r="861" s="14" customFormat="1">
      <c r="A861" s="14"/>
      <c r="B861" s="255"/>
      <c r="C861" s="256"/>
      <c r="D861" s="245" t="s">
        <v>253</v>
      </c>
      <c r="E861" s="257" t="s">
        <v>1</v>
      </c>
      <c r="F861" s="258" t="s">
        <v>255</v>
      </c>
      <c r="G861" s="256"/>
      <c r="H861" s="259">
        <v>61.400000000000006</v>
      </c>
      <c r="I861" s="260"/>
      <c r="J861" s="256"/>
      <c r="K861" s="256"/>
      <c r="L861" s="261"/>
      <c r="M861" s="262"/>
      <c r="N861" s="263"/>
      <c r="O861" s="263"/>
      <c r="P861" s="263"/>
      <c r="Q861" s="263"/>
      <c r="R861" s="263"/>
      <c r="S861" s="263"/>
      <c r="T861" s="26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65" t="s">
        <v>253</v>
      </c>
      <c r="AU861" s="265" t="s">
        <v>92</v>
      </c>
      <c r="AV861" s="14" t="s">
        <v>251</v>
      </c>
      <c r="AW861" s="14" t="s">
        <v>36</v>
      </c>
      <c r="AX861" s="14" t="s">
        <v>90</v>
      </c>
      <c r="AY861" s="265" t="s">
        <v>244</v>
      </c>
    </row>
    <row r="862" s="2" customFormat="1" ht="16.5" customHeight="1">
      <c r="A862" s="39"/>
      <c r="B862" s="40"/>
      <c r="C862" s="287" t="s">
        <v>1720</v>
      </c>
      <c r="D862" s="304" t="s">
        <v>529</v>
      </c>
      <c r="E862" s="288" t="s">
        <v>5030</v>
      </c>
      <c r="F862" s="289" t="s">
        <v>5031</v>
      </c>
      <c r="G862" s="290" t="s">
        <v>184</v>
      </c>
      <c r="H862" s="291">
        <v>61.399999999999999</v>
      </c>
      <c r="I862" s="292"/>
      <c r="J862" s="293">
        <f>ROUND(I862*H862,2)</f>
        <v>0</v>
      </c>
      <c r="K862" s="294"/>
      <c r="L862" s="295"/>
      <c r="M862" s="296" t="s">
        <v>1</v>
      </c>
      <c r="N862" s="297" t="s">
        <v>48</v>
      </c>
      <c r="O862" s="92"/>
      <c r="P862" s="239">
        <f>O862*H862</f>
        <v>0</v>
      </c>
      <c r="Q862" s="239">
        <v>0.033000000000000002</v>
      </c>
      <c r="R862" s="239">
        <f>Q862*H862</f>
        <v>2.0262000000000002</v>
      </c>
      <c r="S862" s="239">
        <v>0</v>
      </c>
      <c r="T862" s="240">
        <f>S862*H862</f>
        <v>0</v>
      </c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R862" s="241" t="s">
        <v>280</v>
      </c>
      <c r="AT862" s="241" t="s">
        <v>529</v>
      </c>
      <c r="AU862" s="241" t="s">
        <v>92</v>
      </c>
      <c r="AY862" s="18" t="s">
        <v>244</v>
      </c>
      <c r="BE862" s="242">
        <f>IF(N862="základní",J862,0)</f>
        <v>0</v>
      </c>
      <c r="BF862" s="242">
        <f>IF(N862="snížená",J862,0)</f>
        <v>0</v>
      </c>
      <c r="BG862" s="242">
        <f>IF(N862="zákl. přenesená",J862,0)</f>
        <v>0</v>
      </c>
      <c r="BH862" s="242">
        <f>IF(N862="sníž. přenesená",J862,0)</f>
        <v>0</v>
      </c>
      <c r="BI862" s="242">
        <f>IF(N862="nulová",J862,0)</f>
        <v>0</v>
      </c>
      <c r="BJ862" s="18" t="s">
        <v>90</v>
      </c>
      <c r="BK862" s="242">
        <f>ROUND(I862*H862,2)</f>
        <v>0</v>
      </c>
      <c r="BL862" s="18" t="s">
        <v>251</v>
      </c>
      <c r="BM862" s="241" t="s">
        <v>5032</v>
      </c>
    </row>
    <row r="863" s="15" customFormat="1">
      <c r="A863" s="15"/>
      <c r="B863" s="266"/>
      <c r="C863" s="267"/>
      <c r="D863" s="245" t="s">
        <v>253</v>
      </c>
      <c r="E863" s="268" t="s">
        <v>1</v>
      </c>
      <c r="F863" s="269" t="s">
        <v>5033</v>
      </c>
      <c r="G863" s="267"/>
      <c r="H863" s="268" t="s">
        <v>1</v>
      </c>
      <c r="I863" s="270"/>
      <c r="J863" s="267"/>
      <c r="K863" s="267"/>
      <c r="L863" s="271"/>
      <c r="M863" s="272"/>
      <c r="N863" s="273"/>
      <c r="O863" s="273"/>
      <c r="P863" s="273"/>
      <c r="Q863" s="273"/>
      <c r="R863" s="273"/>
      <c r="S863" s="273"/>
      <c r="T863" s="274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75" t="s">
        <v>253</v>
      </c>
      <c r="AU863" s="275" t="s">
        <v>92</v>
      </c>
      <c r="AV863" s="15" t="s">
        <v>90</v>
      </c>
      <c r="AW863" s="15" t="s">
        <v>36</v>
      </c>
      <c r="AX863" s="15" t="s">
        <v>83</v>
      </c>
      <c r="AY863" s="275" t="s">
        <v>244</v>
      </c>
    </row>
    <row r="864" s="13" customFormat="1">
      <c r="A864" s="13"/>
      <c r="B864" s="243"/>
      <c r="C864" s="244"/>
      <c r="D864" s="245" t="s">
        <v>253</v>
      </c>
      <c r="E864" s="246" t="s">
        <v>1</v>
      </c>
      <c r="F864" s="247" t="s">
        <v>5022</v>
      </c>
      <c r="G864" s="244"/>
      <c r="H864" s="248">
        <v>3.3999999999999999</v>
      </c>
      <c r="I864" s="249"/>
      <c r="J864" s="244"/>
      <c r="K864" s="244"/>
      <c r="L864" s="250"/>
      <c r="M864" s="251"/>
      <c r="N864" s="252"/>
      <c r="O864" s="252"/>
      <c r="P864" s="252"/>
      <c r="Q864" s="252"/>
      <c r="R864" s="252"/>
      <c r="S864" s="252"/>
      <c r="T864" s="25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54" t="s">
        <v>253</v>
      </c>
      <c r="AU864" s="254" t="s">
        <v>92</v>
      </c>
      <c r="AV864" s="13" t="s">
        <v>92</v>
      </c>
      <c r="AW864" s="13" t="s">
        <v>36</v>
      </c>
      <c r="AX864" s="13" t="s">
        <v>83</v>
      </c>
      <c r="AY864" s="254" t="s">
        <v>244</v>
      </c>
    </row>
    <row r="865" s="13" customFormat="1">
      <c r="A865" s="13"/>
      <c r="B865" s="243"/>
      <c r="C865" s="244"/>
      <c r="D865" s="245" t="s">
        <v>253</v>
      </c>
      <c r="E865" s="246" t="s">
        <v>1</v>
      </c>
      <c r="F865" s="247" t="s">
        <v>5023</v>
      </c>
      <c r="G865" s="244"/>
      <c r="H865" s="248">
        <v>4</v>
      </c>
      <c r="I865" s="249"/>
      <c r="J865" s="244"/>
      <c r="K865" s="244"/>
      <c r="L865" s="250"/>
      <c r="M865" s="251"/>
      <c r="N865" s="252"/>
      <c r="O865" s="252"/>
      <c r="P865" s="252"/>
      <c r="Q865" s="252"/>
      <c r="R865" s="252"/>
      <c r="S865" s="252"/>
      <c r="T865" s="25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4" t="s">
        <v>253</v>
      </c>
      <c r="AU865" s="254" t="s">
        <v>92</v>
      </c>
      <c r="AV865" s="13" t="s">
        <v>92</v>
      </c>
      <c r="AW865" s="13" t="s">
        <v>36</v>
      </c>
      <c r="AX865" s="13" t="s">
        <v>83</v>
      </c>
      <c r="AY865" s="254" t="s">
        <v>244</v>
      </c>
    </row>
    <row r="866" s="13" customFormat="1">
      <c r="A866" s="13"/>
      <c r="B866" s="243"/>
      <c r="C866" s="244"/>
      <c r="D866" s="245" t="s">
        <v>253</v>
      </c>
      <c r="E866" s="246" t="s">
        <v>1</v>
      </c>
      <c r="F866" s="247" t="s">
        <v>5024</v>
      </c>
      <c r="G866" s="244"/>
      <c r="H866" s="248">
        <v>3.5</v>
      </c>
      <c r="I866" s="249"/>
      <c r="J866" s="244"/>
      <c r="K866" s="244"/>
      <c r="L866" s="250"/>
      <c r="M866" s="251"/>
      <c r="N866" s="252"/>
      <c r="O866" s="252"/>
      <c r="P866" s="252"/>
      <c r="Q866" s="252"/>
      <c r="R866" s="252"/>
      <c r="S866" s="252"/>
      <c r="T866" s="25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54" t="s">
        <v>253</v>
      </c>
      <c r="AU866" s="254" t="s">
        <v>92</v>
      </c>
      <c r="AV866" s="13" t="s">
        <v>92</v>
      </c>
      <c r="AW866" s="13" t="s">
        <v>36</v>
      </c>
      <c r="AX866" s="13" t="s">
        <v>83</v>
      </c>
      <c r="AY866" s="254" t="s">
        <v>244</v>
      </c>
    </row>
    <row r="867" s="13" customFormat="1">
      <c r="A867" s="13"/>
      <c r="B867" s="243"/>
      <c r="C867" s="244"/>
      <c r="D867" s="245" t="s">
        <v>253</v>
      </c>
      <c r="E867" s="246" t="s">
        <v>1</v>
      </c>
      <c r="F867" s="247" t="s">
        <v>5025</v>
      </c>
      <c r="G867" s="244"/>
      <c r="H867" s="248">
        <v>4.2000000000000002</v>
      </c>
      <c r="I867" s="249"/>
      <c r="J867" s="244"/>
      <c r="K867" s="244"/>
      <c r="L867" s="250"/>
      <c r="M867" s="251"/>
      <c r="N867" s="252"/>
      <c r="O867" s="252"/>
      <c r="P867" s="252"/>
      <c r="Q867" s="252"/>
      <c r="R867" s="252"/>
      <c r="S867" s="252"/>
      <c r="T867" s="25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4" t="s">
        <v>253</v>
      </c>
      <c r="AU867" s="254" t="s">
        <v>92</v>
      </c>
      <c r="AV867" s="13" t="s">
        <v>92</v>
      </c>
      <c r="AW867" s="13" t="s">
        <v>36</v>
      </c>
      <c r="AX867" s="13" t="s">
        <v>83</v>
      </c>
      <c r="AY867" s="254" t="s">
        <v>244</v>
      </c>
    </row>
    <row r="868" s="13" customFormat="1">
      <c r="A868" s="13"/>
      <c r="B868" s="243"/>
      <c r="C868" s="244"/>
      <c r="D868" s="245" t="s">
        <v>253</v>
      </c>
      <c r="E868" s="246" t="s">
        <v>1</v>
      </c>
      <c r="F868" s="247" t="s">
        <v>5026</v>
      </c>
      <c r="G868" s="244"/>
      <c r="H868" s="248">
        <v>23</v>
      </c>
      <c r="I868" s="249"/>
      <c r="J868" s="244"/>
      <c r="K868" s="244"/>
      <c r="L868" s="250"/>
      <c r="M868" s="251"/>
      <c r="N868" s="252"/>
      <c r="O868" s="252"/>
      <c r="P868" s="252"/>
      <c r="Q868" s="252"/>
      <c r="R868" s="252"/>
      <c r="S868" s="252"/>
      <c r="T868" s="25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54" t="s">
        <v>253</v>
      </c>
      <c r="AU868" s="254" t="s">
        <v>92</v>
      </c>
      <c r="AV868" s="13" t="s">
        <v>92</v>
      </c>
      <c r="AW868" s="13" t="s">
        <v>36</v>
      </c>
      <c r="AX868" s="13" t="s">
        <v>83</v>
      </c>
      <c r="AY868" s="254" t="s">
        <v>244</v>
      </c>
    </row>
    <row r="869" s="13" customFormat="1">
      <c r="A869" s="13"/>
      <c r="B869" s="243"/>
      <c r="C869" s="244"/>
      <c r="D869" s="245" t="s">
        <v>253</v>
      </c>
      <c r="E869" s="246" t="s">
        <v>1</v>
      </c>
      <c r="F869" s="247" t="s">
        <v>5027</v>
      </c>
      <c r="G869" s="244"/>
      <c r="H869" s="248">
        <v>10</v>
      </c>
      <c r="I869" s="249"/>
      <c r="J869" s="244"/>
      <c r="K869" s="244"/>
      <c r="L869" s="250"/>
      <c r="M869" s="251"/>
      <c r="N869" s="252"/>
      <c r="O869" s="252"/>
      <c r="P869" s="252"/>
      <c r="Q869" s="252"/>
      <c r="R869" s="252"/>
      <c r="S869" s="252"/>
      <c r="T869" s="25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4" t="s">
        <v>253</v>
      </c>
      <c r="AU869" s="254" t="s">
        <v>92</v>
      </c>
      <c r="AV869" s="13" t="s">
        <v>92</v>
      </c>
      <c r="AW869" s="13" t="s">
        <v>36</v>
      </c>
      <c r="AX869" s="13" t="s">
        <v>83</v>
      </c>
      <c r="AY869" s="254" t="s">
        <v>244</v>
      </c>
    </row>
    <row r="870" s="13" customFormat="1">
      <c r="A870" s="13"/>
      <c r="B870" s="243"/>
      <c r="C870" s="244"/>
      <c r="D870" s="245" t="s">
        <v>253</v>
      </c>
      <c r="E870" s="246" t="s">
        <v>1</v>
      </c>
      <c r="F870" s="247" t="s">
        <v>5034</v>
      </c>
      <c r="G870" s="244"/>
      <c r="H870" s="248">
        <v>13.300000000000001</v>
      </c>
      <c r="I870" s="249"/>
      <c r="J870" s="244"/>
      <c r="K870" s="244"/>
      <c r="L870" s="250"/>
      <c r="M870" s="251"/>
      <c r="N870" s="252"/>
      <c r="O870" s="252"/>
      <c r="P870" s="252"/>
      <c r="Q870" s="252"/>
      <c r="R870" s="252"/>
      <c r="S870" s="252"/>
      <c r="T870" s="25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4" t="s">
        <v>253</v>
      </c>
      <c r="AU870" s="254" t="s">
        <v>92</v>
      </c>
      <c r="AV870" s="13" t="s">
        <v>92</v>
      </c>
      <c r="AW870" s="13" t="s">
        <v>36</v>
      </c>
      <c r="AX870" s="13" t="s">
        <v>83</v>
      </c>
      <c r="AY870" s="254" t="s">
        <v>244</v>
      </c>
    </row>
    <row r="871" s="13" customFormat="1">
      <c r="A871" s="13"/>
      <c r="B871" s="243"/>
      <c r="C871" s="244"/>
      <c r="D871" s="245" t="s">
        <v>253</v>
      </c>
      <c r="E871" s="246" t="s">
        <v>1</v>
      </c>
      <c r="F871" s="247" t="s">
        <v>5029</v>
      </c>
      <c r="G871" s="244"/>
      <c r="H871" s="248">
        <v>0</v>
      </c>
      <c r="I871" s="249"/>
      <c r="J871" s="244"/>
      <c r="K871" s="244"/>
      <c r="L871" s="250"/>
      <c r="M871" s="251"/>
      <c r="N871" s="252"/>
      <c r="O871" s="252"/>
      <c r="P871" s="252"/>
      <c r="Q871" s="252"/>
      <c r="R871" s="252"/>
      <c r="S871" s="252"/>
      <c r="T871" s="25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54" t="s">
        <v>253</v>
      </c>
      <c r="AU871" s="254" t="s">
        <v>92</v>
      </c>
      <c r="AV871" s="13" t="s">
        <v>92</v>
      </c>
      <c r="AW871" s="13" t="s">
        <v>36</v>
      </c>
      <c r="AX871" s="13" t="s">
        <v>83</v>
      </c>
      <c r="AY871" s="254" t="s">
        <v>244</v>
      </c>
    </row>
    <row r="872" s="16" customFormat="1">
      <c r="A872" s="16"/>
      <c r="B872" s="276"/>
      <c r="C872" s="277"/>
      <c r="D872" s="245" t="s">
        <v>253</v>
      </c>
      <c r="E872" s="278" t="s">
        <v>1</v>
      </c>
      <c r="F872" s="279" t="s">
        <v>503</v>
      </c>
      <c r="G872" s="277"/>
      <c r="H872" s="280">
        <v>61.400000000000006</v>
      </c>
      <c r="I872" s="281"/>
      <c r="J872" s="277"/>
      <c r="K872" s="277"/>
      <c r="L872" s="282"/>
      <c r="M872" s="283"/>
      <c r="N872" s="284"/>
      <c r="O872" s="284"/>
      <c r="P872" s="284"/>
      <c r="Q872" s="284"/>
      <c r="R872" s="284"/>
      <c r="S872" s="284"/>
      <c r="T872" s="285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T872" s="286" t="s">
        <v>253</v>
      </c>
      <c r="AU872" s="286" t="s">
        <v>92</v>
      </c>
      <c r="AV872" s="16" t="s">
        <v>358</v>
      </c>
      <c r="AW872" s="16" t="s">
        <v>36</v>
      </c>
      <c r="AX872" s="16" t="s">
        <v>83</v>
      </c>
      <c r="AY872" s="286" t="s">
        <v>244</v>
      </c>
    </row>
    <row r="873" s="14" customFormat="1">
      <c r="A873" s="14"/>
      <c r="B873" s="255"/>
      <c r="C873" s="256"/>
      <c r="D873" s="245" t="s">
        <v>253</v>
      </c>
      <c r="E873" s="257" t="s">
        <v>1</v>
      </c>
      <c r="F873" s="258" t="s">
        <v>255</v>
      </c>
      <c r="G873" s="256"/>
      <c r="H873" s="259">
        <v>61.400000000000006</v>
      </c>
      <c r="I873" s="260"/>
      <c r="J873" s="256"/>
      <c r="K873" s="256"/>
      <c r="L873" s="261"/>
      <c r="M873" s="262"/>
      <c r="N873" s="263"/>
      <c r="O873" s="263"/>
      <c r="P873" s="263"/>
      <c r="Q873" s="263"/>
      <c r="R873" s="263"/>
      <c r="S873" s="263"/>
      <c r="T873" s="26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65" t="s">
        <v>253</v>
      </c>
      <c r="AU873" s="265" t="s">
        <v>92</v>
      </c>
      <c r="AV873" s="14" t="s">
        <v>251</v>
      </c>
      <c r="AW873" s="14" t="s">
        <v>36</v>
      </c>
      <c r="AX873" s="14" t="s">
        <v>90</v>
      </c>
      <c r="AY873" s="265" t="s">
        <v>244</v>
      </c>
    </row>
    <row r="874" s="2" customFormat="1" ht="16.5" customHeight="1">
      <c r="A874" s="39"/>
      <c r="B874" s="40"/>
      <c r="C874" s="287" t="s">
        <v>1724</v>
      </c>
      <c r="D874" s="304" t="s">
        <v>529</v>
      </c>
      <c r="E874" s="288" t="s">
        <v>5035</v>
      </c>
      <c r="F874" s="289" t="s">
        <v>5036</v>
      </c>
      <c r="G874" s="290" t="s">
        <v>184</v>
      </c>
      <c r="H874" s="291">
        <v>61.399999999999999</v>
      </c>
      <c r="I874" s="292"/>
      <c r="J874" s="293">
        <f>ROUND(I874*H874,2)</f>
        <v>0</v>
      </c>
      <c r="K874" s="294"/>
      <c r="L874" s="295"/>
      <c r="M874" s="296" t="s">
        <v>1</v>
      </c>
      <c r="N874" s="297" t="s">
        <v>48</v>
      </c>
      <c r="O874" s="92"/>
      <c r="P874" s="239">
        <f>O874*H874</f>
        <v>0</v>
      </c>
      <c r="Q874" s="239">
        <v>0</v>
      </c>
      <c r="R874" s="239">
        <f>Q874*H874</f>
        <v>0</v>
      </c>
      <c r="S874" s="239">
        <v>0</v>
      </c>
      <c r="T874" s="240">
        <f>S874*H874</f>
        <v>0</v>
      </c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R874" s="241" t="s">
        <v>280</v>
      </c>
      <c r="AT874" s="241" t="s">
        <v>529</v>
      </c>
      <c r="AU874" s="241" t="s">
        <v>92</v>
      </c>
      <c r="AY874" s="18" t="s">
        <v>244</v>
      </c>
      <c r="BE874" s="242">
        <f>IF(N874="základní",J874,0)</f>
        <v>0</v>
      </c>
      <c r="BF874" s="242">
        <f>IF(N874="snížená",J874,0)</f>
        <v>0</v>
      </c>
      <c r="BG874" s="242">
        <f>IF(N874="zákl. přenesená",J874,0)</f>
        <v>0</v>
      </c>
      <c r="BH874" s="242">
        <f>IF(N874="sníž. přenesená",J874,0)</f>
        <v>0</v>
      </c>
      <c r="BI874" s="242">
        <f>IF(N874="nulová",J874,0)</f>
        <v>0</v>
      </c>
      <c r="BJ874" s="18" t="s">
        <v>90</v>
      </c>
      <c r="BK874" s="242">
        <f>ROUND(I874*H874,2)</f>
        <v>0</v>
      </c>
      <c r="BL874" s="18" t="s">
        <v>251</v>
      </c>
      <c r="BM874" s="241" t="s">
        <v>5037</v>
      </c>
    </row>
    <row r="875" s="15" customFormat="1">
      <c r="A875" s="15"/>
      <c r="B875" s="266"/>
      <c r="C875" s="267"/>
      <c r="D875" s="245" t="s">
        <v>253</v>
      </c>
      <c r="E875" s="268" t="s">
        <v>1</v>
      </c>
      <c r="F875" s="269" t="s">
        <v>5038</v>
      </c>
      <c r="G875" s="267"/>
      <c r="H875" s="268" t="s">
        <v>1</v>
      </c>
      <c r="I875" s="270"/>
      <c r="J875" s="267"/>
      <c r="K875" s="267"/>
      <c r="L875" s="271"/>
      <c r="M875" s="272"/>
      <c r="N875" s="273"/>
      <c r="O875" s="273"/>
      <c r="P875" s="273"/>
      <c r="Q875" s="273"/>
      <c r="R875" s="273"/>
      <c r="S875" s="273"/>
      <c r="T875" s="274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T875" s="275" t="s">
        <v>253</v>
      </c>
      <c r="AU875" s="275" t="s">
        <v>92</v>
      </c>
      <c r="AV875" s="15" t="s">
        <v>90</v>
      </c>
      <c r="AW875" s="15" t="s">
        <v>36</v>
      </c>
      <c r="AX875" s="15" t="s">
        <v>83</v>
      </c>
      <c r="AY875" s="275" t="s">
        <v>244</v>
      </c>
    </row>
    <row r="876" s="13" customFormat="1">
      <c r="A876" s="13"/>
      <c r="B876" s="243"/>
      <c r="C876" s="244"/>
      <c r="D876" s="245" t="s">
        <v>253</v>
      </c>
      <c r="E876" s="246" t="s">
        <v>1</v>
      </c>
      <c r="F876" s="247" t="s">
        <v>5022</v>
      </c>
      <c r="G876" s="244"/>
      <c r="H876" s="248">
        <v>3.3999999999999999</v>
      </c>
      <c r="I876" s="249"/>
      <c r="J876" s="244"/>
      <c r="K876" s="244"/>
      <c r="L876" s="250"/>
      <c r="M876" s="251"/>
      <c r="N876" s="252"/>
      <c r="O876" s="252"/>
      <c r="P876" s="252"/>
      <c r="Q876" s="252"/>
      <c r="R876" s="252"/>
      <c r="S876" s="252"/>
      <c r="T876" s="25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54" t="s">
        <v>253</v>
      </c>
      <c r="AU876" s="254" t="s">
        <v>92</v>
      </c>
      <c r="AV876" s="13" t="s">
        <v>92</v>
      </c>
      <c r="AW876" s="13" t="s">
        <v>36</v>
      </c>
      <c r="AX876" s="13" t="s">
        <v>83</v>
      </c>
      <c r="AY876" s="254" t="s">
        <v>244</v>
      </c>
    </row>
    <row r="877" s="13" customFormat="1">
      <c r="A877" s="13"/>
      <c r="B877" s="243"/>
      <c r="C877" s="244"/>
      <c r="D877" s="245" t="s">
        <v>253</v>
      </c>
      <c r="E877" s="246" t="s">
        <v>1</v>
      </c>
      <c r="F877" s="247" t="s">
        <v>5023</v>
      </c>
      <c r="G877" s="244"/>
      <c r="H877" s="248">
        <v>4</v>
      </c>
      <c r="I877" s="249"/>
      <c r="J877" s="244"/>
      <c r="K877" s="244"/>
      <c r="L877" s="250"/>
      <c r="M877" s="251"/>
      <c r="N877" s="252"/>
      <c r="O877" s="252"/>
      <c r="P877" s="252"/>
      <c r="Q877" s="252"/>
      <c r="R877" s="252"/>
      <c r="S877" s="252"/>
      <c r="T877" s="25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4" t="s">
        <v>253</v>
      </c>
      <c r="AU877" s="254" t="s">
        <v>92</v>
      </c>
      <c r="AV877" s="13" t="s">
        <v>92</v>
      </c>
      <c r="AW877" s="13" t="s">
        <v>36</v>
      </c>
      <c r="AX877" s="13" t="s">
        <v>83</v>
      </c>
      <c r="AY877" s="254" t="s">
        <v>244</v>
      </c>
    </row>
    <row r="878" s="13" customFormat="1">
      <c r="A878" s="13"/>
      <c r="B878" s="243"/>
      <c r="C878" s="244"/>
      <c r="D878" s="245" t="s">
        <v>253</v>
      </c>
      <c r="E878" s="246" t="s">
        <v>1</v>
      </c>
      <c r="F878" s="247" t="s">
        <v>5024</v>
      </c>
      <c r="G878" s="244"/>
      <c r="H878" s="248">
        <v>3.5</v>
      </c>
      <c r="I878" s="249"/>
      <c r="J878" s="244"/>
      <c r="K878" s="244"/>
      <c r="L878" s="250"/>
      <c r="M878" s="251"/>
      <c r="N878" s="252"/>
      <c r="O878" s="252"/>
      <c r="P878" s="252"/>
      <c r="Q878" s="252"/>
      <c r="R878" s="252"/>
      <c r="S878" s="252"/>
      <c r="T878" s="25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54" t="s">
        <v>253</v>
      </c>
      <c r="AU878" s="254" t="s">
        <v>92</v>
      </c>
      <c r="AV878" s="13" t="s">
        <v>92</v>
      </c>
      <c r="AW878" s="13" t="s">
        <v>36</v>
      </c>
      <c r="AX878" s="13" t="s">
        <v>83</v>
      </c>
      <c r="AY878" s="254" t="s">
        <v>244</v>
      </c>
    </row>
    <row r="879" s="13" customFormat="1">
      <c r="A879" s="13"/>
      <c r="B879" s="243"/>
      <c r="C879" s="244"/>
      <c r="D879" s="245" t="s">
        <v>253</v>
      </c>
      <c r="E879" s="246" t="s">
        <v>1</v>
      </c>
      <c r="F879" s="247" t="s">
        <v>5025</v>
      </c>
      <c r="G879" s="244"/>
      <c r="H879" s="248">
        <v>4.2000000000000002</v>
      </c>
      <c r="I879" s="249"/>
      <c r="J879" s="244"/>
      <c r="K879" s="244"/>
      <c r="L879" s="250"/>
      <c r="M879" s="251"/>
      <c r="N879" s="252"/>
      <c r="O879" s="252"/>
      <c r="P879" s="252"/>
      <c r="Q879" s="252"/>
      <c r="R879" s="252"/>
      <c r="S879" s="252"/>
      <c r="T879" s="25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4" t="s">
        <v>253</v>
      </c>
      <c r="AU879" s="254" t="s">
        <v>92</v>
      </c>
      <c r="AV879" s="13" t="s">
        <v>92</v>
      </c>
      <c r="AW879" s="13" t="s">
        <v>36</v>
      </c>
      <c r="AX879" s="13" t="s">
        <v>83</v>
      </c>
      <c r="AY879" s="254" t="s">
        <v>244</v>
      </c>
    </row>
    <row r="880" s="13" customFormat="1">
      <c r="A880" s="13"/>
      <c r="B880" s="243"/>
      <c r="C880" s="244"/>
      <c r="D880" s="245" t="s">
        <v>253</v>
      </c>
      <c r="E880" s="246" t="s">
        <v>1</v>
      </c>
      <c r="F880" s="247" t="s">
        <v>5026</v>
      </c>
      <c r="G880" s="244"/>
      <c r="H880" s="248">
        <v>23</v>
      </c>
      <c r="I880" s="249"/>
      <c r="J880" s="244"/>
      <c r="K880" s="244"/>
      <c r="L880" s="250"/>
      <c r="M880" s="251"/>
      <c r="N880" s="252"/>
      <c r="O880" s="252"/>
      <c r="P880" s="252"/>
      <c r="Q880" s="252"/>
      <c r="R880" s="252"/>
      <c r="S880" s="252"/>
      <c r="T880" s="25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4" t="s">
        <v>253</v>
      </c>
      <c r="AU880" s="254" t="s">
        <v>92</v>
      </c>
      <c r="AV880" s="13" t="s">
        <v>92</v>
      </c>
      <c r="AW880" s="13" t="s">
        <v>36</v>
      </c>
      <c r="AX880" s="13" t="s">
        <v>83</v>
      </c>
      <c r="AY880" s="254" t="s">
        <v>244</v>
      </c>
    </row>
    <row r="881" s="13" customFormat="1">
      <c r="A881" s="13"/>
      <c r="B881" s="243"/>
      <c r="C881" s="244"/>
      <c r="D881" s="245" t="s">
        <v>253</v>
      </c>
      <c r="E881" s="246" t="s">
        <v>1</v>
      </c>
      <c r="F881" s="247" t="s">
        <v>5027</v>
      </c>
      <c r="G881" s="244"/>
      <c r="H881" s="248">
        <v>10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253</v>
      </c>
      <c r="AU881" s="254" t="s">
        <v>92</v>
      </c>
      <c r="AV881" s="13" t="s">
        <v>92</v>
      </c>
      <c r="AW881" s="13" t="s">
        <v>36</v>
      </c>
      <c r="AX881" s="13" t="s">
        <v>83</v>
      </c>
      <c r="AY881" s="254" t="s">
        <v>244</v>
      </c>
    </row>
    <row r="882" s="13" customFormat="1">
      <c r="A882" s="13"/>
      <c r="B882" s="243"/>
      <c r="C882" s="244"/>
      <c r="D882" s="245" t="s">
        <v>253</v>
      </c>
      <c r="E882" s="246" t="s">
        <v>1</v>
      </c>
      <c r="F882" s="247" t="s">
        <v>5028</v>
      </c>
      <c r="G882" s="244"/>
      <c r="H882" s="248">
        <v>13.300000000000001</v>
      </c>
      <c r="I882" s="249"/>
      <c r="J882" s="244"/>
      <c r="K882" s="244"/>
      <c r="L882" s="250"/>
      <c r="M882" s="251"/>
      <c r="N882" s="252"/>
      <c r="O882" s="252"/>
      <c r="P882" s="252"/>
      <c r="Q882" s="252"/>
      <c r="R882" s="252"/>
      <c r="S882" s="252"/>
      <c r="T882" s="25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4" t="s">
        <v>253</v>
      </c>
      <c r="AU882" s="254" t="s">
        <v>92</v>
      </c>
      <c r="AV882" s="13" t="s">
        <v>92</v>
      </c>
      <c r="AW882" s="13" t="s">
        <v>36</v>
      </c>
      <c r="AX882" s="13" t="s">
        <v>83</v>
      </c>
      <c r="AY882" s="254" t="s">
        <v>244</v>
      </c>
    </row>
    <row r="883" s="13" customFormat="1">
      <c r="A883" s="13"/>
      <c r="B883" s="243"/>
      <c r="C883" s="244"/>
      <c r="D883" s="245" t="s">
        <v>253</v>
      </c>
      <c r="E883" s="246" t="s">
        <v>1</v>
      </c>
      <c r="F883" s="247" t="s">
        <v>5029</v>
      </c>
      <c r="G883" s="244"/>
      <c r="H883" s="248">
        <v>0</v>
      </c>
      <c r="I883" s="249"/>
      <c r="J883" s="244"/>
      <c r="K883" s="244"/>
      <c r="L883" s="250"/>
      <c r="M883" s="251"/>
      <c r="N883" s="252"/>
      <c r="O883" s="252"/>
      <c r="P883" s="252"/>
      <c r="Q883" s="252"/>
      <c r="R883" s="252"/>
      <c r="S883" s="252"/>
      <c r="T883" s="25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4" t="s">
        <v>253</v>
      </c>
      <c r="AU883" s="254" t="s">
        <v>92</v>
      </c>
      <c r="AV883" s="13" t="s">
        <v>92</v>
      </c>
      <c r="AW883" s="13" t="s">
        <v>36</v>
      </c>
      <c r="AX883" s="13" t="s">
        <v>83</v>
      </c>
      <c r="AY883" s="254" t="s">
        <v>244</v>
      </c>
    </row>
    <row r="884" s="16" customFormat="1">
      <c r="A884" s="16"/>
      <c r="B884" s="276"/>
      <c r="C884" s="277"/>
      <c r="D884" s="245" t="s">
        <v>253</v>
      </c>
      <c r="E884" s="278" t="s">
        <v>1</v>
      </c>
      <c r="F884" s="279" t="s">
        <v>503</v>
      </c>
      <c r="G884" s="277"/>
      <c r="H884" s="280">
        <v>61.400000000000006</v>
      </c>
      <c r="I884" s="281"/>
      <c r="J884" s="277"/>
      <c r="K884" s="277"/>
      <c r="L884" s="282"/>
      <c r="M884" s="283"/>
      <c r="N884" s="284"/>
      <c r="O884" s="284"/>
      <c r="P884" s="284"/>
      <c r="Q884" s="284"/>
      <c r="R884" s="284"/>
      <c r="S884" s="284"/>
      <c r="T884" s="285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T884" s="286" t="s">
        <v>253</v>
      </c>
      <c r="AU884" s="286" t="s">
        <v>92</v>
      </c>
      <c r="AV884" s="16" t="s">
        <v>358</v>
      </c>
      <c r="AW884" s="16" t="s">
        <v>36</v>
      </c>
      <c r="AX884" s="16" t="s">
        <v>83</v>
      </c>
      <c r="AY884" s="286" t="s">
        <v>244</v>
      </c>
    </row>
    <row r="885" s="14" customFormat="1">
      <c r="A885" s="14"/>
      <c r="B885" s="255"/>
      <c r="C885" s="256"/>
      <c r="D885" s="245" t="s">
        <v>253</v>
      </c>
      <c r="E885" s="257" t="s">
        <v>1</v>
      </c>
      <c r="F885" s="258" t="s">
        <v>255</v>
      </c>
      <c r="G885" s="256"/>
      <c r="H885" s="259">
        <v>61.400000000000006</v>
      </c>
      <c r="I885" s="260"/>
      <c r="J885" s="256"/>
      <c r="K885" s="256"/>
      <c r="L885" s="261"/>
      <c r="M885" s="262"/>
      <c r="N885" s="263"/>
      <c r="O885" s="263"/>
      <c r="P885" s="263"/>
      <c r="Q885" s="263"/>
      <c r="R885" s="263"/>
      <c r="S885" s="263"/>
      <c r="T885" s="26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65" t="s">
        <v>253</v>
      </c>
      <c r="AU885" s="265" t="s">
        <v>92</v>
      </c>
      <c r="AV885" s="14" t="s">
        <v>251</v>
      </c>
      <c r="AW885" s="14" t="s">
        <v>36</v>
      </c>
      <c r="AX885" s="14" t="s">
        <v>90</v>
      </c>
      <c r="AY885" s="265" t="s">
        <v>244</v>
      </c>
    </row>
    <row r="886" s="2" customFormat="1" ht="24.15" customHeight="1">
      <c r="A886" s="39"/>
      <c r="B886" s="40"/>
      <c r="C886" s="287" t="s">
        <v>1351</v>
      </c>
      <c r="D886" s="304" t="s">
        <v>529</v>
      </c>
      <c r="E886" s="288" t="s">
        <v>5039</v>
      </c>
      <c r="F886" s="289" t="s">
        <v>5040</v>
      </c>
      <c r="G886" s="290" t="s">
        <v>250</v>
      </c>
      <c r="H886" s="291">
        <v>14</v>
      </c>
      <c r="I886" s="292"/>
      <c r="J886" s="293">
        <f>ROUND(I886*H886,2)</f>
        <v>0</v>
      </c>
      <c r="K886" s="294"/>
      <c r="L886" s="295"/>
      <c r="M886" s="296" t="s">
        <v>1</v>
      </c>
      <c r="N886" s="297" t="s">
        <v>48</v>
      </c>
      <c r="O886" s="92"/>
      <c r="P886" s="239">
        <f>O886*H886</f>
        <v>0</v>
      </c>
      <c r="Q886" s="239">
        <v>0</v>
      </c>
      <c r="R886" s="239">
        <f>Q886*H886</f>
        <v>0</v>
      </c>
      <c r="S886" s="239">
        <v>0</v>
      </c>
      <c r="T886" s="240">
        <f>S886*H886</f>
        <v>0</v>
      </c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R886" s="241" t="s">
        <v>280</v>
      </c>
      <c r="AT886" s="241" t="s">
        <v>529</v>
      </c>
      <c r="AU886" s="241" t="s">
        <v>92</v>
      </c>
      <c r="AY886" s="18" t="s">
        <v>244</v>
      </c>
      <c r="BE886" s="242">
        <f>IF(N886="základní",J886,0)</f>
        <v>0</v>
      </c>
      <c r="BF886" s="242">
        <f>IF(N886="snížená",J886,0)</f>
        <v>0</v>
      </c>
      <c r="BG886" s="242">
        <f>IF(N886="zákl. přenesená",J886,0)</f>
        <v>0</v>
      </c>
      <c r="BH886" s="242">
        <f>IF(N886="sníž. přenesená",J886,0)</f>
        <v>0</v>
      </c>
      <c r="BI886" s="242">
        <f>IF(N886="nulová",J886,0)</f>
        <v>0</v>
      </c>
      <c r="BJ886" s="18" t="s">
        <v>90</v>
      </c>
      <c r="BK886" s="242">
        <f>ROUND(I886*H886,2)</f>
        <v>0</v>
      </c>
      <c r="BL886" s="18" t="s">
        <v>251</v>
      </c>
      <c r="BM886" s="241" t="s">
        <v>5041</v>
      </c>
    </row>
    <row r="887" s="15" customFormat="1">
      <c r="A887" s="15"/>
      <c r="B887" s="266"/>
      <c r="C887" s="267"/>
      <c r="D887" s="245" t="s">
        <v>253</v>
      </c>
      <c r="E887" s="268" t="s">
        <v>1</v>
      </c>
      <c r="F887" s="269" t="s">
        <v>5038</v>
      </c>
      <c r="G887" s="267"/>
      <c r="H887" s="268" t="s">
        <v>1</v>
      </c>
      <c r="I887" s="270"/>
      <c r="J887" s="267"/>
      <c r="K887" s="267"/>
      <c r="L887" s="271"/>
      <c r="M887" s="272"/>
      <c r="N887" s="273"/>
      <c r="O887" s="273"/>
      <c r="P887" s="273"/>
      <c r="Q887" s="273"/>
      <c r="R887" s="273"/>
      <c r="S887" s="273"/>
      <c r="T887" s="274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75" t="s">
        <v>253</v>
      </c>
      <c r="AU887" s="275" t="s">
        <v>92</v>
      </c>
      <c r="AV887" s="15" t="s">
        <v>90</v>
      </c>
      <c r="AW887" s="15" t="s">
        <v>36</v>
      </c>
      <c r="AX887" s="15" t="s">
        <v>83</v>
      </c>
      <c r="AY887" s="275" t="s">
        <v>244</v>
      </c>
    </row>
    <row r="888" s="13" customFormat="1">
      <c r="A888" s="13"/>
      <c r="B888" s="243"/>
      <c r="C888" s="244"/>
      <c r="D888" s="245" t="s">
        <v>253</v>
      </c>
      <c r="E888" s="246" t="s">
        <v>1</v>
      </c>
      <c r="F888" s="247" t="s">
        <v>5042</v>
      </c>
      <c r="G888" s="244"/>
      <c r="H888" s="248">
        <v>2</v>
      </c>
      <c r="I888" s="249"/>
      <c r="J888" s="244"/>
      <c r="K888" s="244"/>
      <c r="L888" s="250"/>
      <c r="M888" s="251"/>
      <c r="N888" s="252"/>
      <c r="O888" s="252"/>
      <c r="P888" s="252"/>
      <c r="Q888" s="252"/>
      <c r="R888" s="252"/>
      <c r="S888" s="252"/>
      <c r="T888" s="25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4" t="s">
        <v>253</v>
      </c>
      <c r="AU888" s="254" t="s">
        <v>92</v>
      </c>
      <c r="AV888" s="13" t="s">
        <v>92</v>
      </c>
      <c r="AW888" s="13" t="s">
        <v>36</v>
      </c>
      <c r="AX888" s="13" t="s">
        <v>83</v>
      </c>
      <c r="AY888" s="254" t="s">
        <v>244</v>
      </c>
    </row>
    <row r="889" s="13" customFormat="1">
      <c r="A889" s="13"/>
      <c r="B889" s="243"/>
      <c r="C889" s="244"/>
      <c r="D889" s="245" t="s">
        <v>253</v>
      </c>
      <c r="E889" s="246" t="s">
        <v>1</v>
      </c>
      <c r="F889" s="247" t="s">
        <v>5043</v>
      </c>
      <c r="G889" s="244"/>
      <c r="H889" s="248">
        <v>2</v>
      </c>
      <c r="I889" s="249"/>
      <c r="J889" s="244"/>
      <c r="K889" s="244"/>
      <c r="L889" s="250"/>
      <c r="M889" s="251"/>
      <c r="N889" s="252"/>
      <c r="O889" s="252"/>
      <c r="P889" s="252"/>
      <c r="Q889" s="252"/>
      <c r="R889" s="252"/>
      <c r="S889" s="252"/>
      <c r="T889" s="25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4" t="s">
        <v>253</v>
      </c>
      <c r="AU889" s="254" t="s">
        <v>92</v>
      </c>
      <c r="AV889" s="13" t="s">
        <v>92</v>
      </c>
      <c r="AW889" s="13" t="s">
        <v>36</v>
      </c>
      <c r="AX889" s="13" t="s">
        <v>83</v>
      </c>
      <c r="AY889" s="254" t="s">
        <v>244</v>
      </c>
    </row>
    <row r="890" s="13" customFormat="1">
      <c r="A890" s="13"/>
      <c r="B890" s="243"/>
      <c r="C890" s="244"/>
      <c r="D890" s="245" t="s">
        <v>253</v>
      </c>
      <c r="E890" s="246" t="s">
        <v>1</v>
      </c>
      <c r="F890" s="247" t="s">
        <v>5044</v>
      </c>
      <c r="G890" s="244"/>
      <c r="H890" s="248">
        <v>2</v>
      </c>
      <c r="I890" s="249"/>
      <c r="J890" s="244"/>
      <c r="K890" s="244"/>
      <c r="L890" s="250"/>
      <c r="M890" s="251"/>
      <c r="N890" s="252"/>
      <c r="O890" s="252"/>
      <c r="P890" s="252"/>
      <c r="Q890" s="252"/>
      <c r="R890" s="252"/>
      <c r="S890" s="252"/>
      <c r="T890" s="25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4" t="s">
        <v>253</v>
      </c>
      <c r="AU890" s="254" t="s">
        <v>92</v>
      </c>
      <c r="AV890" s="13" t="s">
        <v>92</v>
      </c>
      <c r="AW890" s="13" t="s">
        <v>36</v>
      </c>
      <c r="AX890" s="13" t="s">
        <v>83</v>
      </c>
      <c r="AY890" s="254" t="s">
        <v>244</v>
      </c>
    </row>
    <row r="891" s="13" customFormat="1">
      <c r="A891" s="13"/>
      <c r="B891" s="243"/>
      <c r="C891" s="244"/>
      <c r="D891" s="245" t="s">
        <v>253</v>
      </c>
      <c r="E891" s="246" t="s">
        <v>1</v>
      </c>
      <c r="F891" s="247" t="s">
        <v>5045</v>
      </c>
      <c r="G891" s="244"/>
      <c r="H891" s="248">
        <v>2</v>
      </c>
      <c r="I891" s="249"/>
      <c r="J891" s="244"/>
      <c r="K891" s="244"/>
      <c r="L891" s="250"/>
      <c r="M891" s="251"/>
      <c r="N891" s="252"/>
      <c r="O891" s="252"/>
      <c r="P891" s="252"/>
      <c r="Q891" s="252"/>
      <c r="R891" s="252"/>
      <c r="S891" s="252"/>
      <c r="T891" s="25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4" t="s">
        <v>253</v>
      </c>
      <c r="AU891" s="254" t="s">
        <v>92</v>
      </c>
      <c r="AV891" s="13" t="s">
        <v>92</v>
      </c>
      <c r="AW891" s="13" t="s">
        <v>36</v>
      </c>
      <c r="AX891" s="13" t="s">
        <v>83</v>
      </c>
      <c r="AY891" s="254" t="s">
        <v>244</v>
      </c>
    </row>
    <row r="892" s="13" customFormat="1">
      <c r="A892" s="13"/>
      <c r="B892" s="243"/>
      <c r="C892" s="244"/>
      <c r="D892" s="245" t="s">
        <v>253</v>
      </c>
      <c r="E892" s="246" t="s">
        <v>1</v>
      </c>
      <c r="F892" s="247" t="s">
        <v>5046</v>
      </c>
      <c r="G892" s="244"/>
      <c r="H892" s="248">
        <v>2</v>
      </c>
      <c r="I892" s="249"/>
      <c r="J892" s="244"/>
      <c r="K892" s="244"/>
      <c r="L892" s="250"/>
      <c r="M892" s="251"/>
      <c r="N892" s="252"/>
      <c r="O892" s="252"/>
      <c r="P892" s="252"/>
      <c r="Q892" s="252"/>
      <c r="R892" s="252"/>
      <c r="S892" s="252"/>
      <c r="T892" s="25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4" t="s">
        <v>253</v>
      </c>
      <c r="AU892" s="254" t="s">
        <v>92</v>
      </c>
      <c r="AV892" s="13" t="s">
        <v>92</v>
      </c>
      <c r="AW892" s="13" t="s">
        <v>36</v>
      </c>
      <c r="AX892" s="13" t="s">
        <v>83</v>
      </c>
      <c r="AY892" s="254" t="s">
        <v>244</v>
      </c>
    </row>
    <row r="893" s="13" customFormat="1">
      <c r="A893" s="13"/>
      <c r="B893" s="243"/>
      <c r="C893" s="244"/>
      <c r="D893" s="245" t="s">
        <v>253</v>
      </c>
      <c r="E893" s="246" t="s">
        <v>1</v>
      </c>
      <c r="F893" s="247" t="s">
        <v>5047</v>
      </c>
      <c r="G893" s="244"/>
      <c r="H893" s="248">
        <v>2</v>
      </c>
      <c r="I893" s="249"/>
      <c r="J893" s="244"/>
      <c r="K893" s="244"/>
      <c r="L893" s="250"/>
      <c r="M893" s="251"/>
      <c r="N893" s="252"/>
      <c r="O893" s="252"/>
      <c r="P893" s="252"/>
      <c r="Q893" s="252"/>
      <c r="R893" s="252"/>
      <c r="S893" s="252"/>
      <c r="T893" s="25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4" t="s">
        <v>253</v>
      </c>
      <c r="AU893" s="254" t="s">
        <v>92</v>
      </c>
      <c r="AV893" s="13" t="s">
        <v>92</v>
      </c>
      <c r="AW893" s="13" t="s">
        <v>36</v>
      </c>
      <c r="AX893" s="13" t="s">
        <v>83</v>
      </c>
      <c r="AY893" s="254" t="s">
        <v>244</v>
      </c>
    </row>
    <row r="894" s="13" customFormat="1">
      <c r="A894" s="13"/>
      <c r="B894" s="243"/>
      <c r="C894" s="244"/>
      <c r="D894" s="245" t="s">
        <v>253</v>
      </c>
      <c r="E894" s="246" t="s">
        <v>1</v>
      </c>
      <c r="F894" s="247" t="s">
        <v>5048</v>
      </c>
      <c r="G894" s="244"/>
      <c r="H894" s="248">
        <v>2</v>
      </c>
      <c r="I894" s="249"/>
      <c r="J894" s="244"/>
      <c r="K894" s="244"/>
      <c r="L894" s="250"/>
      <c r="M894" s="251"/>
      <c r="N894" s="252"/>
      <c r="O894" s="252"/>
      <c r="P894" s="252"/>
      <c r="Q894" s="252"/>
      <c r="R894" s="252"/>
      <c r="S894" s="252"/>
      <c r="T894" s="25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4" t="s">
        <v>253</v>
      </c>
      <c r="AU894" s="254" t="s">
        <v>92</v>
      </c>
      <c r="AV894" s="13" t="s">
        <v>92</v>
      </c>
      <c r="AW894" s="13" t="s">
        <v>36</v>
      </c>
      <c r="AX894" s="13" t="s">
        <v>83</v>
      </c>
      <c r="AY894" s="254" t="s">
        <v>244</v>
      </c>
    </row>
    <row r="895" s="13" customFormat="1">
      <c r="A895" s="13"/>
      <c r="B895" s="243"/>
      <c r="C895" s="244"/>
      <c r="D895" s="245" t="s">
        <v>253</v>
      </c>
      <c r="E895" s="246" t="s">
        <v>1</v>
      </c>
      <c r="F895" s="247" t="s">
        <v>5029</v>
      </c>
      <c r="G895" s="244"/>
      <c r="H895" s="248">
        <v>0</v>
      </c>
      <c r="I895" s="249"/>
      <c r="J895" s="244"/>
      <c r="K895" s="244"/>
      <c r="L895" s="250"/>
      <c r="M895" s="251"/>
      <c r="N895" s="252"/>
      <c r="O895" s="252"/>
      <c r="P895" s="252"/>
      <c r="Q895" s="252"/>
      <c r="R895" s="252"/>
      <c r="S895" s="252"/>
      <c r="T895" s="25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4" t="s">
        <v>253</v>
      </c>
      <c r="AU895" s="254" t="s">
        <v>92</v>
      </c>
      <c r="AV895" s="13" t="s">
        <v>92</v>
      </c>
      <c r="AW895" s="13" t="s">
        <v>36</v>
      </c>
      <c r="AX895" s="13" t="s">
        <v>83</v>
      </c>
      <c r="AY895" s="254" t="s">
        <v>244</v>
      </c>
    </row>
    <row r="896" s="16" customFormat="1">
      <c r="A896" s="16"/>
      <c r="B896" s="276"/>
      <c r="C896" s="277"/>
      <c r="D896" s="245" t="s">
        <v>253</v>
      </c>
      <c r="E896" s="278" t="s">
        <v>1</v>
      </c>
      <c r="F896" s="279" t="s">
        <v>503</v>
      </c>
      <c r="G896" s="277"/>
      <c r="H896" s="280">
        <v>14</v>
      </c>
      <c r="I896" s="281"/>
      <c r="J896" s="277"/>
      <c r="K896" s="277"/>
      <c r="L896" s="282"/>
      <c r="M896" s="283"/>
      <c r="N896" s="284"/>
      <c r="O896" s="284"/>
      <c r="P896" s="284"/>
      <c r="Q896" s="284"/>
      <c r="R896" s="284"/>
      <c r="S896" s="284"/>
      <c r="T896" s="285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T896" s="286" t="s">
        <v>253</v>
      </c>
      <c r="AU896" s="286" t="s">
        <v>92</v>
      </c>
      <c r="AV896" s="16" t="s">
        <v>358</v>
      </c>
      <c r="AW896" s="16" t="s">
        <v>36</v>
      </c>
      <c r="AX896" s="16" t="s">
        <v>83</v>
      </c>
      <c r="AY896" s="286" t="s">
        <v>244</v>
      </c>
    </row>
    <row r="897" s="14" customFormat="1">
      <c r="A897" s="14"/>
      <c r="B897" s="255"/>
      <c r="C897" s="256"/>
      <c r="D897" s="245" t="s">
        <v>253</v>
      </c>
      <c r="E897" s="257" t="s">
        <v>1</v>
      </c>
      <c r="F897" s="258" t="s">
        <v>255</v>
      </c>
      <c r="G897" s="256"/>
      <c r="H897" s="259">
        <v>14</v>
      </c>
      <c r="I897" s="260"/>
      <c r="J897" s="256"/>
      <c r="K897" s="256"/>
      <c r="L897" s="261"/>
      <c r="M897" s="262"/>
      <c r="N897" s="263"/>
      <c r="O897" s="263"/>
      <c r="P897" s="263"/>
      <c r="Q897" s="263"/>
      <c r="R897" s="263"/>
      <c r="S897" s="263"/>
      <c r="T897" s="26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65" t="s">
        <v>253</v>
      </c>
      <c r="AU897" s="265" t="s">
        <v>92</v>
      </c>
      <c r="AV897" s="14" t="s">
        <v>251</v>
      </c>
      <c r="AW897" s="14" t="s">
        <v>36</v>
      </c>
      <c r="AX897" s="14" t="s">
        <v>90</v>
      </c>
      <c r="AY897" s="265" t="s">
        <v>244</v>
      </c>
    </row>
    <row r="898" s="2" customFormat="1" ht="37.8" customHeight="1">
      <c r="A898" s="39"/>
      <c r="B898" s="40"/>
      <c r="C898" s="287" t="s">
        <v>1728</v>
      </c>
      <c r="D898" s="287" t="s">
        <v>529</v>
      </c>
      <c r="E898" s="288" t="s">
        <v>5049</v>
      </c>
      <c r="F898" s="289" t="s">
        <v>5050</v>
      </c>
      <c r="G898" s="290" t="s">
        <v>184</v>
      </c>
      <c r="H898" s="291">
        <v>1.5</v>
      </c>
      <c r="I898" s="292"/>
      <c r="J898" s="293">
        <f>ROUND(I898*H898,2)</f>
        <v>0</v>
      </c>
      <c r="K898" s="294"/>
      <c r="L898" s="295"/>
      <c r="M898" s="296" t="s">
        <v>1</v>
      </c>
      <c r="N898" s="297" t="s">
        <v>48</v>
      </c>
      <c r="O898" s="92"/>
      <c r="P898" s="239">
        <f>O898*H898</f>
        <v>0</v>
      </c>
      <c r="Q898" s="239">
        <v>0</v>
      </c>
      <c r="R898" s="239">
        <f>Q898*H898</f>
        <v>0</v>
      </c>
      <c r="S898" s="239">
        <v>0</v>
      </c>
      <c r="T898" s="240">
        <f>S898*H898</f>
        <v>0</v>
      </c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R898" s="241" t="s">
        <v>280</v>
      </c>
      <c r="AT898" s="241" t="s">
        <v>529</v>
      </c>
      <c r="AU898" s="241" t="s">
        <v>92</v>
      </c>
      <c r="AY898" s="18" t="s">
        <v>244</v>
      </c>
      <c r="BE898" s="242">
        <f>IF(N898="základní",J898,0)</f>
        <v>0</v>
      </c>
      <c r="BF898" s="242">
        <f>IF(N898="snížená",J898,0)</f>
        <v>0</v>
      </c>
      <c r="BG898" s="242">
        <f>IF(N898="zákl. přenesená",J898,0)</f>
        <v>0</v>
      </c>
      <c r="BH898" s="242">
        <f>IF(N898="sníž. přenesená",J898,0)</f>
        <v>0</v>
      </c>
      <c r="BI898" s="242">
        <f>IF(N898="nulová",J898,0)</f>
        <v>0</v>
      </c>
      <c r="BJ898" s="18" t="s">
        <v>90</v>
      </c>
      <c r="BK898" s="242">
        <f>ROUND(I898*H898,2)</f>
        <v>0</v>
      </c>
      <c r="BL898" s="18" t="s">
        <v>251</v>
      </c>
      <c r="BM898" s="241" t="s">
        <v>5051</v>
      </c>
    </row>
    <row r="899" s="15" customFormat="1">
      <c r="A899" s="15"/>
      <c r="B899" s="266"/>
      <c r="C899" s="267"/>
      <c r="D899" s="245" t="s">
        <v>253</v>
      </c>
      <c r="E899" s="268" t="s">
        <v>1</v>
      </c>
      <c r="F899" s="269" t="s">
        <v>5052</v>
      </c>
      <c r="G899" s="267"/>
      <c r="H899" s="268" t="s">
        <v>1</v>
      </c>
      <c r="I899" s="270"/>
      <c r="J899" s="267"/>
      <c r="K899" s="267"/>
      <c r="L899" s="271"/>
      <c r="M899" s="272"/>
      <c r="N899" s="273"/>
      <c r="O899" s="273"/>
      <c r="P899" s="273"/>
      <c r="Q899" s="273"/>
      <c r="R899" s="273"/>
      <c r="S899" s="273"/>
      <c r="T899" s="274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75" t="s">
        <v>253</v>
      </c>
      <c r="AU899" s="275" t="s">
        <v>92</v>
      </c>
      <c r="AV899" s="15" t="s">
        <v>90</v>
      </c>
      <c r="AW899" s="15" t="s">
        <v>36</v>
      </c>
      <c r="AX899" s="15" t="s">
        <v>83</v>
      </c>
      <c r="AY899" s="275" t="s">
        <v>244</v>
      </c>
    </row>
    <row r="900" s="13" customFormat="1">
      <c r="A900" s="13"/>
      <c r="B900" s="243"/>
      <c r="C900" s="244"/>
      <c r="D900" s="245" t="s">
        <v>253</v>
      </c>
      <c r="E900" s="246" t="s">
        <v>1</v>
      </c>
      <c r="F900" s="247" t="s">
        <v>5053</v>
      </c>
      <c r="G900" s="244"/>
      <c r="H900" s="248">
        <v>0.5</v>
      </c>
      <c r="I900" s="249"/>
      <c r="J900" s="244"/>
      <c r="K900" s="244"/>
      <c r="L900" s="250"/>
      <c r="M900" s="251"/>
      <c r="N900" s="252"/>
      <c r="O900" s="252"/>
      <c r="P900" s="252"/>
      <c r="Q900" s="252"/>
      <c r="R900" s="252"/>
      <c r="S900" s="252"/>
      <c r="T900" s="25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4" t="s">
        <v>253</v>
      </c>
      <c r="AU900" s="254" t="s">
        <v>92</v>
      </c>
      <c r="AV900" s="13" t="s">
        <v>92</v>
      </c>
      <c r="AW900" s="13" t="s">
        <v>36</v>
      </c>
      <c r="AX900" s="13" t="s">
        <v>83</v>
      </c>
      <c r="AY900" s="254" t="s">
        <v>244</v>
      </c>
    </row>
    <row r="901" s="13" customFormat="1">
      <c r="A901" s="13"/>
      <c r="B901" s="243"/>
      <c r="C901" s="244"/>
      <c r="D901" s="245" t="s">
        <v>253</v>
      </c>
      <c r="E901" s="246" t="s">
        <v>1</v>
      </c>
      <c r="F901" s="247" t="s">
        <v>5054</v>
      </c>
      <c r="G901" s="244"/>
      <c r="H901" s="248">
        <v>0.5</v>
      </c>
      <c r="I901" s="249"/>
      <c r="J901" s="244"/>
      <c r="K901" s="244"/>
      <c r="L901" s="250"/>
      <c r="M901" s="251"/>
      <c r="N901" s="252"/>
      <c r="O901" s="252"/>
      <c r="P901" s="252"/>
      <c r="Q901" s="252"/>
      <c r="R901" s="252"/>
      <c r="S901" s="252"/>
      <c r="T901" s="25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4" t="s">
        <v>253</v>
      </c>
      <c r="AU901" s="254" t="s">
        <v>92</v>
      </c>
      <c r="AV901" s="13" t="s">
        <v>92</v>
      </c>
      <c r="AW901" s="13" t="s">
        <v>36</v>
      </c>
      <c r="AX901" s="13" t="s">
        <v>83</v>
      </c>
      <c r="AY901" s="254" t="s">
        <v>244</v>
      </c>
    </row>
    <row r="902" s="13" customFormat="1">
      <c r="A902" s="13"/>
      <c r="B902" s="243"/>
      <c r="C902" s="244"/>
      <c r="D902" s="245" t="s">
        <v>253</v>
      </c>
      <c r="E902" s="246" t="s">
        <v>1</v>
      </c>
      <c r="F902" s="247" t="s">
        <v>5055</v>
      </c>
      <c r="G902" s="244"/>
      <c r="H902" s="248">
        <v>0.5</v>
      </c>
      <c r="I902" s="249"/>
      <c r="J902" s="244"/>
      <c r="K902" s="244"/>
      <c r="L902" s="250"/>
      <c r="M902" s="251"/>
      <c r="N902" s="252"/>
      <c r="O902" s="252"/>
      <c r="P902" s="252"/>
      <c r="Q902" s="252"/>
      <c r="R902" s="252"/>
      <c r="S902" s="252"/>
      <c r="T902" s="25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4" t="s">
        <v>253</v>
      </c>
      <c r="AU902" s="254" t="s">
        <v>92</v>
      </c>
      <c r="AV902" s="13" t="s">
        <v>92</v>
      </c>
      <c r="AW902" s="13" t="s">
        <v>36</v>
      </c>
      <c r="AX902" s="13" t="s">
        <v>83</v>
      </c>
      <c r="AY902" s="254" t="s">
        <v>244</v>
      </c>
    </row>
    <row r="903" s="16" customFormat="1">
      <c r="A903" s="16"/>
      <c r="B903" s="276"/>
      <c r="C903" s="277"/>
      <c r="D903" s="245" t="s">
        <v>253</v>
      </c>
      <c r="E903" s="278" t="s">
        <v>1</v>
      </c>
      <c r="F903" s="279" t="s">
        <v>503</v>
      </c>
      <c r="G903" s="277"/>
      <c r="H903" s="280">
        <v>1.5</v>
      </c>
      <c r="I903" s="281"/>
      <c r="J903" s="277"/>
      <c r="K903" s="277"/>
      <c r="L903" s="282"/>
      <c r="M903" s="283"/>
      <c r="N903" s="284"/>
      <c r="O903" s="284"/>
      <c r="P903" s="284"/>
      <c r="Q903" s="284"/>
      <c r="R903" s="284"/>
      <c r="S903" s="284"/>
      <c r="T903" s="285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T903" s="286" t="s">
        <v>253</v>
      </c>
      <c r="AU903" s="286" t="s">
        <v>92</v>
      </c>
      <c r="AV903" s="16" t="s">
        <v>358</v>
      </c>
      <c r="AW903" s="16" t="s">
        <v>36</v>
      </c>
      <c r="AX903" s="16" t="s">
        <v>83</v>
      </c>
      <c r="AY903" s="286" t="s">
        <v>244</v>
      </c>
    </row>
    <row r="904" s="14" customFormat="1">
      <c r="A904" s="14"/>
      <c r="B904" s="255"/>
      <c r="C904" s="256"/>
      <c r="D904" s="245" t="s">
        <v>253</v>
      </c>
      <c r="E904" s="257" t="s">
        <v>1</v>
      </c>
      <c r="F904" s="258" t="s">
        <v>255</v>
      </c>
      <c r="G904" s="256"/>
      <c r="H904" s="259">
        <v>1.5</v>
      </c>
      <c r="I904" s="260"/>
      <c r="J904" s="256"/>
      <c r="K904" s="256"/>
      <c r="L904" s="261"/>
      <c r="M904" s="262"/>
      <c r="N904" s="263"/>
      <c r="O904" s="263"/>
      <c r="P904" s="263"/>
      <c r="Q904" s="263"/>
      <c r="R904" s="263"/>
      <c r="S904" s="263"/>
      <c r="T904" s="26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65" t="s">
        <v>253</v>
      </c>
      <c r="AU904" s="265" t="s">
        <v>92</v>
      </c>
      <c r="AV904" s="14" t="s">
        <v>251</v>
      </c>
      <c r="AW904" s="14" t="s">
        <v>36</v>
      </c>
      <c r="AX904" s="14" t="s">
        <v>90</v>
      </c>
      <c r="AY904" s="265" t="s">
        <v>244</v>
      </c>
    </row>
    <row r="905" s="2" customFormat="1" ht="37.8" customHeight="1">
      <c r="A905" s="39"/>
      <c r="B905" s="40"/>
      <c r="C905" s="287" t="s">
        <v>1732</v>
      </c>
      <c r="D905" s="304" t="s">
        <v>529</v>
      </c>
      <c r="E905" s="288" t="s">
        <v>5056</v>
      </c>
      <c r="F905" s="289" t="s">
        <v>5057</v>
      </c>
      <c r="G905" s="290" t="s">
        <v>184</v>
      </c>
      <c r="H905" s="291">
        <v>4</v>
      </c>
      <c r="I905" s="292"/>
      <c r="J905" s="293">
        <f>ROUND(I905*H905,2)</f>
        <v>0</v>
      </c>
      <c r="K905" s="294"/>
      <c r="L905" s="295"/>
      <c r="M905" s="296" t="s">
        <v>1</v>
      </c>
      <c r="N905" s="297" t="s">
        <v>48</v>
      </c>
      <c r="O905" s="92"/>
      <c r="P905" s="239">
        <f>O905*H905</f>
        <v>0</v>
      </c>
      <c r="Q905" s="239">
        <v>0.012999999999999999</v>
      </c>
      <c r="R905" s="239">
        <f>Q905*H905</f>
        <v>0.051999999999999998</v>
      </c>
      <c r="S905" s="239">
        <v>0</v>
      </c>
      <c r="T905" s="240">
        <f>S905*H905</f>
        <v>0</v>
      </c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R905" s="241" t="s">
        <v>280</v>
      </c>
      <c r="AT905" s="241" t="s">
        <v>529</v>
      </c>
      <c r="AU905" s="241" t="s">
        <v>92</v>
      </c>
      <c r="AY905" s="18" t="s">
        <v>244</v>
      </c>
      <c r="BE905" s="242">
        <f>IF(N905="základní",J905,0)</f>
        <v>0</v>
      </c>
      <c r="BF905" s="242">
        <f>IF(N905="snížená",J905,0)</f>
        <v>0</v>
      </c>
      <c r="BG905" s="242">
        <f>IF(N905="zákl. přenesená",J905,0)</f>
        <v>0</v>
      </c>
      <c r="BH905" s="242">
        <f>IF(N905="sníž. přenesená",J905,0)</f>
        <v>0</v>
      </c>
      <c r="BI905" s="242">
        <f>IF(N905="nulová",J905,0)</f>
        <v>0</v>
      </c>
      <c r="BJ905" s="18" t="s">
        <v>90</v>
      </c>
      <c r="BK905" s="242">
        <f>ROUND(I905*H905,2)</f>
        <v>0</v>
      </c>
      <c r="BL905" s="18" t="s">
        <v>251</v>
      </c>
      <c r="BM905" s="241" t="s">
        <v>5058</v>
      </c>
    </row>
    <row r="906" s="15" customFormat="1">
      <c r="A906" s="15"/>
      <c r="B906" s="266"/>
      <c r="C906" s="267"/>
      <c r="D906" s="245" t="s">
        <v>253</v>
      </c>
      <c r="E906" s="268" t="s">
        <v>1</v>
      </c>
      <c r="F906" s="269" t="s">
        <v>5059</v>
      </c>
      <c r="G906" s="267"/>
      <c r="H906" s="268" t="s">
        <v>1</v>
      </c>
      <c r="I906" s="270"/>
      <c r="J906" s="267"/>
      <c r="K906" s="267"/>
      <c r="L906" s="271"/>
      <c r="M906" s="272"/>
      <c r="N906" s="273"/>
      <c r="O906" s="273"/>
      <c r="P906" s="273"/>
      <c r="Q906" s="273"/>
      <c r="R906" s="273"/>
      <c r="S906" s="273"/>
      <c r="T906" s="274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75" t="s">
        <v>253</v>
      </c>
      <c r="AU906" s="275" t="s">
        <v>92</v>
      </c>
      <c r="AV906" s="15" t="s">
        <v>90</v>
      </c>
      <c r="AW906" s="15" t="s">
        <v>36</v>
      </c>
      <c r="AX906" s="15" t="s">
        <v>83</v>
      </c>
      <c r="AY906" s="275" t="s">
        <v>244</v>
      </c>
    </row>
    <row r="907" s="13" customFormat="1">
      <c r="A907" s="13"/>
      <c r="B907" s="243"/>
      <c r="C907" s="244"/>
      <c r="D907" s="245" t="s">
        <v>253</v>
      </c>
      <c r="E907" s="246" t="s">
        <v>1</v>
      </c>
      <c r="F907" s="247" t="s">
        <v>5060</v>
      </c>
      <c r="G907" s="244"/>
      <c r="H907" s="248">
        <v>1</v>
      </c>
      <c r="I907" s="249"/>
      <c r="J907" s="244"/>
      <c r="K907" s="244"/>
      <c r="L907" s="250"/>
      <c r="M907" s="251"/>
      <c r="N907" s="252"/>
      <c r="O907" s="252"/>
      <c r="P907" s="252"/>
      <c r="Q907" s="252"/>
      <c r="R907" s="252"/>
      <c r="S907" s="252"/>
      <c r="T907" s="25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4" t="s">
        <v>253</v>
      </c>
      <c r="AU907" s="254" t="s">
        <v>92</v>
      </c>
      <c r="AV907" s="13" t="s">
        <v>92</v>
      </c>
      <c r="AW907" s="13" t="s">
        <v>36</v>
      </c>
      <c r="AX907" s="13" t="s">
        <v>83</v>
      </c>
      <c r="AY907" s="254" t="s">
        <v>244</v>
      </c>
    </row>
    <row r="908" s="13" customFormat="1">
      <c r="A908" s="13"/>
      <c r="B908" s="243"/>
      <c r="C908" s="244"/>
      <c r="D908" s="245" t="s">
        <v>253</v>
      </c>
      <c r="E908" s="246" t="s">
        <v>1</v>
      </c>
      <c r="F908" s="247" t="s">
        <v>5061</v>
      </c>
      <c r="G908" s="244"/>
      <c r="H908" s="248">
        <v>1</v>
      </c>
      <c r="I908" s="249"/>
      <c r="J908" s="244"/>
      <c r="K908" s="244"/>
      <c r="L908" s="250"/>
      <c r="M908" s="251"/>
      <c r="N908" s="252"/>
      <c r="O908" s="252"/>
      <c r="P908" s="252"/>
      <c r="Q908" s="252"/>
      <c r="R908" s="252"/>
      <c r="S908" s="252"/>
      <c r="T908" s="25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4" t="s">
        <v>253</v>
      </c>
      <c r="AU908" s="254" t="s">
        <v>92</v>
      </c>
      <c r="AV908" s="13" t="s">
        <v>92</v>
      </c>
      <c r="AW908" s="13" t="s">
        <v>36</v>
      </c>
      <c r="AX908" s="13" t="s">
        <v>83</v>
      </c>
      <c r="AY908" s="254" t="s">
        <v>244</v>
      </c>
    </row>
    <row r="909" s="13" customFormat="1">
      <c r="A909" s="13"/>
      <c r="B909" s="243"/>
      <c r="C909" s="244"/>
      <c r="D909" s="245" t="s">
        <v>253</v>
      </c>
      <c r="E909" s="246" t="s">
        <v>1</v>
      </c>
      <c r="F909" s="247" t="s">
        <v>5062</v>
      </c>
      <c r="G909" s="244"/>
      <c r="H909" s="248">
        <v>1</v>
      </c>
      <c r="I909" s="249"/>
      <c r="J909" s="244"/>
      <c r="K909" s="244"/>
      <c r="L909" s="250"/>
      <c r="M909" s="251"/>
      <c r="N909" s="252"/>
      <c r="O909" s="252"/>
      <c r="P909" s="252"/>
      <c r="Q909" s="252"/>
      <c r="R909" s="252"/>
      <c r="S909" s="252"/>
      <c r="T909" s="25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4" t="s">
        <v>253</v>
      </c>
      <c r="AU909" s="254" t="s">
        <v>92</v>
      </c>
      <c r="AV909" s="13" t="s">
        <v>92</v>
      </c>
      <c r="AW909" s="13" t="s">
        <v>36</v>
      </c>
      <c r="AX909" s="13" t="s">
        <v>83</v>
      </c>
      <c r="AY909" s="254" t="s">
        <v>244</v>
      </c>
    </row>
    <row r="910" s="13" customFormat="1">
      <c r="A910" s="13"/>
      <c r="B910" s="243"/>
      <c r="C910" s="244"/>
      <c r="D910" s="245" t="s">
        <v>253</v>
      </c>
      <c r="E910" s="246" t="s">
        <v>1</v>
      </c>
      <c r="F910" s="247" t="s">
        <v>5063</v>
      </c>
      <c r="G910" s="244"/>
      <c r="H910" s="248">
        <v>1</v>
      </c>
      <c r="I910" s="249"/>
      <c r="J910" s="244"/>
      <c r="K910" s="244"/>
      <c r="L910" s="250"/>
      <c r="M910" s="251"/>
      <c r="N910" s="252"/>
      <c r="O910" s="252"/>
      <c r="P910" s="252"/>
      <c r="Q910" s="252"/>
      <c r="R910" s="252"/>
      <c r="S910" s="252"/>
      <c r="T910" s="25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4" t="s">
        <v>253</v>
      </c>
      <c r="AU910" s="254" t="s">
        <v>92</v>
      </c>
      <c r="AV910" s="13" t="s">
        <v>92</v>
      </c>
      <c r="AW910" s="13" t="s">
        <v>36</v>
      </c>
      <c r="AX910" s="13" t="s">
        <v>83</v>
      </c>
      <c r="AY910" s="254" t="s">
        <v>244</v>
      </c>
    </row>
    <row r="911" s="13" customFormat="1">
      <c r="A911" s="13"/>
      <c r="B911" s="243"/>
      <c r="C911" s="244"/>
      <c r="D911" s="245" t="s">
        <v>253</v>
      </c>
      <c r="E911" s="246" t="s">
        <v>1</v>
      </c>
      <c r="F911" s="247" t="s">
        <v>5064</v>
      </c>
      <c r="G911" s="244"/>
      <c r="H911" s="248">
        <v>0</v>
      </c>
      <c r="I911" s="249"/>
      <c r="J911" s="244"/>
      <c r="K911" s="244"/>
      <c r="L911" s="250"/>
      <c r="M911" s="251"/>
      <c r="N911" s="252"/>
      <c r="O911" s="252"/>
      <c r="P911" s="252"/>
      <c r="Q911" s="252"/>
      <c r="R911" s="252"/>
      <c r="S911" s="252"/>
      <c r="T911" s="25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4" t="s">
        <v>253</v>
      </c>
      <c r="AU911" s="254" t="s">
        <v>92</v>
      </c>
      <c r="AV911" s="13" t="s">
        <v>92</v>
      </c>
      <c r="AW911" s="13" t="s">
        <v>36</v>
      </c>
      <c r="AX911" s="13" t="s">
        <v>83</v>
      </c>
      <c r="AY911" s="254" t="s">
        <v>244</v>
      </c>
    </row>
    <row r="912" s="16" customFormat="1">
      <c r="A912" s="16"/>
      <c r="B912" s="276"/>
      <c r="C912" s="277"/>
      <c r="D912" s="245" t="s">
        <v>253</v>
      </c>
      <c r="E912" s="278" t="s">
        <v>1</v>
      </c>
      <c r="F912" s="279" t="s">
        <v>503</v>
      </c>
      <c r="G912" s="277"/>
      <c r="H912" s="280">
        <v>4</v>
      </c>
      <c r="I912" s="281"/>
      <c r="J912" s="277"/>
      <c r="K912" s="277"/>
      <c r="L912" s="282"/>
      <c r="M912" s="283"/>
      <c r="N912" s="284"/>
      <c r="O912" s="284"/>
      <c r="P912" s="284"/>
      <c r="Q912" s="284"/>
      <c r="R912" s="284"/>
      <c r="S912" s="284"/>
      <c r="T912" s="285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T912" s="286" t="s">
        <v>253</v>
      </c>
      <c r="AU912" s="286" t="s">
        <v>92</v>
      </c>
      <c r="AV912" s="16" t="s">
        <v>358</v>
      </c>
      <c r="AW912" s="16" t="s">
        <v>36</v>
      </c>
      <c r="AX912" s="16" t="s">
        <v>83</v>
      </c>
      <c r="AY912" s="286" t="s">
        <v>244</v>
      </c>
    </row>
    <row r="913" s="14" customFormat="1">
      <c r="A913" s="14"/>
      <c r="B913" s="255"/>
      <c r="C913" s="256"/>
      <c r="D913" s="245" t="s">
        <v>253</v>
      </c>
      <c r="E913" s="257" t="s">
        <v>1</v>
      </c>
      <c r="F913" s="258" t="s">
        <v>255</v>
      </c>
      <c r="G913" s="256"/>
      <c r="H913" s="259">
        <v>4</v>
      </c>
      <c r="I913" s="260"/>
      <c r="J913" s="256"/>
      <c r="K913" s="256"/>
      <c r="L913" s="261"/>
      <c r="M913" s="262"/>
      <c r="N913" s="263"/>
      <c r="O913" s="263"/>
      <c r="P913" s="263"/>
      <c r="Q913" s="263"/>
      <c r="R913" s="263"/>
      <c r="S913" s="263"/>
      <c r="T913" s="26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65" t="s">
        <v>253</v>
      </c>
      <c r="AU913" s="265" t="s">
        <v>92</v>
      </c>
      <c r="AV913" s="14" t="s">
        <v>251</v>
      </c>
      <c r="AW913" s="14" t="s">
        <v>36</v>
      </c>
      <c r="AX913" s="14" t="s">
        <v>90</v>
      </c>
      <c r="AY913" s="265" t="s">
        <v>244</v>
      </c>
    </row>
    <row r="914" s="12" customFormat="1" ht="22.8" customHeight="1">
      <c r="A914" s="12"/>
      <c r="B914" s="213"/>
      <c r="C914" s="214"/>
      <c r="D914" s="215" t="s">
        <v>82</v>
      </c>
      <c r="E914" s="227" t="s">
        <v>1141</v>
      </c>
      <c r="F914" s="227" t="s">
        <v>5065</v>
      </c>
      <c r="G914" s="214"/>
      <c r="H914" s="214"/>
      <c r="I914" s="217"/>
      <c r="J914" s="228">
        <f>BK914</f>
        <v>0</v>
      </c>
      <c r="K914" s="214"/>
      <c r="L914" s="219"/>
      <c r="M914" s="220"/>
      <c r="N914" s="221"/>
      <c r="O914" s="221"/>
      <c r="P914" s="222">
        <f>SUM(P915:P917)</f>
        <v>0</v>
      </c>
      <c r="Q914" s="221"/>
      <c r="R914" s="222">
        <f>SUM(R915:R917)</f>
        <v>0</v>
      </c>
      <c r="S914" s="221"/>
      <c r="T914" s="223">
        <f>SUM(T915:T917)</f>
        <v>0</v>
      </c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R914" s="224" t="s">
        <v>90</v>
      </c>
      <c r="AT914" s="225" t="s">
        <v>82</v>
      </c>
      <c r="AU914" s="225" t="s">
        <v>90</v>
      </c>
      <c r="AY914" s="224" t="s">
        <v>244</v>
      </c>
      <c r="BK914" s="226">
        <f>SUM(BK915:BK917)</f>
        <v>0</v>
      </c>
    </row>
    <row r="915" s="2" customFormat="1" ht="66.75" customHeight="1">
      <c r="A915" s="39"/>
      <c r="B915" s="40"/>
      <c r="C915" s="229" t="s">
        <v>1425</v>
      </c>
      <c r="D915" s="229" t="s">
        <v>247</v>
      </c>
      <c r="E915" s="230" t="s">
        <v>5066</v>
      </c>
      <c r="F915" s="231" t="s">
        <v>5067</v>
      </c>
      <c r="G915" s="232" t="s">
        <v>184</v>
      </c>
      <c r="H915" s="233">
        <v>75.704999999999998</v>
      </c>
      <c r="I915" s="234"/>
      <c r="J915" s="235">
        <f>ROUND(I915*H915,2)</f>
        <v>0</v>
      </c>
      <c r="K915" s="236"/>
      <c r="L915" s="45"/>
      <c r="M915" s="237" t="s">
        <v>1</v>
      </c>
      <c r="N915" s="238" t="s">
        <v>48</v>
      </c>
      <c r="O915" s="92"/>
      <c r="P915" s="239">
        <f>O915*H915</f>
        <v>0</v>
      </c>
      <c r="Q915" s="239">
        <v>0</v>
      </c>
      <c r="R915" s="239">
        <f>Q915*H915</f>
        <v>0</v>
      </c>
      <c r="S915" s="239">
        <v>0</v>
      </c>
      <c r="T915" s="240">
        <f>S915*H915</f>
        <v>0</v>
      </c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R915" s="241" t="s">
        <v>251</v>
      </c>
      <c r="AT915" s="241" t="s">
        <v>247</v>
      </c>
      <c r="AU915" s="241" t="s">
        <v>92</v>
      </c>
      <c r="AY915" s="18" t="s">
        <v>244</v>
      </c>
      <c r="BE915" s="242">
        <f>IF(N915="základní",J915,0)</f>
        <v>0</v>
      </c>
      <c r="BF915" s="242">
        <f>IF(N915="snížená",J915,0)</f>
        <v>0</v>
      </c>
      <c r="BG915" s="242">
        <f>IF(N915="zákl. přenesená",J915,0)</f>
        <v>0</v>
      </c>
      <c r="BH915" s="242">
        <f>IF(N915="sníž. přenesená",J915,0)</f>
        <v>0</v>
      </c>
      <c r="BI915" s="242">
        <f>IF(N915="nulová",J915,0)</f>
        <v>0</v>
      </c>
      <c r="BJ915" s="18" t="s">
        <v>90</v>
      </c>
      <c r="BK915" s="242">
        <f>ROUND(I915*H915,2)</f>
        <v>0</v>
      </c>
      <c r="BL915" s="18" t="s">
        <v>251</v>
      </c>
      <c r="BM915" s="241" t="s">
        <v>5068</v>
      </c>
    </row>
    <row r="916" s="13" customFormat="1">
      <c r="A916" s="13"/>
      <c r="B916" s="243"/>
      <c r="C916" s="244"/>
      <c r="D916" s="245" t="s">
        <v>253</v>
      </c>
      <c r="E916" s="246" t="s">
        <v>1</v>
      </c>
      <c r="F916" s="247" t="s">
        <v>5069</v>
      </c>
      <c r="G916" s="244"/>
      <c r="H916" s="248">
        <v>75.704999999999998</v>
      </c>
      <c r="I916" s="249"/>
      <c r="J916" s="244"/>
      <c r="K916" s="244"/>
      <c r="L916" s="250"/>
      <c r="M916" s="251"/>
      <c r="N916" s="252"/>
      <c r="O916" s="252"/>
      <c r="P916" s="252"/>
      <c r="Q916" s="252"/>
      <c r="R916" s="252"/>
      <c r="S916" s="252"/>
      <c r="T916" s="25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4" t="s">
        <v>253</v>
      </c>
      <c r="AU916" s="254" t="s">
        <v>92</v>
      </c>
      <c r="AV916" s="13" t="s">
        <v>92</v>
      </c>
      <c r="AW916" s="13" t="s">
        <v>36</v>
      </c>
      <c r="AX916" s="13" t="s">
        <v>83</v>
      </c>
      <c r="AY916" s="254" t="s">
        <v>244</v>
      </c>
    </row>
    <row r="917" s="14" customFormat="1">
      <c r="A917" s="14"/>
      <c r="B917" s="255"/>
      <c r="C917" s="256"/>
      <c r="D917" s="245" t="s">
        <v>253</v>
      </c>
      <c r="E917" s="257" t="s">
        <v>1</v>
      </c>
      <c r="F917" s="258" t="s">
        <v>255</v>
      </c>
      <c r="G917" s="256"/>
      <c r="H917" s="259">
        <v>75.704999999999998</v>
      </c>
      <c r="I917" s="260"/>
      <c r="J917" s="256"/>
      <c r="K917" s="256"/>
      <c r="L917" s="261"/>
      <c r="M917" s="262"/>
      <c r="N917" s="263"/>
      <c r="O917" s="263"/>
      <c r="P917" s="263"/>
      <c r="Q917" s="263"/>
      <c r="R917" s="263"/>
      <c r="S917" s="263"/>
      <c r="T917" s="26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65" t="s">
        <v>253</v>
      </c>
      <c r="AU917" s="265" t="s">
        <v>92</v>
      </c>
      <c r="AV917" s="14" t="s">
        <v>251</v>
      </c>
      <c r="AW917" s="14" t="s">
        <v>36</v>
      </c>
      <c r="AX917" s="14" t="s">
        <v>90</v>
      </c>
      <c r="AY917" s="265" t="s">
        <v>244</v>
      </c>
    </row>
    <row r="918" s="12" customFormat="1" ht="22.8" customHeight="1">
      <c r="A918" s="12"/>
      <c r="B918" s="213"/>
      <c r="C918" s="214"/>
      <c r="D918" s="215" t="s">
        <v>82</v>
      </c>
      <c r="E918" s="227" t="s">
        <v>1146</v>
      </c>
      <c r="F918" s="227" t="s">
        <v>5070</v>
      </c>
      <c r="G918" s="214"/>
      <c r="H918" s="214"/>
      <c r="I918" s="217"/>
      <c r="J918" s="228">
        <f>BK918</f>
        <v>0</v>
      </c>
      <c r="K918" s="214"/>
      <c r="L918" s="219"/>
      <c r="M918" s="220"/>
      <c r="N918" s="221"/>
      <c r="O918" s="221"/>
      <c r="P918" s="222">
        <f>SUM(P919:P921)</f>
        <v>0</v>
      </c>
      <c r="Q918" s="221"/>
      <c r="R918" s="222">
        <f>SUM(R919:R921)</f>
        <v>0</v>
      </c>
      <c r="S918" s="221"/>
      <c r="T918" s="223">
        <f>SUM(T919:T921)</f>
        <v>0</v>
      </c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R918" s="224" t="s">
        <v>90</v>
      </c>
      <c r="AT918" s="225" t="s">
        <v>82</v>
      </c>
      <c r="AU918" s="225" t="s">
        <v>90</v>
      </c>
      <c r="AY918" s="224" t="s">
        <v>244</v>
      </c>
      <c r="BK918" s="226">
        <f>SUM(BK919:BK921)</f>
        <v>0</v>
      </c>
    </row>
    <row r="919" s="2" customFormat="1" ht="55.5" customHeight="1">
      <c r="A919" s="39"/>
      <c r="B919" s="40"/>
      <c r="C919" s="229" t="s">
        <v>1643</v>
      </c>
      <c r="D919" s="229" t="s">
        <v>247</v>
      </c>
      <c r="E919" s="230" t="s">
        <v>5071</v>
      </c>
      <c r="F919" s="231" t="s">
        <v>5072</v>
      </c>
      <c r="G919" s="232" t="s">
        <v>174</v>
      </c>
      <c r="H919" s="233">
        <v>1239</v>
      </c>
      <c r="I919" s="234"/>
      <c r="J919" s="235">
        <f>ROUND(I919*H919,2)</f>
        <v>0</v>
      </c>
      <c r="K919" s="236"/>
      <c r="L919" s="45"/>
      <c r="M919" s="237" t="s">
        <v>1</v>
      </c>
      <c r="N919" s="238" t="s">
        <v>48</v>
      </c>
      <c r="O919" s="92"/>
      <c r="P919" s="239">
        <f>O919*H919</f>
        <v>0</v>
      </c>
      <c r="Q919" s="239">
        <v>0</v>
      </c>
      <c r="R919" s="239">
        <f>Q919*H919</f>
        <v>0</v>
      </c>
      <c r="S919" s="239">
        <v>0</v>
      </c>
      <c r="T919" s="240">
        <f>S919*H919</f>
        <v>0</v>
      </c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R919" s="241" t="s">
        <v>251</v>
      </c>
      <c r="AT919" s="241" t="s">
        <v>247</v>
      </c>
      <c r="AU919" s="241" t="s">
        <v>92</v>
      </c>
      <c r="AY919" s="18" t="s">
        <v>244</v>
      </c>
      <c r="BE919" s="242">
        <f>IF(N919="základní",J919,0)</f>
        <v>0</v>
      </c>
      <c r="BF919" s="242">
        <f>IF(N919="snížená",J919,0)</f>
        <v>0</v>
      </c>
      <c r="BG919" s="242">
        <f>IF(N919="zákl. přenesená",J919,0)</f>
        <v>0</v>
      </c>
      <c r="BH919" s="242">
        <f>IF(N919="sníž. přenesená",J919,0)</f>
        <v>0</v>
      </c>
      <c r="BI919" s="242">
        <f>IF(N919="nulová",J919,0)</f>
        <v>0</v>
      </c>
      <c r="BJ919" s="18" t="s">
        <v>90</v>
      </c>
      <c r="BK919" s="242">
        <f>ROUND(I919*H919,2)</f>
        <v>0</v>
      </c>
      <c r="BL919" s="18" t="s">
        <v>251</v>
      </c>
      <c r="BM919" s="241" t="s">
        <v>5073</v>
      </c>
    </row>
    <row r="920" s="13" customFormat="1">
      <c r="A920" s="13"/>
      <c r="B920" s="243"/>
      <c r="C920" s="244"/>
      <c r="D920" s="245" t="s">
        <v>253</v>
      </c>
      <c r="E920" s="246" t="s">
        <v>1</v>
      </c>
      <c r="F920" s="247" t="s">
        <v>5074</v>
      </c>
      <c r="G920" s="244"/>
      <c r="H920" s="248">
        <v>1239</v>
      </c>
      <c r="I920" s="249"/>
      <c r="J920" s="244"/>
      <c r="K920" s="244"/>
      <c r="L920" s="250"/>
      <c r="M920" s="251"/>
      <c r="N920" s="252"/>
      <c r="O920" s="252"/>
      <c r="P920" s="252"/>
      <c r="Q920" s="252"/>
      <c r="R920" s="252"/>
      <c r="S920" s="252"/>
      <c r="T920" s="25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54" t="s">
        <v>253</v>
      </c>
      <c r="AU920" s="254" t="s">
        <v>92</v>
      </c>
      <c r="AV920" s="13" t="s">
        <v>92</v>
      </c>
      <c r="AW920" s="13" t="s">
        <v>36</v>
      </c>
      <c r="AX920" s="13" t="s">
        <v>83</v>
      </c>
      <c r="AY920" s="254" t="s">
        <v>244</v>
      </c>
    </row>
    <row r="921" s="14" customFormat="1">
      <c r="A921" s="14"/>
      <c r="B921" s="255"/>
      <c r="C921" s="256"/>
      <c r="D921" s="245" t="s">
        <v>253</v>
      </c>
      <c r="E921" s="257" t="s">
        <v>1</v>
      </c>
      <c r="F921" s="258" t="s">
        <v>255</v>
      </c>
      <c r="G921" s="256"/>
      <c r="H921" s="259">
        <v>1239</v>
      </c>
      <c r="I921" s="260"/>
      <c r="J921" s="256"/>
      <c r="K921" s="256"/>
      <c r="L921" s="261"/>
      <c r="M921" s="262"/>
      <c r="N921" s="263"/>
      <c r="O921" s="263"/>
      <c r="P921" s="263"/>
      <c r="Q921" s="263"/>
      <c r="R921" s="263"/>
      <c r="S921" s="263"/>
      <c r="T921" s="26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65" t="s">
        <v>253</v>
      </c>
      <c r="AU921" s="265" t="s">
        <v>92</v>
      </c>
      <c r="AV921" s="14" t="s">
        <v>251</v>
      </c>
      <c r="AW921" s="14" t="s">
        <v>36</v>
      </c>
      <c r="AX921" s="14" t="s">
        <v>90</v>
      </c>
      <c r="AY921" s="265" t="s">
        <v>244</v>
      </c>
    </row>
    <row r="922" s="12" customFormat="1" ht="22.8" customHeight="1">
      <c r="A922" s="12"/>
      <c r="B922" s="213"/>
      <c r="C922" s="214"/>
      <c r="D922" s="215" t="s">
        <v>82</v>
      </c>
      <c r="E922" s="227" t="s">
        <v>812</v>
      </c>
      <c r="F922" s="227" t="s">
        <v>813</v>
      </c>
      <c r="G922" s="214"/>
      <c r="H922" s="214"/>
      <c r="I922" s="217"/>
      <c r="J922" s="228">
        <f>BK922</f>
        <v>0</v>
      </c>
      <c r="K922" s="214"/>
      <c r="L922" s="219"/>
      <c r="M922" s="220"/>
      <c r="N922" s="221"/>
      <c r="O922" s="221"/>
      <c r="P922" s="222">
        <f>SUM(P923:P1005)</f>
        <v>0</v>
      </c>
      <c r="Q922" s="221"/>
      <c r="R922" s="222">
        <f>SUM(R923:R1005)</f>
        <v>0</v>
      </c>
      <c r="S922" s="221"/>
      <c r="T922" s="223">
        <f>SUM(T923:T1005)</f>
        <v>0</v>
      </c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R922" s="224" t="s">
        <v>90</v>
      </c>
      <c r="AT922" s="225" t="s">
        <v>82</v>
      </c>
      <c r="AU922" s="225" t="s">
        <v>90</v>
      </c>
      <c r="AY922" s="224" t="s">
        <v>244</v>
      </c>
      <c r="BK922" s="226">
        <f>SUM(BK923:BK1005)</f>
        <v>0</v>
      </c>
    </row>
    <row r="923" s="2" customFormat="1" ht="66.75" customHeight="1">
      <c r="A923" s="39"/>
      <c r="B923" s="40"/>
      <c r="C923" s="229" t="s">
        <v>1431</v>
      </c>
      <c r="D923" s="229" t="s">
        <v>247</v>
      </c>
      <c r="E923" s="230" t="s">
        <v>5075</v>
      </c>
      <c r="F923" s="231" t="s">
        <v>5076</v>
      </c>
      <c r="G923" s="232" t="s">
        <v>1196</v>
      </c>
      <c r="H923" s="233">
        <v>3</v>
      </c>
      <c r="I923" s="234"/>
      <c r="J923" s="235">
        <f>ROUND(I923*H923,2)</f>
        <v>0</v>
      </c>
      <c r="K923" s="236"/>
      <c r="L923" s="45"/>
      <c r="M923" s="237" t="s">
        <v>1</v>
      </c>
      <c r="N923" s="238" t="s">
        <v>48</v>
      </c>
      <c r="O923" s="92"/>
      <c r="P923" s="239">
        <f>O923*H923</f>
        <v>0</v>
      </c>
      <c r="Q923" s="239">
        <v>0</v>
      </c>
      <c r="R923" s="239">
        <f>Q923*H923</f>
        <v>0</v>
      </c>
      <c r="S923" s="239">
        <v>0</v>
      </c>
      <c r="T923" s="240">
        <f>S923*H923</f>
        <v>0</v>
      </c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R923" s="241" t="s">
        <v>251</v>
      </c>
      <c r="AT923" s="241" t="s">
        <v>247</v>
      </c>
      <c r="AU923" s="241" t="s">
        <v>92</v>
      </c>
      <c r="AY923" s="18" t="s">
        <v>244</v>
      </c>
      <c r="BE923" s="242">
        <f>IF(N923="základní",J923,0)</f>
        <v>0</v>
      </c>
      <c r="BF923" s="242">
        <f>IF(N923="snížená",J923,0)</f>
        <v>0</v>
      </c>
      <c r="BG923" s="242">
        <f>IF(N923="zákl. přenesená",J923,0)</f>
        <v>0</v>
      </c>
      <c r="BH923" s="242">
        <f>IF(N923="sníž. přenesená",J923,0)</f>
        <v>0</v>
      </c>
      <c r="BI923" s="242">
        <f>IF(N923="nulová",J923,0)</f>
        <v>0</v>
      </c>
      <c r="BJ923" s="18" t="s">
        <v>90</v>
      </c>
      <c r="BK923" s="242">
        <f>ROUND(I923*H923,2)</f>
        <v>0</v>
      </c>
      <c r="BL923" s="18" t="s">
        <v>251</v>
      </c>
      <c r="BM923" s="241" t="s">
        <v>5077</v>
      </c>
    </row>
    <row r="924" s="13" customFormat="1">
      <c r="A924" s="13"/>
      <c r="B924" s="243"/>
      <c r="C924" s="244"/>
      <c r="D924" s="245" t="s">
        <v>253</v>
      </c>
      <c r="E924" s="246" t="s">
        <v>1</v>
      </c>
      <c r="F924" s="247" t="s">
        <v>358</v>
      </c>
      <c r="G924" s="244"/>
      <c r="H924" s="248">
        <v>3</v>
      </c>
      <c r="I924" s="249"/>
      <c r="J924" s="244"/>
      <c r="K924" s="244"/>
      <c r="L924" s="250"/>
      <c r="M924" s="251"/>
      <c r="N924" s="252"/>
      <c r="O924" s="252"/>
      <c r="P924" s="252"/>
      <c r="Q924" s="252"/>
      <c r="R924" s="252"/>
      <c r="S924" s="252"/>
      <c r="T924" s="25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4" t="s">
        <v>253</v>
      </c>
      <c r="AU924" s="254" t="s">
        <v>92</v>
      </c>
      <c r="AV924" s="13" t="s">
        <v>92</v>
      </c>
      <c r="AW924" s="13" t="s">
        <v>36</v>
      </c>
      <c r="AX924" s="13" t="s">
        <v>83</v>
      </c>
      <c r="AY924" s="254" t="s">
        <v>244</v>
      </c>
    </row>
    <row r="925" s="14" customFormat="1">
      <c r="A925" s="14"/>
      <c r="B925" s="255"/>
      <c r="C925" s="256"/>
      <c r="D925" s="245" t="s">
        <v>253</v>
      </c>
      <c r="E925" s="257" t="s">
        <v>1</v>
      </c>
      <c r="F925" s="258" t="s">
        <v>255</v>
      </c>
      <c r="G925" s="256"/>
      <c r="H925" s="259">
        <v>3</v>
      </c>
      <c r="I925" s="260"/>
      <c r="J925" s="256"/>
      <c r="K925" s="256"/>
      <c r="L925" s="261"/>
      <c r="M925" s="262"/>
      <c r="N925" s="263"/>
      <c r="O925" s="263"/>
      <c r="P925" s="263"/>
      <c r="Q925" s="263"/>
      <c r="R925" s="263"/>
      <c r="S925" s="263"/>
      <c r="T925" s="26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65" t="s">
        <v>253</v>
      </c>
      <c r="AU925" s="265" t="s">
        <v>92</v>
      </c>
      <c r="AV925" s="14" t="s">
        <v>251</v>
      </c>
      <c r="AW925" s="14" t="s">
        <v>36</v>
      </c>
      <c r="AX925" s="14" t="s">
        <v>90</v>
      </c>
      <c r="AY925" s="265" t="s">
        <v>244</v>
      </c>
    </row>
    <row r="926" s="2" customFormat="1" ht="44.25" customHeight="1">
      <c r="A926" s="39"/>
      <c r="B926" s="40"/>
      <c r="C926" s="229" t="s">
        <v>1435</v>
      </c>
      <c r="D926" s="229" t="s">
        <v>247</v>
      </c>
      <c r="E926" s="230" t="s">
        <v>5078</v>
      </c>
      <c r="F926" s="231" t="s">
        <v>5079</v>
      </c>
      <c r="G926" s="232" t="s">
        <v>338</v>
      </c>
      <c r="H926" s="233">
        <v>11.563000000000001</v>
      </c>
      <c r="I926" s="234"/>
      <c r="J926" s="235">
        <f>ROUND(I926*H926,2)</f>
        <v>0</v>
      </c>
      <c r="K926" s="236"/>
      <c r="L926" s="45"/>
      <c r="M926" s="237" t="s">
        <v>1</v>
      </c>
      <c r="N926" s="238" t="s">
        <v>48</v>
      </c>
      <c r="O926" s="92"/>
      <c r="P926" s="239">
        <f>O926*H926</f>
        <v>0</v>
      </c>
      <c r="Q926" s="239">
        <v>0</v>
      </c>
      <c r="R926" s="239">
        <f>Q926*H926</f>
        <v>0</v>
      </c>
      <c r="S926" s="239">
        <v>0</v>
      </c>
      <c r="T926" s="240">
        <f>S926*H926</f>
        <v>0</v>
      </c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R926" s="241" t="s">
        <v>251</v>
      </c>
      <c r="AT926" s="241" t="s">
        <v>247</v>
      </c>
      <c r="AU926" s="241" t="s">
        <v>92</v>
      </c>
      <c r="AY926" s="18" t="s">
        <v>244</v>
      </c>
      <c r="BE926" s="242">
        <f>IF(N926="základní",J926,0)</f>
        <v>0</v>
      </c>
      <c r="BF926" s="242">
        <f>IF(N926="snížená",J926,0)</f>
        <v>0</v>
      </c>
      <c r="BG926" s="242">
        <f>IF(N926="zákl. přenesená",J926,0)</f>
        <v>0</v>
      </c>
      <c r="BH926" s="242">
        <f>IF(N926="sníž. přenesená",J926,0)</f>
        <v>0</v>
      </c>
      <c r="BI926" s="242">
        <f>IF(N926="nulová",J926,0)</f>
        <v>0</v>
      </c>
      <c r="BJ926" s="18" t="s">
        <v>90</v>
      </c>
      <c r="BK926" s="242">
        <f>ROUND(I926*H926,2)</f>
        <v>0</v>
      </c>
      <c r="BL926" s="18" t="s">
        <v>251</v>
      </c>
      <c r="BM926" s="241" t="s">
        <v>5080</v>
      </c>
    </row>
    <row r="927" s="15" customFormat="1">
      <c r="A927" s="15"/>
      <c r="B927" s="266"/>
      <c r="C927" s="267"/>
      <c r="D927" s="245" t="s">
        <v>253</v>
      </c>
      <c r="E927" s="268" t="s">
        <v>1</v>
      </c>
      <c r="F927" s="269" t="s">
        <v>5081</v>
      </c>
      <c r="G927" s="267"/>
      <c r="H927" s="268" t="s">
        <v>1</v>
      </c>
      <c r="I927" s="270"/>
      <c r="J927" s="267"/>
      <c r="K927" s="267"/>
      <c r="L927" s="271"/>
      <c r="M927" s="272"/>
      <c r="N927" s="273"/>
      <c r="O927" s="273"/>
      <c r="P927" s="273"/>
      <c r="Q927" s="273"/>
      <c r="R927" s="273"/>
      <c r="S927" s="273"/>
      <c r="T927" s="274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T927" s="275" t="s">
        <v>253</v>
      </c>
      <c r="AU927" s="275" t="s">
        <v>92</v>
      </c>
      <c r="AV927" s="15" t="s">
        <v>90</v>
      </c>
      <c r="AW927" s="15" t="s">
        <v>36</v>
      </c>
      <c r="AX927" s="15" t="s">
        <v>83</v>
      </c>
      <c r="AY927" s="275" t="s">
        <v>244</v>
      </c>
    </row>
    <row r="928" s="13" customFormat="1">
      <c r="A928" s="13"/>
      <c r="B928" s="243"/>
      <c r="C928" s="244"/>
      <c r="D928" s="245" t="s">
        <v>253</v>
      </c>
      <c r="E928" s="246" t="s">
        <v>1</v>
      </c>
      <c r="F928" s="247" t="s">
        <v>5082</v>
      </c>
      <c r="G928" s="244"/>
      <c r="H928" s="248">
        <v>5.0140000000000002</v>
      </c>
      <c r="I928" s="249"/>
      <c r="J928" s="244"/>
      <c r="K928" s="244"/>
      <c r="L928" s="250"/>
      <c r="M928" s="251"/>
      <c r="N928" s="252"/>
      <c r="O928" s="252"/>
      <c r="P928" s="252"/>
      <c r="Q928" s="252"/>
      <c r="R928" s="252"/>
      <c r="S928" s="252"/>
      <c r="T928" s="25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4" t="s">
        <v>253</v>
      </c>
      <c r="AU928" s="254" t="s">
        <v>92</v>
      </c>
      <c r="AV928" s="13" t="s">
        <v>92</v>
      </c>
      <c r="AW928" s="13" t="s">
        <v>36</v>
      </c>
      <c r="AX928" s="13" t="s">
        <v>83</v>
      </c>
      <c r="AY928" s="254" t="s">
        <v>244</v>
      </c>
    </row>
    <row r="929" s="13" customFormat="1">
      <c r="A929" s="13"/>
      <c r="B929" s="243"/>
      <c r="C929" s="244"/>
      <c r="D929" s="245" t="s">
        <v>253</v>
      </c>
      <c r="E929" s="246" t="s">
        <v>1</v>
      </c>
      <c r="F929" s="247" t="s">
        <v>5083</v>
      </c>
      <c r="G929" s="244"/>
      <c r="H929" s="248">
        <v>6.5490000000000004</v>
      </c>
      <c r="I929" s="249"/>
      <c r="J929" s="244"/>
      <c r="K929" s="244"/>
      <c r="L929" s="250"/>
      <c r="M929" s="251"/>
      <c r="N929" s="252"/>
      <c r="O929" s="252"/>
      <c r="P929" s="252"/>
      <c r="Q929" s="252"/>
      <c r="R929" s="252"/>
      <c r="S929" s="252"/>
      <c r="T929" s="25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4" t="s">
        <v>253</v>
      </c>
      <c r="AU929" s="254" t="s">
        <v>92</v>
      </c>
      <c r="AV929" s="13" t="s">
        <v>92</v>
      </c>
      <c r="AW929" s="13" t="s">
        <v>36</v>
      </c>
      <c r="AX929" s="13" t="s">
        <v>83</v>
      </c>
      <c r="AY929" s="254" t="s">
        <v>244</v>
      </c>
    </row>
    <row r="930" s="14" customFormat="1">
      <c r="A930" s="14"/>
      <c r="B930" s="255"/>
      <c r="C930" s="256"/>
      <c r="D930" s="245" t="s">
        <v>253</v>
      </c>
      <c r="E930" s="257" t="s">
        <v>1</v>
      </c>
      <c r="F930" s="258" t="s">
        <v>255</v>
      </c>
      <c r="G930" s="256"/>
      <c r="H930" s="259">
        <v>11.563000000000001</v>
      </c>
      <c r="I930" s="260"/>
      <c r="J930" s="256"/>
      <c r="K930" s="256"/>
      <c r="L930" s="261"/>
      <c r="M930" s="262"/>
      <c r="N930" s="263"/>
      <c r="O930" s="263"/>
      <c r="P930" s="263"/>
      <c r="Q930" s="263"/>
      <c r="R930" s="263"/>
      <c r="S930" s="263"/>
      <c r="T930" s="26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65" t="s">
        <v>253</v>
      </c>
      <c r="AU930" s="265" t="s">
        <v>92</v>
      </c>
      <c r="AV930" s="14" t="s">
        <v>251</v>
      </c>
      <c r="AW930" s="14" t="s">
        <v>36</v>
      </c>
      <c r="AX930" s="14" t="s">
        <v>90</v>
      </c>
      <c r="AY930" s="265" t="s">
        <v>244</v>
      </c>
    </row>
    <row r="931" s="2" customFormat="1" ht="44.25" customHeight="1">
      <c r="A931" s="39"/>
      <c r="B931" s="40"/>
      <c r="C931" s="229" t="s">
        <v>1440</v>
      </c>
      <c r="D931" s="229" t="s">
        <v>247</v>
      </c>
      <c r="E931" s="230" t="s">
        <v>5084</v>
      </c>
      <c r="F931" s="231" t="s">
        <v>5085</v>
      </c>
      <c r="G931" s="232" t="s">
        <v>338</v>
      </c>
      <c r="H931" s="233">
        <v>223.399</v>
      </c>
      <c r="I931" s="234"/>
      <c r="J931" s="235">
        <f>ROUND(I931*H931,2)</f>
        <v>0</v>
      </c>
      <c r="K931" s="236"/>
      <c r="L931" s="45"/>
      <c r="M931" s="237" t="s">
        <v>1</v>
      </c>
      <c r="N931" s="238" t="s">
        <v>48</v>
      </c>
      <c r="O931" s="92"/>
      <c r="P931" s="239">
        <f>O931*H931</f>
        <v>0</v>
      </c>
      <c r="Q931" s="239">
        <v>0</v>
      </c>
      <c r="R931" s="239">
        <f>Q931*H931</f>
        <v>0</v>
      </c>
      <c r="S931" s="239">
        <v>0</v>
      </c>
      <c r="T931" s="240">
        <f>S931*H931</f>
        <v>0</v>
      </c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R931" s="241" t="s">
        <v>251</v>
      </c>
      <c r="AT931" s="241" t="s">
        <v>247</v>
      </c>
      <c r="AU931" s="241" t="s">
        <v>92</v>
      </c>
      <c r="AY931" s="18" t="s">
        <v>244</v>
      </c>
      <c r="BE931" s="242">
        <f>IF(N931="základní",J931,0)</f>
        <v>0</v>
      </c>
      <c r="BF931" s="242">
        <f>IF(N931="snížená",J931,0)</f>
        <v>0</v>
      </c>
      <c r="BG931" s="242">
        <f>IF(N931="zákl. přenesená",J931,0)</f>
        <v>0</v>
      </c>
      <c r="BH931" s="242">
        <f>IF(N931="sníž. přenesená",J931,0)</f>
        <v>0</v>
      </c>
      <c r="BI931" s="242">
        <f>IF(N931="nulová",J931,0)</f>
        <v>0</v>
      </c>
      <c r="BJ931" s="18" t="s">
        <v>90</v>
      </c>
      <c r="BK931" s="242">
        <f>ROUND(I931*H931,2)</f>
        <v>0</v>
      </c>
      <c r="BL931" s="18" t="s">
        <v>251</v>
      </c>
      <c r="BM931" s="241" t="s">
        <v>5086</v>
      </c>
    </row>
    <row r="932" s="13" customFormat="1">
      <c r="A932" s="13"/>
      <c r="B932" s="243"/>
      <c r="C932" s="244"/>
      <c r="D932" s="245" t="s">
        <v>253</v>
      </c>
      <c r="E932" s="246" t="s">
        <v>1</v>
      </c>
      <c r="F932" s="247" t="s">
        <v>5087</v>
      </c>
      <c r="G932" s="244"/>
      <c r="H932" s="248">
        <v>97.992999999999995</v>
      </c>
      <c r="I932" s="249"/>
      <c r="J932" s="244"/>
      <c r="K932" s="244"/>
      <c r="L932" s="250"/>
      <c r="M932" s="251"/>
      <c r="N932" s="252"/>
      <c r="O932" s="252"/>
      <c r="P932" s="252"/>
      <c r="Q932" s="252"/>
      <c r="R932" s="252"/>
      <c r="S932" s="252"/>
      <c r="T932" s="25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4" t="s">
        <v>253</v>
      </c>
      <c r="AU932" s="254" t="s">
        <v>92</v>
      </c>
      <c r="AV932" s="13" t="s">
        <v>92</v>
      </c>
      <c r="AW932" s="13" t="s">
        <v>36</v>
      </c>
      <c r="AX932" s="13" t="s">
        <v>83</v>
      </c>
      <c r="AY932" s="254" t="s">
        <v>244</v>
      </c>
    </row>
    <row r="933" s="13" customFormat="1">
      <c r="A933" s="13"/>
      <c r="B933" s="243"/>
      <c r="C933" s="244"/>
      <c r="D933" s="245" t="s">
        <v>253</v>
      </c>
      <c r="E933" s="246" t="s">
        <v>1</v>
      </c>
      <c r="F933" s="247" t="s">
        <v>5088</v>
      </c>
      <c r="G933" s="244"/>
      <c r="H933" s="248">
        <v>41.234000000000002</v>
      </c>
      <c r="I933" s="249"/>
      <c r="J933" s="244"/>
      <c r="K933" s="244"/>
      <c r="L933" s="250"/>
      <c r="M933" s="251"/>
      <c r="N933" s="252"/>
      <c r="O933" s="252"/>
      <c r="P933" s="252"/>
      <c r="Q933" s="252"/>
      <c r="R933" s="252"/>
      <c r="S933" s="252"/>
      <c r="T933" s="25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4" t="s">
        <v>253</v>
      </c>
      <c r="AU933" s="254" t="s">
        <v>92</v>
      </c>
      <c r="AV933" s="13" t="s">
        <v>92</v>
      </c>
      <c r="AW933" s="13" t="s">
        <v>36</v>
      </c>
      <c r="AX933" s="13" t="s">
        <v>83</v>
      </c>
      <c r="AY933" s="254" t="s">
        <v>244</v>
      </c>
    </row>
    <row r="934" s="13" customFormat="1">
      <c r="A934" s="13"/>
      <c r="B934" s="243"/>
      <c r="C934" s="244"/>
      <c r="D934" s="245" t="s">
        <v>253</v>
      </c>
      <c r="E934" s="246" t="s">
        <v>1</v>
      </c>
      <c r="F934" s="247" t="s">
        <v>5089</v>
      </c>
      <c r="G934" s="244"/>
      <c r="H934" s="248">
        <v>10.321999999999999</v>
      </c>
      <c r="I934" s="249"/>
      <c r="J934" s="244"/>
      <c r="K934" s="244"/>
      <c r="L934" s="250"/>
      <c r="M934" s="251"/>
      <c r="N934" s="252"/>
      <c r="O934" s="252"/>
      <c r="P934" s="252"/>
      <c r="Q934" s="252"/>
      <c r="R934" s="252"/>
      <c r="S934" s="252"/>
      <c r="T934" s="25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4" t="s">
        <v>253</v>
      </c>
      <c r="AU934" s="254" t="s">
        <v>92</v>
      </c>
      <c r="AV934" s="13" t="s">
        <v>92</v>
      </c>
      <c r="AW934" s="13" t="s">
        <v>36</v>
      </c>
      <c r="AX934" s="13" t="s">
        <v>83</v>
      </c>
      <c r="AY934" s="254" t="s">
        <v>244</v>
      </c>
    </row>
    <row r="935" s="13" customFormat="1">
      <c r="A935" s="13"/>
      <c r="B935" s="243"/>
      <c r="C935" s="244"/>
      <c r="D935" s="245" t="s">
        <v>253</v>
      </c>
      <c r="E935" s="246" t="s">
        <v>1</v>
      </c>
      <c r="F935" s="247" t="s">
        <v>5090</v>
      </c>
      <c r="G935" s="244"/>
      <c r="H935" s="248">
        <v>5.2149999999999999</v>
      </c>
      <c r="I935" s="249"/>
      <c r="J935" s="244"/>
      <c r="K935" s="244"/>
      <c r="L935" s="250"/>
      <c r="M935" s="251"/>
      <c r="N935" s="252"/>
      <c r="O935" s="252"/>
      <c r="P935" s="252"/>
      <c r="Q935" s="252"/>
      <c r="R935" s="252"/>
      <c r="S935" s="252"/>
      <c r="T935" s="25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4" t="s">
        <v>253</v>
      </c>
      <c r="AU935" s="254" t="s">
        <v>92</v>
      </c>
      <c r="AV935" s="13" t="s">
        <v>92</v>
      </c>
      <c r="AW935" s="13" t="s">
        <v>36</v>
      </c>
      <c r="AX935" s="13" t="s">
        <v>83</v>
      </c>
      <c r="AY935" s="254" t="s">
        <v>244</v>
      </c>
    </row>
    <row r="936" s="13" customFormat="1">
      <c r="A936" s="13"/>
      <c r="B936" s="243"/>
      <c r="C936" s="244"/>
      <c r="D936" s="245" t="s">
        <v>253</v>
      </c>
      <c r="E936" s="246" t="s">
        <v>1</v>
      </c>
      <c r="F936" s="247" t="s">
        <v>5091</v>
      </c>
      <c r="G936" s="244"/>
      <c r="H936" s="248">
        <v>0.5</v>
      </c>
      <c r="I936" s="249"/>
      <c r="J936" s="244"/>
      <c r="K936" s="244"/>
      <c r="L936" s="250"/>
      <c r="M936" s="251"/>
      <c r="N936" s="252"/>
      <c r="O936" s="252"/>
      <c r="P936" s="252"/>
      <c r="Q936" s="252"/>
      <c r="R936" s="252"/>
      <c r="S936" s="252"/>
      <c r="T936" s="25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4" t="s">
        <v>253</v>
      </c>
      <c r="AU936" s="254" t="s">
        <v>92</v>
      </c>
      <c r="AV936" s="13" t="s">
        <v>92</v>
      </c>
      <c r="AW936" s="13" t="s">
        <v>36</v>
      </c>
      <c r="AX936" s="13" t="s">
        <v>83</v>
      </c>
      <c r="AY936" s="254" t="s">
        <v>244</v>
      </c>
    </row>
    <row r="937" s="13" customFormat="1">
      <c r="A937" s="13"/>
      <c r="B937" s="243"/>
      <c r="C937" s="244"/>
      <c r="D937" s="245" t="s">
        <v>253</v>
      </c>
      <c r="E937" s="246" t="s">
        <v>1</v>
      </c>
      <c r="F937" s="247" t="s">
        <v>5092</v>
      </c>
      <c r="G937" s="244"/>
      <c r="H937" s="248">
        <v>68.135000000000005</v>
      </c>
      <c r="I937" s="249"/>
      <c r="J937" s="244"/>
      <c r="K937" s="244"/>
      <c r="L937" s="250"/>
      <c r="M937" s="251"/>
      <c r="N937" s="252"/>
      <c r="O937" s="252"/>
      <c r="P937" s="252"/>
      <c r="Q937" s="252"/>
      <c r="R937" s="252"/>
      <c r="S937" s="252"/>
      <c r="T937" s="25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4" t="s">
        <v>253</v>
      </c>
      <c r="AU937" s="254" t="s">
        <v>92</v>
      </c>
      <c r="AV937" s="13" t="s">
        <v>92</v>
      </c>
      <c r="AW937" s="13" t="s">
        <v>36</v>
      </c>
      <c r="AX937" s="13" t="s">
        <v>83</v>
      </c>
      <c r="AY937" s="254" t="s">
        <v>244</v>
      </c>
    </row>
    <row r="938" s="16" customFormat="1">
      <c r="A938" s="16"/>
      <c r="B938" s="276"/>
      <c r="C938" s="277"/>
      <c r="D938" s="245" t="s">
        <v>253</v>
      </c>
      <c r="E938" s="278" t="s">
        <v>1</v>
      </c>
      <c r="F938" s="279" t="s">
        <v>503</v>
      </c>
      <c r="G938" s="277"/>
      <c r="H938" s="280">
        <v>223.399</v>
      </c>
      <c r="I938" s="281"/>
      <c r="J938" s="277"/>
      <c r="K938" s="277"/>
      <c r="L938" s="282"/>
      <c r="M938" s="283"/>
      <c r="N938" s="284"/>
      <c r="O938" s="284"/>
      <c r="P938" s="284"/>
      <c r="Q938" s="284"/>
      <c r="R938" s="284"/>
      <c r="S938" s="284"/>
      <c r="T938" s="285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T938" s="286" t="s">
        <v>253</v>
      </c>
      <c r="AU938" s="286" t="s">
        <v>92</v>
      </c>
      <c r="AV938" s="16" t="s">
        <v>358</v>
      </c>
      <c r="AW938" s="16" t="s">
        <v>36</v>
      </c>
      <c r="AX938" s="16" t="s">
        <v>83</v>
      </c>
      <c r="AY938" s="286" t="s">
        <v>244</v>
      </c>
    </row>
    <row r="939" s="14" customFormat="1">
      <c r="A939" s="14"/>
      <c r="B939" s="255"/>
      <c r="C939" s="256"/>
      <c r="D939" s="245" t="s">
        <v>253</v>
      </c>
      <c r="E939" s="257" t="s">
        <v>1</v>
      </c>
      <c r="F939" s="258" t="s">
        <v>255</v>
      </c>
      <c r="G939" s="256"/>
      <c r="H939" s="259">
        <v>223.399</v>
      </c>
      <c r="I939" s="260"/>
      <c r="J939" s="256"/>
      <c r="K939" s="256"/>
      <c r="L939" s="261"/>
      <c r="M939" s="262"/>
      <c r="N939" s="263"/>
      <c r="O939" s="263"/>
      <c r="P939" s="263"/>
      <c r="Q939" s="263"/>
      <c r="R939" s="263"/>
      <c r="S939" s="263"/>
      <c r="T939" s="26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65" t="s">
        <v>253</v>
      </c>
      <c r="AU939" s="265" t="s">
        <v>92</v>
      </c>
      <c r="AV939" s="14" t="s">
        <v>251</v>
      </c>
      <c r="AW939" s="14" t="s">
        <v>36</v>
      </c>
      <c r="AX939" s="14" t="s">
        <v>90</v>
      </c>
      <c r="AY939" s="265" t="s">
        <v>244</v>
      </c>
    </row>
    <row r="940" s="2" customFormat="1" ht="44.25" customHeight="1">
      <c r="A940" s="39"/>
      <c r="B940" s="40"/>
      <c r="C940" s="229" t="s">
        <v>1444</v>
      </c>
      <c r="D940" s="229" t="s">
        <v>247</v>
      </c>
      <c r="E940" s="230" t="s">
        <v>5093</v>
      </c>
      <c r="F940" s="231" t="s">
        <v>4583</v>
      </c>
      <c r="G940" s="232" t="s">
        <v>338</v>
      </c>
      <c r="H940" s="233">
        <v>344.60000000000002</v>
      </c>
      <c r="I940" s="234"/>
      <c r="J940" s="235">
        <f>ROUND(I940*H940,2)</f>
        <v>0</v>
      </c>
      <c r="K940" s="236"/>
      <c r="L940" s="45"/>
      <c r="M940" s="237" t="s">
        <v>1</v>
      </c>
      <c r="N940" s="238" t="s">
        <v>48</v>
      </c>
      <c r="O940" s="92"/>
      <c r="P940" s="239">
        <f>O940*H940</f>
        <v>0</v>
      </c>
      <c r="Q940" s="239">
        <v>0</v>
      </c>
      <c r="R940" s="239">
        <f>Q940*H940</f>
        <v>0</v>
      </c>
      <c r="S940" s="239">
        <v>0</v>
      </c>
      <c r="T940" s="240">
        <f>S940*H940</f>
        <v>0</v>
      </c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R940" s="241" t="s">
        <v>251</v>
      </c>
      <c r="AT940" s="241" t="s">
        <v>247</v>
      </c>
      <c r="AU940" s="241" t="s">
        <v>92</v>
      </c>
      <c r="AY940" s="18" t="s">
        <v>244</v>
      </c>
      <c r="BE940" s="242">
        <f>IF(N940="základní",J940,0)</f>
        <v>0</v>
      </c>
      <c r="BF940" s="242">
        <f>IF(N940="snížená",J940,0)</f>
        <v>0</v>
      </c>
      <c r="BG940" s="242">
        <f>IF(N940="zákl. přenesená",J940,0)</f>
        <v>0</v>
      </c>
      <c r="BH940" s="242">
        <f>IF(N940="sníž. přenesená",J940,0)</f>
        <v>0</v>
      </c>
      <c r="BI940" s="242">
        <f>IF(N940="nulová",J940,0)</f>
        <v>0</v>
      </c>
      <c r="BJ940" s="18" t="s">
        <v>90</v>
      </c>
      <c r="BK940" s="242">
        <f>ROUND(I940*H940,2)</f>
        <v>0</v>
      </c>
      <c r="BL940" s="18" t="s">
        <v>251</v>
      </c>
      <c r="BM940" s="241" t="s">
        <v>5094</v>
      </c>
    </row>
    <row r="941" s="13" customFormat="1">
      <c r="A941" s="13"/>
      <c r="B941" s="243"/>
      <c r="C941" s="244"/>
      <c r="D941" s="245" t="s">
        <v>253</v>
      </c>
      <c r="E941" s="246" t="s">
        <v>1</v>
      </c>
      <c r="F941" s="247" t="s">
        <v>5095</v>
      </c>
      <c r="G941" s="244"/>
      <c r="H941" s="248">
        <v>304.40600000000001</v>
      </c>
      <c r="I941" s="249"/>
      <c r="J941" s="244"/>
      <c r="K941" s="244"/>
      <c r="L941" s="250"/>
      <c r="M941" s="251"/>
      <c r="N941" s="252"/>
      <c r="O941" s="252"/>
      <c r="P941" s="252"/>
      <c r="Q941" s="252"/>
      <c r="R941" s="252"/>
      <c r="S941" s="252"/>
      <c r="T941" s="25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4" t="s">
        <v>253</v>
      </c>
      <c r="AU941" s="254" t="s">
        <v>92</v>
      </c>
      <c r="AV941" s="13" t="s">
        <v>92</v>
      </c>
      <c r="AW941" s="13" t="s">
        <v>36</v>
      </c>
      <c r="AX941" s="13" t="s">
        <v>83</v>
      </c>
      <c r="AY941" s="254" t="s">
        <v>244</v>
      </c>
    </row>
    <row r="942" s="13" customFormat="1">
      <c r="A942" s="13"/>
      <c r="B942" s="243"/>
      <c r="C942" s="244"/>
      <c r="D942" s="245" t="s">
        <v>253</v>
      </c>
      <c r="E942" s="246" t="s">
        <v>1</v>
      </c>
      <c r="F942" s="247" t="s">
        <v>5096</v>
      </c>
      <c r="G942" s="244"/>
      <c r="H942" s="248">
        <v>40.194000000000003</v>
      </c>
      <c r="I942" s="249"/>
      <c r="J942" s="244"/>
      <c r="K942" s="244"/>
      <c r="L942" s="250"/>
      <c r="M942" s="251"/>
      <c r="N942" s="252"/>
      <c r="O942" s="252"/>
      <c r="P942" s="252"/>
      <c r="Q942" s="252"/>
      <c r="R942" s="252"/>
      <c r="S942" s="252"/>
      <c r="T942" s="25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4" t="s">
        <v>253</v>
      </c>
      <c r="AU942" s="254" t="s">
        <v>92</v>
      </c>
      <c r="AV942" s="13" t="s">
        <v>92</v>
      </c>
      <c r="AW942" s="13" t="s">
        <v>36</v>
      </c>
      <c r="AX942" s="13" t="s">
        <v>83</v>
      </c>
      <c r="AY942" s="254" t="s">
        <v>244</v>
      </c>
    </row>
    <row r="943" s="16" customFormat="1">
      <c r="A943" s="16"/>
      <c r="B943" s="276"/>
      <c r="C943" s="277"/>
      <c r="D943" s="245" t="s">
        <v>253</v>
      </c>
      <c r="E943" s="278" t="s">
        <v>1</v>
      </c>
      <c r="F943" s="279" t="s">
        <v>503</v>
      </c>
      <c r="G943" s="277"/>
      <c r="H943" s="280">
        <v>344.60000000000002</v>
      </c>
      <c r="I943" s="281"/>
      <c r="J943" s="277"/>
      <c r="K943" s="277"/>
      <c r="L943" s="282"/>
      <c r="M943" s="283"/>
      <c r="N943" s="284"/>
      <c r="O943" s="284"/>
      <c r="P943" s="284"/>
      <c r="Q943" s="284"/>
      <c r="R943" s="284"/>
      <c r="S943" s="284"/>
      <c r="T943" s="285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T943" s="286" t="s">
        <v>253</v>
      </c>
      <c r="AU943" s="286" t="s">
        <v>92</v>
      </c>
      <c r="AV943" s="16" t="s">
        <v>358</v>
      </c>
      <c r="AW943" s="16" t="s">
        <v>36</v>
      </c>
      <c r="AX943" s="16" t="s">
        <v>83</v>
      </c>
      <c r="AY943" s="286" t="s">
        <v>244</v>
      </c>
    </row>
    <row r="944" s="14" customFormat="1">
      <c r="A944" s="14"/>
      <c r="B944" s="255"/>
      <c r="C944" s="256"/>
      <c r="D944" s="245" t="s">
        <v>253</v>
      </c>
      <c r="E944" s="257" t="s">
        <v>1</v>
      </c>
      <c r="F944" s="258" t="s">
        <v>255</v>
      </c>
      <c r="G944" s="256"/>
      <c r="H944" s="259">
        <v>344.60000000000002</v>
      </c>
      <c r="I944" s="260"/>
      <c r="J944" s="256"/>
      <c r="K944" s="256"/>
      <c r="L944" s="261"/>
      <c r="M944" s="262"/>
      <c r="N944" s="263"/>
      <c r="O944" s="263"/>
      <c r="P944" s="263"/>
      <c r="Q944" s="263"/>
      <c r="R944" s="263"/>
      <c r="S944" s="263"/>
      <c r="T944" s="26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65" t="s">
        <v>253</v>
      </c>
      <c r="AU944" s="265" t="s">
        <v>92</v>
      </c>
      <c r="AV944" s="14" t="s">
        <v>251</v>
      </c>
      <c r="AW944" s="14" t="s">
        <v>36</v>
      </c>
      <c r="AX944" s="14" t="s">
        <v>90</v>
      </c>
      <c r="AY944" s="265" t="s">
        <v>244</v>
      </c>
    </row>
    <row r="945" s="2" customFormat="1" ht="44.25" customHeight="1">
      <c r="A945" s="39"/>
      <c r="B945" s="40"/>
      <c r="C945" s="229" t="s">
        <v>1449</v>
      </c>
      <c r="D945" s="229" t="s">
        <v>247</v>
      </c>
      <c r="E945" s="230" t="s">
        <v>5097</v>
      </c>
      <c r="F945" s="231" t="s">
        <v>5098</v>
      </c>
      <c r="G945" s="232" t="s">
        <v>338</v>
      </c>
      <c r="H945" s="233">
        <v>219.691</v>
      </c>
      <c r="I945" s="234"/>
      <c r="J945" s="235">
        <f>ROUND(I945*H945,2)</f>
        <v>0</v>
      </c>
      <c r="K945" s="236"/>
      <c r="L945" s="45"/>
      <c r="M945" s="237" t="s">
        <v>1</v>
      </c>
      <c r="N945" s="238" t="s">
        <v>48</v>
      </c>
      <c r="O945" s="92"/>
      <c r="P945" s="239">
        <f>O945*H945</f>
        <v>0</v>
      </c>
      <c r="Q945" s="239">
        <v>0</v>
      </c>
      <c r="R945" s="239">
        <f>Q945*H945</f>
        <v>0</v>
      </c>
      <c r="S945" s="239">
        <v>0</v>
      </c>
      <c r="T945" s="240">
        <f>S945*H945</f>
        <v>0</v>
      </c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R945" s="241" t="s">
        <v>251</v>
      </c>
      <c r="AT945" s="241" t="s">
        <v>247</v>
      </c>
      <c r="AU945" s="241" t="s">
        <v>92</v>
      </c>
      <c r="AY945" s="18" t="s">
        <v>244</v>
      </c>
      <c r="BE945" s="242">
        <f>IF(N945="základní",J945,0)</f>
        <v>0</v>
      </c>
      <c r="BF945" s="242">
        <f>IF(N945="snížená",J945,0)</f>
        <v>0</v>
      </c>
      <c r="BG945" s="242">
        <f>IF(N945="zákl. přenesená",J945,0)</f>
        <v>0</v>
      </c>
      <c r="BH945" s="242">
        <f>IF(N945="sníž. přenesená",J945,0)</f>
        <v>0</v>
      </c>
      <c r="BI945" s="242">
        <f>IF(N945="nulová",J945,0)</f>
        <v>0</v>
      </c>
      <c r="BJ945" s="18" t="s">
        <v>90</v>
      </c>
      <c r="BK945" s="242">
        <f>ROUND(I945*H945,2)</f>
        <v>0</v>
      </c>
      <c r="BL945" s="18" t="s">
        <v>251</v>
      </c>
      <c r="BM945" s="241" t="s">
        <v>5099</v>
      </c>
    </row>
    <row r="946" s="15" customFormat="1">
      <c r="A946" s="15"/>
      <c r="B946" s="266"/>
      <c r="C946" s="267"/>
      <c r="D946" s="245" t="s">
        <v>253</v>
      </c>
      <c r="E946" s="268" t="s">
        <v>1</v>
      </c>
      <c r="F946" s="269" t="s">
        <v>5100</v>
      </c>
      <c r="G946" s="267"/>
      <c r="H946" s="268" t="s">
        <v>1</v>
      </c>
      <c r="I946" s="270"/>
      <c r="J946" s="267"/>
      <c r="K946" s="267"/>
      <c r="L946" s="271"/>
      <c r="M946" s="272"/>
      <c r="N946" s="273"/>
      <c r="O946" s="273"/>
      <c r="P946" s="273"/>
      <c r="Q946" s="273"/>
      <c r="R946" s="273"/>
      <c r="S946" s="273"/>
      <c r="T946" s="274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75" t="s">
        <v>253</v>
      </c>
      <c r="AU946" s="275" t="s">
        <v>92</v>
      </c>
      <c r="AV946" s="15" t="s">
        <v>90</v>
      </c>
      <c r="AW946" s="15" t="s">
        <v>36</v>
      </c>
      <c r="AX946" s="15" t="s">
        <v>83</v>
      </c>
      <c r="AY946" s="275" t="s">
        <v>244</v>
      </c>
    </row>
    <row r="947" s="13" customFormat="1">
      <c r="A947" s="13"/>
      <c r="B947" s="243"/>
      <c r="C947" s="244"/>
      <c r="D947" s="245" t="s">
        <v>253</v>
      </c>
      <c r="E947" s="246" t="s">
        <v>1</v>
      </c>
      <c r="F947" s="247" t="s">
        <v>5101</v>
      </c>
      <c r="G947" s="244"/>
      <c r="H947" s="248">
        <v>95.257000000000005</v>
      </c>
      <c r="I947" s="249"/>
      <c r="J947" s="244"/>
      <c r="K947" s="244"/>
      <c r="L947" s="250"/>
      <c r="M947" s="251"/>
      <c r="N947" s="252"/>
      <c r="O947" s="252"/>
      <c r="P947" s="252"/>
      <c r="Q947" s="252"/>
      <c r="R947" s="252"/>
      <c r="S947" s="252"/>
      <c r="T947" s="25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4" t="s">
        <v>253</v>
      </c>
      <c r="AU947" s="254" t="s">
        <v>92</v>
      </c>
      <c r="AV947" s="13" t="s">
        <v>92</v>
      </c>
      <c r="AW947" s="13" t="s">
        <v>36</v>
      </c>
      <c r="AX947" s="13" t="s">
        <v>83</v>
      </c>
      <c r="AY947" s="254" t="s">
        <v>244</v>
      </c>
    </row>
    <row r="948" s="13" customFormat="1">
      <c r="A948" s="13"/>
      <c r="B948" s="243"/>
      <c r="C948" s="244"/>
      <c r="D948" s="245" t="s">
        <v>253</v>
      </c>
      <c r="E948" s="246" t="s">
        <v>1</v>
      </c>
      <c r="F948" s="247" t="s">
        <v>5102</v>
      </c>
      <c r="G948" s="244"/>
      <c r="H948" s="248">
        <v>124.434</v>
      </c>
      <c r="I948" s="249"/>
      <c r="J948" s="244"/>
      <c r="K948" s="244"/>
      <c r="L948" s="250"/>
      <c r="M948" s="251"/>
      <c r="N948" s="252"/>
      <c r="O948" s="252"/>
      <c r="P948" s="252"/>
      <c r="Q948" s="252"/>
      <c r="R948" s="252"/>
      <c r="S948" s="252"/>
      <c r="T948" s="25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4" t="s">
        <v>253</v>
      </c>
      <c r="AU948" s="254" t="s">
        <v>92</v>
      </c>
      <c r="AV948" s="13" t="s">
        <v>92</v>
      </c>
      <c r="AW948" s="13" t="s">
        <v>36</v>
      </c>
      <c r="AX948" s="13" t="s">
        <v>83</v>
      </c>
      <c r="AY948" s="254" t="s">
        <v>244</v>
      </c>
    </row>
    <row r="949" s="14" customFormat="1">
      <c r="A949" s="14"/>
      <c r="B949" s="255"/>
      <c r="C949" s="256"/>
      <c r="D949" s="245" t="s">
        <v>253</v>
      </c>
      <c r="E949" s="257" t="s">
        <v>1</v>
      </c>
      <c r="F949" s="258" t="s">
        <v>255</v>
      </c>
      <c r="G949" s="256"/>
      <c r="H949" s="259">
        <v>219.691</v>
      </c>
      <c r="I949" s="260"/>
      <c r="J949" s="256"/>
      <c r="K949" s="256"/>
      <c r="L949" s="261"/>
      <c r="M949" s="262"/>
      <c r="N949" s="263"/>
      <c r="O949" s="263"/>
      <c r="P949" s="263"/>
      <c r="Q949" s="263"/>
      <c r="R949" s="263"/>
      <c r="S949" s="263"/>
      <c r="T949" s="26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65" t="s">
        <v>253</v>
      </c>
      <c r="AU949" s="265" t="s">
        <v>92</v>
      </c>
      <c r="AV949" s="14" t="s">
        <v>251</v>
      </c>
      <c r="AW949" s="14" t="s">
        <v>36</v>
      </c>
      <c r="AX949" s="14" t="s">
        <v>90</v>
      </c>
      <c r="AY949" s="265" t="s">
        <v>244</v>
      </c>
    </row>
    <row r="950" s="2" customFormat="1" ht="44.25" customHeight="1">
      <c r="A950" s="39"/>
      <c r="B950" s="40"/>
      <c r="C950" s="229" t="s">
        <v>1455</v>
      </c>
      <c r="D950" s="229" t="s">
        <v>247</v>
      </c>
      <c r="E950" s="230" t="s">
        <v>5103</v>
      </c>
      <c r="F950" s="231" t="s">
        <v>5104</v>
      </c>
      <c r="G950" s="232" t="s">
        <v>338</v>
      </c>
      <c r="H950" s="233">
        <v>-0.5</v>
      </c>
      <c r="I950" s="234"/>
      <c r="J950" s="235">
        <f>ROUND(I950*H950,2)</f>
        <v>0</v>
      </c>
      <c r="K950" s="236"/>
      <c r="L950" s="45"/>
      <c r="M950" s="237" t="s">
        <v>1</v>
      </c>
      <c r="N950" s="238" t="s">
        <v>48</v>
      </c>
      <c r="O950" s="92"/>
      <c r="P950" s="239">
        <f>O950*H950</f>
        <v>0</v>
      </c>
      <c r="Q950" s="239">
        <v>0</v>
      </c>
      <c r="R950" s="239">
        <f>Q950*H950</f>
        <v>0</v>
      </c>
      <c r="S950" s="239">
        <v>0</v>
      </c>
      <c r="T950" s="240">
        <f>S950*H950</f>
        <v>0</v>
      </c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R950" s="241" t="s">
        <v>251</v>
      </c>
      <c r="AT950" s="241" t="s">
        <v>247</v>
      </c>
      <c r="AU950" s="241" t="s">
        <v>92</v>
      </c>
      <c r="AY950" s="18" t="s">
        <v>244</v>
      </c>
      <c r="BE950" s="242">
        <f>IF(N950="základní",J950,0)</f>
        <v>0</v>
      </c>
      <c r="BF950" s="242">
        <f>IF(N950="snížená",J950,0)</f>
        <v>0</v>
      </c>
      <c r="BG950" s="242">
        <f>IF(N950="zákl. přenesená",J950,0)</f>
        <v>0</v>
      </c>
      <c r="BH950" s="242">
        <f>IF(N950="sníž. přenesená",J950,0)</f>
        <v>0</v>
      </c>
      <c r="BI950" s="242">
        <f>IF(N950="nulová",J950,0)</f>
        <v>0</v>
      </c>
      <c r="BJ950" s="18" t="s">
        <v>90</v>
      </c>
      <c r="BK950" s="242">
        <f>ROUND(I950*H950,2)</f>
        <v>0</v>
      </c>
      <c r="BL950" s="18" t="s">
        <v>251</v>
      </c>
      <c r="BM950" s="241" t="s">
        <v>5105</v>
      </c>
    </row>
    <row r="951" s="13" customFormat="1">
      <c r="A951" s="13"/>
      <c r="B951" s="243"/>
      <c r="C951" s="244"/>
      <c r="D951" s="245" t="s">
        <v>253</v>
      </c>
      <c r="E951" s="246" t="s">
        <v>1</v>
      </c>
      <c r="F951" s="247" t="s">
        <v>5106</v>
      </c>
      <c r="G951" s="244"/>
      <c r="H951" s="248">
        <v>-0.5</v>
      </c>
      <c r="I951" s="249"/>
      <c r="J951" s="244"/>
      <c r="K951" s="244"/>
      <c r="L951" s="250"/>
      <c r="M951" s="251"/>
      <c r="N951" s="252"/>
      <c r="O951" s="252"/>
      <c r="P951" s="252"/>
      <c r="Q951" s="252"/>
      <c r="R951" s="252"/>
      <c r="S951" s="252"/>
      <c r="T951" s="25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4" t="s">
        <v>253</v>
      </c>
      <c r="AU951" s="254" t="s">
        <v>92</v>
      </c>
      <c r="AV951" s="13" t="s">
        <v>92</v>
      </c>
      <c r="AW951" s="13" t="s">
        <v>36</v>
      </c>
      <c r="AX951" s="13" t="s">
        <v>83</v>
      </c>
      <c r="AY951" s="254" t="s">
        <v>244</v>
      </c>
    </row>
    <row r="952" s="14" customFormat="1">
      <c r="A952" s="14"/>
      <c r="B952" s="255"/>
      <c r="C952" s="256"/>
      <c r="D952" s="245" t="s">
        <v>253</v>
      </c>
      <c r="E952" s="257" t="s">
        <v>1</v>
      </c>
      <c r="F952" s="258" t="s">
        <v>255</v>
      </c>
      <c r="G952" s="256"/>
      <c r="H952" s="259">
        <v>-0.5</v>
      </c>
      <c r="I952" s="260"/>
      <c r="J952" s="256"/>
      <c r="K952" s="256"/>
      <c r="L952" s="261"/>
      <c r="M952" s="262"/>
      <c r="N952" s="263"/>
      <c r="O952" s="263"/>
      <c r="P952" s="263"/>
      <c r="Q952" s="263"/>
      <c r="R952" s="263"/>
      <c r="S952" s="263"/>
      <c r="T952" s="26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65" t="s">
        <v>253</v>
      </c>
      <c r="AU952" s="265" t="s">
        <v>92</v>
      </c>
      <c r="AV952" s="14" t="s">
        <v>251</v>
      </c>
      <c r="AW952" s="14" t="s">
        <v>36</v>
      </c>
      <c r="AX952" s="14" t="s">
        <v>90</v>
      </c>
      <c r="AY952" s="265" t="s">
        <v>244</v>
      </c>
    </row>
    <row r="953" s="2" customFormat="1" ht="37.8" customHeight="1">
      <c r="A953" s="39"/>
      <c r="B953" s="40"/>
      <c r="C953" s="229" t="s">
        <v>1459</v>
      </c>
      <c r="D953" s="229" t="s">
        <v>247</v>
      </c>
      <c r="E953" s="230" t="s">
        <v>5107</v>
      </c>
      <c r="F953" s="231" t="s">
        <v>5108</v>
      </c>
      <c r="G953" s="232" t="s">
        <v>338</v>
      </c>
      <c r="H953" s="233">
        <v>799.25300000000004</v>
      </c>
      <c r="I953" s="234"/>
      <c r="J953" s="235">
        <f>ROUND(I953*H953,2)</f>
        <v>0</v>
      </c>
      <c r="K953" s="236"/>
      <c r="L953" s="45"/>
      <c r="M953" s="237" t="s">
        <v>1</v>
      </c>
      <c r="N953" s="238" t="s">
        <v>48</v>
      </c>
      <c r="O953" s="92"/>
      <c r="P953" s="239">
        <f>O953*H953</f>
        <v>0</v>
      </c>
      <c r="Q953" s="239">
        <v>0</v>
      </c>
      <c r="R953" s="239">
        <f>Q953*H953</f>
        <v>0</v>
      </c>
      <c r="S953" s="239">
        <v>0</v>
      </c>
      <c r="T953" s="240">
        <f>S953*H953</f>
        <v>0</v>
      </c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R953" s="241" t="s">
        <v>251</v>
      </c>
      <c r="AT953" s="241" t="s">
        <v>247</v>
      </c>
      <c r="AU953" s="241" t="s">
        <v>92</v>
      </c>
      <c r="AY953" s="18" t="s">
        <v>244</v>
      </c>
      <c r="BE953" s="242">
        <f>IF(N953="základní",J953,0)</f>
        <v>0</v>
      </c>
      <c r="BF953" s="242">
        <f>IF(N953="snížená",J953,0)</f>
        <v>0</v>
      </c>
      <c r="BG953" s="242">
        <f>IF(N953="zákl. přenesená",J953,0)</f>
        <v>0</v>
      </c>
      <c r="BH953" s="242">
        <f>IF(N953="sníž. přenesená",J953,0)</f>
        <v>0</v>
      </c>
      <c r="BI953" s="242">
        <f>IF(N953="nulová",J953,0)</f>
        <v>0</v>
      </c>
      <c r="BJ953" s="18" t="s">
        <v>90</v>
      </c>
      <c r="BK953" s="242">
        <f>ROUND(I953*H953,2)</f>
        <v>0</v>
      </c>
      <c r="BL953" s="18" t="s">
        <v>251</v>
      </c>
      <c r="BM953" s="241" t="s">
        <v>5109</v>
      </c>
    </row>
    <row r="954" s="13" customFormat="1">
      <c r="A954" s="13"/>
      <c r="B954" s="243"/>
      <c r="C954" s="244"/>
      <c r="D954" s="245" t="s">
        <v>253</v>
      </c>
      <c r="E954" s="246" t="s">
        <v>1</v>
      </c>
      <c r="F954" s="247" t="s">
        <v>5095</v>
      </c>
      <c r="G954" s="244"/>
      <c r="H954" s="248">
        <v>304.40600000000001</v>
      </c>
      <c r="I954" s="249"/>
      <c r="J954" s="244"/>
      <c r="K954" s="244"/>
      <c r="L954" s="250"/>
      <c r="M954" s="251"/>
      <c r="N954" s="252"/>
      <c r="O954" s="252"/>
      <c r="P954" s="252"/>
      <c r="Q954" s="252"/>
      <c r="R954" s="252"/>
      <c r="S954" s="252"/>
      <c r="T954" s="25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4" t="s">
        <v>253</v>
      </c>
      <c r="AU954" s="254" t="s">
        <v>92</v>
      </c>
      <c r="AV954" s="13" t="s">
        <v>92</v>
      </c>
      <c r="AW954" s="13" t="s">
        <v>36</v>
      </c>
      <c r="AX954" s="13" t="s">
        <v>83</v>
      </c>
      <c r="AY954" s="254" t="s">
        <v>244</v>
      </c>
    </row>
    <row r="955" s="13" customFormat="1">
      <c r="A955" s="13"/>
      <c r="B955" s="243"/>
      <c r="C955" s="244"/>
      <c r="D955" s="245" t="s">
        <v>253</v>
      </c>
      <c r="E955" s="246" t="s">
        <v>1</v>
      </c>
      <c r="F955" s="247" t="s">
        <v>5096</v>
      </c>
      <c r="G955" s="244"/>
      <c r="H955" s="248">
        <v>40.194000000000003</v>
      </c>
      <c r="I955" s="249"/>
      <c r="J955" s="244"/>
      <c r="K955" s="244"/>
      <c r="L955" s="250"/>
      <c r="M955" s="251"/>
      <c r="N955" s="252"/>
      <c r="O955" s="252"/>
      <c r="P955" s="252"/>
      <c r="Q955" s="252"/>
      <c r="R955" s="252"/>
      <c r="S955" s="252"/>
      <c r="T955" s="25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4" t="s">
        <v>253</v>
      </c>
      <c r="AU955" s="254" t="s">
        <v>92</v>
      </c>
      <c r="AV955" s="13" t="s">
        <v>92</v>
      </c>
      <c r="AW955" s="13" t="s">
        <v>36</v>
      </c>
      <c r="AX955" s="13" t="s">
        <v>83</v>
      </c>
      <c r="AY955" s="254" t="s">
        <v>244</v>
      </c>
    </row>
    <row r="956" s="16" customFormat="1">
      <c r="A956" s="16"/>
      <c r="B956" s="276"/>
      <c r="C956" s="277"/>
      <c r="D956" s="245" t="s">
        <v>253</v>
      </c>
      <c r="E956" s="278" t="s">
        <v>1</v>
      </c>
      <c r="F956" s="279" t="s">
        <v>503</v>
      </c>
      <c r="G956" s="277"/>
      <c r="H956" s="280">
        <v>344.60000000000002</v>
      </c>
      <c r="I956" s="281"/>
      <c r="J956" s="277"/>
      <c r="K956" s="277"/>
      <c r="L956" s="282"/>
      <c r="M956" s="283"/>
      <c r="N956" s="284"/>
      <c r="O956" s="284"/>
      <c r="P956" s="284"/>
      <c r="Q956" s="284"/>
      <c r="R956" s="284"/>
      <c r="S956" s="284"/>
      <c r="T956" s="285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T956" s="286" t="s">
        <v>253</v>
      </c>
      <c r="AU956" s="286" t="s">
        <v>92</v>
      </c>
      <c r="AV956" s="16" t="s">
        <v>358</v>
      </c>
      <c r="AW956" s="16" t="s">
        <v>36</v>
      </c>
      <c r="AX956" s="16" t="s">
        <v>83</v>
      </c>
      <c r="AY956" s="286" t="s">
        <v>244</v>
      </c>
    </row>
    <row r="957" s="13" customFormat="1">
      <c r="A957" s="13"/>
      <c r="B957" s="243"/>
      <c r="C957" s="244"/>
      <c r="D957" s="245" t="s">
        <v>253</v>
      </c>
      <c r="E957" s="246" t="s">
        <v>1</v>
      </c>
      <c r="F957" s="247" t="s">
        <v>5087</v>
      </c>
      <c r="G957" s="244"/>
      <c r="H957" s="248">
        <v>97.992999999999995</v>
      </c>
      <c r="I957" s="249"/>
      <c r="J957" s="244"/>
      <c r="K957" s="244"/>
      <c r="L957" s="250"/>
      <c r="M957" s="251"/>
      <c r="N957" s="252"/>
      <c r="O957" s="252"/>
      <c r="P957" s="252"/>
      <c r="Q957" s="252"/>
      <c r="R957" s="252"/>
      <c r="S957" s="252"/>
      <c r="T957" s="25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4" t="s">
        <v>253</v>
      </c>
      <c r="AU957" s="254" t="s">
        <v>92</v>
      </c>
      <c r="AV957" s="13" t="s">
        <v>92</v>
      </c>
      <c r="AW957" s="13" t="s">
        <v>36</v>
      </c>
      <c r="AX957" s="13" t="s">
        <v>83</v>
      </c>
      <c r="AY957" s="254" t="s">
        <v>244</v>
      </c>
    </row>
    <row r="958" s="13" customFormat="1">
      <c r="A958" s="13"/>
      <c r="B958" s="243"/>
      <c r="C958" s="244"/>
      <c r="D958" s="245" t="s">
        <v>253</v>
      </c>
      <c r="E958" s="246" t="s">
        <v>1</v>
      </c>
      <c r="F958" s="247" t="s">
        <v>5088</v>
      </c>
      <c r="G958" s="244"/>
      <c r="H958" s="248">
        <v>41.234000000000002</v>
      </c>
      <c r="I958" s="249"/>
      <c r="J958" s="244"/>
      <c r="K958" s="244"/>
      <c r="L958" s="250"/>
      <c r="M958" s="251"/>
      <c r="N958" s="252"/>
      <c r="O958" s="252"/>
      <c r="P958" s="252"/>
      <c r="Q958" s="252"/>
      <c r="R958" s="252"/>
      <c r="S958" s="252"/>
      <c r="T958" s="25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4" t="s">
        <v>253</v>
      </c>
      <c r="AU958" s="254" t="s">
        <v>92</v>
      </c>
      <c r="AV958" s="13" t="s">
        <v>92</v>
      </c>
      <c r="AW958" s="13" t="s">
        <v>36</v>
      </c>
      <c r="AX958" s="13" t="s">
        <v>83</v>
      </c>
      <c r="AY958" s="254" t="s">
        <v>244</v>
      </c>
    </row>
    <row r="959" s="13" customFormat="1">
      <c r="A959" s="13"/>
      <c r="B959" s="243"/>
      <c r="C959" s="244"/>
      <c r="D959" s="245" t="s">
        <v>253</v>
      </c>
      <c r="E959" s="246" t="s">
        <v>1</v>
      </c>
      <c r="F959" s="247" t="s">
        <v>5089</v>
      </c>
      <c r="G959" s="244"/>
      <c r="H959" s="248">
        <v>10.321999999999999</v>
      </c>
      <c r="I959" s="249"/>
      <c r="J959" s="244"/>
      <c r="K959" s="244"/>
      <c r="L959" s="250"/>
      <c r="M959" s="251"/>
      <c r="N959" s="252"/>
      <c r="O959" s="252"/>
      <c r="P959" s="252"/>
      <c r="Q959" s="252"/>
      <c r="R959" s="252"/>
      <c r="S959" s="252"/>
      <c r="T959" s="25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4" t="s">
        <v>253</v>
      </c>
      <c r="AU959" s="254" t="s">
        <v>92</v>
      </c>
      <c r="AV959" s="13" t="s">
        <v>92</v>
      </c>
      <c r="AW959" s="13" t="s">
        <v>36</v>
      </c>
      <c r="AX959" s="13" t="s">
        <v>83</v>
      </c>
      <c r="AY959" s="254" t="s">
        <v>244</v>
      </c>
    </row>
    <row r="960" s="13" customFormat="1">
      <c r="A960" s="13"/>
      <c r="B960" s="243"/>
      <c r="C960" s="244"/>
      <c r="D960" s="245" t="s">
        <v>253</v>
      </c>
      <c r="E960" s="246" t="s">
        <v>1</v>
      </c>
      <c r="F960" s="247" t="s">
        <v>5090</v>
      </c>
      <c r="G960" s="244"/>
      <c r="H960" s="248">
        <v>5.2149999999999999</v>
      </c>
      <c r="I960" s="249"/>
      <c r="J960" s="244"/>
      <c r="K960" s="244"/>
      <c r="L960" s="250"/>
      <c r="M960" s="251"/>
      <c r="N960" s="252"/>
      <c r="O960" s="252"/>
      <c r="P960" s="252"/>
      <c r="Q960" s="252"/>
      <c r="R960" s="252"/>
      <c r="S960" s="252"/>
      <c r="T960" s="25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54" t="s">
        <v>253</v>
      </c>
      <c r="AU960" s="254" t="s">
        <v>92</v>
      </c>
      <c r="AV960" s="13" t="s">
        <v>92</v>
      </c>
      <c r="AW960" s="13" t="s">
        <v>36</v>
      </c>
      <c r="AX960" s="13" t="s">
        <v>83</v>
      </c>
      <c r="AY960" s="254" t="s">
        <v>244</v>
      </c>
    </row>
    <row r="961" s="13" customFormat="1">
      <c r="A961" s="13"/>
      <c r="B961" s="243"/>
      <c r="C961" s="244"/>
      <c r="D961" s="245" t="s">
        <v>253</v>
      </c>
      <c r="E961" s="246" t="s">
        <v>1</v>
      </c>
      <c r="F961" s="247" t="s">
        <v>5091</v>
      </c>
      <c r="G961" s="244"/>
      <c r="H961" s="248">
        <v>0.5</v>
      </c>
      <c r="I961" s="249"/>
      <c r="J961" s="244"/>
      <c r="K961" s="244"/>
      <c r="L961" s="250"/>
      <c r="M961" s="251"/>
      <c r="N961" s="252"/>
      <c r="O961" s="252"/>
      <c r="P961" s="252"/>
      <c r="Q961" s="252"/>
      <c r="R961" s="252"/>
      <c r="S961" s="252"/>
      <c r="T961" s="25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4" t="s">
        <v>253</v>
      </c>
      <c r="AU961" s="254" t="s">
        <v>92</v>
      </c>
      <c r="AV961" s="13" t="s">
        <v>92</v>
      </c>
      <c r="AW961" s="13" t="s">
        <v>36</v>
      </c>
      <c r="AX961" s="13" t="s">
        <v>83</v>
      </c>
      <c r="AY961" s="254" t="s">
        <v>244</v>
      </c>
    </row>
    <row r="962" s="13" customFormat="1">
      <c r="A962" s="13"/>
      <c r="B962" s="243"/>
      <c r="C962" s="244"/>
      <c r="D962" s="245" t="s">
        <v>253</v>
      </c>
      <c r="E962" s="246" t="s">
        <v>1</v>
      </c>
      <c r="F962" s="247" t="s">
        <v>5092</v>
      </c>
      <c r="G962" s="244"/>
      <c r="H962" s="248">
        <v>68.135000000000005</v>
      </c>
      <c r="I962" s="249"/>
      <c r="J962" s="244"/>
      <c r="K962" s="244"/>
      <c r="L962" s="250"/>
      <c r="M962" s="251"/>
      <c r="N962" s="252"/>
      <c r="O962" s="252"/>
      <c r="P962" s="252"/>
      <c r="Q962" s="252"/>
      <c r="R962" s="252"/>
      <c r="S962" s="252"/>
      <c r="T962" s="25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54" t="s">
        <v>253</v>
      </c>
      <c r="AU962" s="254" t="s">
        <v>92</v>
      </c>
      <c r="AV962" s="13" t="s">
        <v>92</v>
      </c>
      <c r="AW962" s="13" t="s">
        <v>36</v>
      </c>
      <c r="AX962" s="13" t="s">
        <v>83</v>
      </c>
      <c r="AY962" s="254" t="s">
        <v>244</v>
      </c>
    </row>
    <row r="963" s="16" customFormat="1">
      <c r="A963" s="16"/>
      <c r="B963" s="276"/>
      <c r="C963" s="277"/>
      <c r="D963" s="245" t="s">
        <v>253</v>
      </c>
      <c r="E963" s="278" t="s">
        <v>1</v>
      </c>
      <c r="F963" s="279" t="s">
        <v>503</v>
      </c>
      <c r="G963" s="277"/>
      <c r="H963" s="280">
        <v>223.399</v>
      </c>
      <c r="I963" s="281"/>
      <c r="J963" s="277"/>
      <c r="K963" s="277"/>
      <c r="L963" s="282"/>
      <c r="M963" s="283"/>
      <c r="N963" s="284"/>
      <c r="O963" s="284"/>
      <c r="P963" s="284"/>
      <c r="Q963" s="284"/>
      <c r="R963" s="284"/>
      <c r="S963" s="284"/>
      <c r="T963" s="285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T963" s="286" t="s">
        <v>253</v>
      </c>
      <c r="AU963" s="286" t="s">
        <v>92</v>
      </c>
      <c r="AV963" s="16" t="s">
        <v>358</v>
      </c>
      <c r="AW963" s="16" t="s">
        <v>36</v>
      </c>
      <c r="AX963" s="16" t="s">
        <v>83</v>
      </c>
      <c r="AY963" s="286" t="s">
        <v>244</v>
      </c>
    </row>
    <row r="964" s="13" customFormat="1">
      <c r="A964" s="13"/>
      <c r="B964" s="243"/>
      <c r="C964" s="244"/>
      <c r="D964" s="245" t="s">
        <v>253</v>
      </c>
      <c r="E964" s="246" t="s">
        <v>1</v>
      </c>
      <c r="F964" s="247" t="s">
        <v>5101</v>
      </c>
      <c r="G964" s="244"/>
      <c r="H964" s="248">
        <v>95.257000000000005</v>
      </c>
      <c r="I964" s="249"/>
      <c r="J964" s="244"/>
      <c r="K964" s="244"/>
      <c r="L964" s="250"/>
      <c r="M964" s="251"/>
      <c r="N964" s="252"/>
      <c r="O964" s="252"/>
      <c r="P964" s="252"/>
      <c r="Q964" s="252"/>
      <c r="R964" s="252"/>
      <c r="S964" s="252"/>
      <c r="T964" s="25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4" t="s">
        <v>253</v>
      </c>
      <c r="AU964" s="254" t="s">
        <v>92</v>
      </c>
      <c r="AV964" s="13" t="s">
        <v>92</v>
      </c>
      <c r="AW964" s="13" t="s">
        <v>36</v>
      </c>
      <c r="AX964" s="13" t="s">
        <v>83</v>
      </c>
      <c r="AY964" s="254" t="s">
        <v>244</v>
      </c>
    </row>
    <row r="965" s="13" customFormat="1">
      <c r="A965" s="13"/>
      <c r="B965" s="243"/>
      <c r="C965" s="244"/>
      <c r="D965" s="245" t="s">
        <v>253</v>
      </c>
      <c r="E965" s="246" t="s">
        <v>1</v>
      </c>
      <c r="F965" s="247" t="s">
        <v>5102</v>
      </c>
      <c r="G965" s="244"/>
      <c r="H965" s="248">
        <v>124.434</v>
      </c>
      <c r="I965" s="249"/>
      <c r="J965" s="244"/>
      <c r="K965" s="244"/>
      <c r="L965" s="250"/>
      <c r="M965" s="251"/>
      <c r="N965" s="252"/>
      <c r="O965" s="252"/>
      <c r="P965" s="252"/>
      <c r="Q965" s="252"/>
      <c r="R965" s="252"/>
      <c r="S965" s="252"/>
      <c r="T965" s="25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4" t="s">
        <v>253</v>
      </c>
      <c r="AU965" s="254" t="s">
        <v>92</v>
      </c>
      <c r="AV965" s="13" t="s">
        <v>92</v>
      </c>
      <c r="AW965" s="13" t="s">
        <v>36</v>
      </c>
      <c r="AX965" s="13" t="s">
        <v>83</v>
      </c>
      <c r="AY965" s="254" t="s">
        <v>244</v>
      </c>
    </row>
    <row r="966" s="16" customFormat="1">
      <c r="A966" s="16"/>
      <c r="B966" s="276"/>
      <c r="C966" s="277"/>
      <c r="D966" s="245" t="s">
        <v>253</v>
      </c>
      <c r="E966" s="278" t="s">
        <v>1</v>
      </c>
      <c r="F966" s="279" t="s">
        <v>503</v>
      </c>
      <c r="G966" s="277"/>
      <c r="H966" s="280">
        <v>219.691</v>
      </c>
      <c r="I966" s="281"/>
      <c r="J966" s="277"/>
      <c r="K966" s="277"/>
      <c r="L966" s="282"/>
      <c r="M966" s="283"/>
      <c r="N966" s="284"/>
      <c r="O966" s="284"/>
      <c r="P966" s="284"/>
      <c r="Q966" s="284"/>
      <c r="R966" s="284"/>
      <c r="S966" s="284"/>
      <c r="T966" s="285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T966" s="286" t="s">
        <v>253</v>
      </c>
      <c r="AU966" s="286" t="s">
        <v>92</v>
      </c>
      <c r="AV966" s="16" t="s">
        <v>358</v>
      </c>
      <c r="AW966" s="16" t="s">
        <v>36</v>
      </c>
      <c r="AX966" s="16" t="s">
        <v>83</v>
      </c>
      <c r="AY966" s="286" t="s">
        <v>244</v>
      </c>
    </row>
    <row r="967" s="13" customFormat="1">
      <c r="A967" s="13"/>
      <c r="B967" s="243"/>
      <c r="C967" s="244"/>
      <c r="D967" s="245" t="s">
        <v>253</v>
      </c>
      <c r="E967" s="246" t="s">
        <v>1</v>
      </c>
      <c r="F967" s="247" t="s">
        <v>5082</v>
      </c>
      <c r="G967" s="244"/>
      <c r="H967" s="248">
        <v>5.0140000000000002</v>
      </c>
      <c r="I967" s="249"/>
      <c r="J967" s="244"/>
      <c r="K967" s="244"/>
      <c r="L967" s="250"/>
      <c r="M967" s="251"/>
      <c r="N967" s="252"/>
      <c r="O967" s="252"/>
      <c r="P967" s="252"/>
      <c r="Q967" s="252"/>
      <c r="R967" s="252"/>
      <c r="S967" s="252"/>
      <c r="T967" s="25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4" t="s">
        <v>253</v>
      </c>
      <c r="AU967" s="254" t="s">
        <v>92</v>
      </c>
      <c r="AV967" s="13" t="s">
        <v>92</v>
      </c>
      <c r="AW967" s="13" t="s">
        <v>36</v>
      </c>
      <c r="AX967" s="13" t="s">
        <v>83</v>
      </c>
      <c r="AY967" s="254" t="s">
        <v>244</v>
      </c>
    </row>
    <row r="968" s="13" customFormat="1">
      <c r="A968" s="13"/>
      <c r="B968" s="243"/>
      <c r="C968" s="244"/>
      <c r="D968" s="245" t="s">
        <v>253</v>
      </c>
      <c r="E968" s="246" t="s">
        <v>1</v>
      </c>
      <c r="F968" s="247" t="s">
        <v>5083</v>
      </c>
      <c r="G968" s="244"/>
      <c r="H968" s="248">
        <v>6.5490000000000004</v>
      </c>
      <c r="I968" s="249"/>
      <c r="J968" s="244"/>
      <c r="K968" s="244"/>
      <c r="L968" s="250"/>
      <c r="M968" s="251"/>
      <c r="N968" s="252"/>
      <c r="O968" s="252"/>
      <c r="P968" s="252"/>
      <c r="Q968" s="252"/>
      <c r="R968" s="252"/>
      <c r="S968" s="252"/>
      <c r="T968" s="25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4" t="s">
        <v>253</v>
      </c>
      <c r="AU968" s="254" t="s">
        <v>92</v>
      </c>
      <c r="AV968" s="13" t="s">
        <v>92</v>
      </c>
      <c r="AW968" s="13" t="s">
        <v>36</v>
      </c>
      <c r="AX968" s="13" t="s">
        <v>83</v>
      </c>
      <c r="AY968" s="254" t="s">
        <v>244</v>
      </c>
    </row>
    <row r="969" s="16" customFormat="1">
      <c r="A969" s="16"/>
      <c r="B969" s="276"/>
      <c r="C969" s="277"/>
      <c r="D969" s="245" t="s">
        <v>253</v>
      </c>
      <c r="E969" s="278" t="s">
        <v>1</v>
      </c>
      <c r="F969" s="279" t="s">
        <v>503</v>
      </c>
      <c r="G969" s="277"/>
      <c r="H969" s="280">
        <v>11.563000000000001</v>
      </c>
      <c r="I969" s="281"/>
      <c r="J969" s="277"/>
      <c r="K969" s="277"/>
      <c r="L969" s="282"/>
      <c r="M969" s="283"/>
      <c r="N969" s="284"/>
      <c r="O969" s="284"/>
      <c r="P969" s="284"/>
      <c r="Q969" s="284"/>
      <c r="R969" s="284"/>
      <c r="S969" s="284"/>
      <c r="T969" s="285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T969" s="286" t="s">
        <v>253</v>
      </c>
      <c r="AU969" s="286" t="s">
        <v>92</v>
      </c>
      <c r="AV969" s="16" t="s">
        <v>358</v>
      </c>
      <c r="AW969" s="16" t="s">
        <v>36</v>
      </c>
      <c r="AX969" s="16" t="s">
        <v>83</v>
      </c>
      <c r="AY969" s="286" t="s">
        <v>244</v>
      </c>
    </row>
    <row r="970" s="14" customFormat="1">
      <c r="A970" s="14"/>
      <c r="B970" s="255"/>
      <c r="C970" s="256"/>
      <c r="D970" s="245" t="s">
        <v>253</v>
      </c>
      <c r="E970" s="257" t="s">
        <v>1</v>
      </c>
      <c r="F970" s="258" t="s">
        <v>255</v>
      </c>
      <c r="G970" s="256"/>
      <c r="H970" s="259">
        <v>799.25300000000004</v>
      </c>
      <c r="I970" s="260"/>
      <c r="J970" s="256"/>
      <c r="K970" s="256"/>
      <c r="L970" s="261"/>
      <c r="M970" s="262"/>
      <c r="N970" s="263"/>
      <c r="O970" s="263"/>
      <c r="P970" s="263"/>
      <c r="Q970" s="263"/>
      <c r="R970" s="263"/>
      <c r="S970" s="263"/>
      <c r="T970" s="26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65" t="s">
        <v>253</v>
      </c>
      <c r="AU970" s="265" t="s">
        <v>92</v>
      </c>
      <c r="AV970" s="14" t="s">
        <v>251</v>
      </c>
      <c r="AW970" s="14" t="s">
        <v>36</v>
      </c>
      <c r="AX970" s="14" t="s">
        <v>90</v>
      </c>
      <c r="AY970" s="265" t="s">
        <v>244</v>
      </c>
    </row>
    <row r="971" s="2" customFormat="1" ht="37.8" customHeight="1">
      <c r="A971" s="39"/>
      <c r="B971" s="40"/>
      <c r="C971" s="229" t="s">
        <v>1464</v>
      </c>
      <c r="D971" s="229" t="s">
        <v>247</v>
      </c>
      <c r="E971" s="230" t="s">
        <v>5110</v>
      </c>
      <c r="F971" s="231" t="s">
        <v>5111</v>
      </c>
      <c r="G971" s="232" t="s">
        <v>338</v>
      </c>
      <c r="H971" s="233">
        <v>10621.530000000001</v>
      </c>
      <c r="I971" s="234"/>
      <c r="J971" s="235">
        <f>ROUND(I971*H971,2)</f>
        <v>0</v>
      </c>
      <c r="K971" s="236"/>
      <c r="L971" s="45"/>
      <c r="M971" s="237" t="s">
        <v>1</v>
      </c>
      <c r="N971" s="238" t="s">
        <v>48</v>
      </c>
      <c r="O971" s="92"/>
      <c r="P971" s="239">
        <f>O971*H971</f>
        <v>0</v>
      </c>
      <c r="Q971" s="239">
        <v>0</v>
      </c>
      <c r="R971" s="239">
        <f>Q971*H971</f>
        <v>0</v>
      </c>
      <c r="S971" s="239">
        <v>0</v>
      </c>
      <c r="T971" s="240">
        <f>S971*H971</f>
        <v>0</v>
      </c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R971" s="241" t="s">
        <v>251</v>
      </c>
      <c r="AT971" s="241" t="s">
        <v>247</v>
      </c>
      <c r="AU971" s="241" t="s">
        <v>92</v>
      </c>
      <c r="AY971" s="18" t="s">
        <v>244</v>
      </c>
      <c r="BE971" s="242">
        <f>IF(N971="základní",J971,0)</f>
        <v>0</v>
      </c>
      <c r="BF971" s="242">
        <f>IF(N971="snížená",J971,0)</f>
        <v>0</v>
      </c>
      <c r="BG971" s="242">
        <f>IF(N971="zákl. přenesená",J971,0)</f>
        <v>0</v>
      </c>
      <c r="BH971" s="242">
        <f>IF(N971="sníž. přenesená",J971,0)</f>
        <v>0</v>
      </c>
      <c r="BI971" s="242">
        <f>IF(N971="nulová",J971,0)</f>
        <v>0</v>
      </c>
      <c r="BJ971" s="18" t="s">
        <v>90</v>
      </c>
      <c r="BK971" s="242">
        <f>ROUND(I971*H971,2)</f>
        <v>0</v>
      </c>
      <c r="BL971" s="18" t="s">
        <v>251</v>
      </c>
      <c r="BM971" s="241" t="s">
        <v>5112</v>
      </c>
    </row>
    <row r="972" s="15" customFormat="1">
      <c r="A972" s="15"/>
      <c r="B972" s="266"/>
      <c r="C972" s="267"/>
      <c r="D972" s="245" t="s">
        <v>253</v>
      </c>
      <c r="E972" s="268" t="s">
        <v>1</v>
      </c>
      <c r="F972" s="269" t="s">
        <v>4553</v>
      </c>
      <c r="G972" s="267"/>
      <c r="H972" s="268" t="s">
        <v>1</v>
      </c>
      <c r="I972" s="270"/>
      <c r="J972" s="267"/>
      <c r="K972" s="267"/>
      <c r="L972" s="271"/>
      <c r="M972" s="272"/>
      <c r="N972" s="273"/>
      <c r="O972" s="273"/>
      <c r="P972" s="273"/>
      <c r="Q972" s="273"/>
      <c r="R972" s="273"/>
      <c r="S972" s="273"/>
      <c r="T972" s="274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75" t="s">
        <v>253</v>
      </c>
      <c r="AU972" s="275" t="s">
        <v>92</v>
      </c>
      <c r="AV972" s="15" t="s">
        <v>90</v>
      </c>
      <c r="AW972" s="15" t="s">
        <v>36</v>
      </c>
      <c r="AX972" s="15" t="s">
        <v>83</v>
      </c>
      <c r="AY972" s="275" t="s">
        <v>244</v>
      </c>
    </row>
    <row r="973" s="13" customFormat="1">
      <c r="A973" s="13"/>
      <c r="B973" s="243"/>
      <c r="C973" s="244"/>
      <c r="D973" s="245" t="s">
        <v>253</v>
      </c>
      <c r="E973" s="246" t="s">
        <v>1</v>
      </c>
      <c r="F973" s="247" t="s">
        <v>5113</v>
      </c>
      <c r="G973" s="244"/>
      <c r="H973" s="248">
        <v>3957.2779999999998</v>
      </c>
      <c r="I973" s="249"/>
      <c r="J973" s="244"/>
      <c r="K973" s="244"/>
      <c r="L973" s="250"/>
      <c r="M973" s="251"/>
      <c r="N973" s="252"/>
      <c r="O973" s="252"/>
      <c r="P973" s="252"/>
      <c r="Q973" s="252"/>
      <c r="R973" s="252"/>
      <c r="S973" s="252"/>
      <c r="T973" s="25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4" t="s">
        <v>253</v>
      </c>
      <c r="AU973" s="254" t="s">
        <v>92</v>
      </c>
      <c r="AV973" s="13" t="s">
        <v>92</v>
      </c>
      <c r="AW973" s="13" t="s">
        <v>36</v>
      </c>
      <c r="AX973" s="13" t="s">
        <v>83</v>
      </c>
      <c r="AY973" s="254" t="s">
        <v>244</v>
      </c>
    </row>
    <row r="974" s="13" customFormat="1">
      <c r="A974" s="13"/>
      <c r="B974" s="243"/>
      <c r="C974" s="244"/>
      <c r="D974" s="245" t="s">
        <v>253</v>
      </c>
      <c r="E974" s="246" t="s">
        <v>1</v>
      </c>
      <c r="F974" s="247" t="s">
        <v>5114</v>
      </c>
      <c r="G974" s="244"/>
      <c r="H974" s="248">
        <v>522.52200000000005</v>
      </c>
      <c r="I974" s="249"/>
      <c r="J974" s="244"/>
      <c r="K974" s="244"/>
      <c r="L974" s="250"/>
      <c r="M974" s="251"/>
      <c r="N974" s="252"/>
      <c r="O974" s="252"/>
      <c r="P974" s="252"/>
      <c r="Q974" s="252"/>
      <c r="R974" s="252"/>
      <c r="S974" s="252"/>
      <c r="T974" s="25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4" t="s">
        <v>253</v>
      </c>
      <c r="AU974" s="254" t="s">
        <v>92</v>
      </c>
      <c r="AV974" s="13" t="s">
        <v>92</v>
      </c>
      <c r="AW974" s="13" t="s">
        <v>36</v>
      </c>
      <c r="AX974" s="13" t="s">
        <v>83</v>
      </c>
      <c r="AY974" s="254" t="s">
        <v>244</v>
      </c>
    </row>
    <row r="975" s="16" customFormat="1">
      <c r="A975" s="16"/>
      <c r="B975" s="276"/>
      <c r="C975" s="277"/>
      <c r="D975" s="245" t="s">
        <v>253</v>
      </c>
      <c r="E975" s="278" t="s">
        <v>1</v>
      </c>
      <c r="F975" s="279" t="s">
        <v>503</v>
      </c>
      <c r="G975" s="277"/>
      <c r="H975" s="280">
        <v>4479.8000000000002</v>
      </c>
      <c r="I975" s="281"/>
      <c r="J975" s="277"/>
      <c r="K975" s="277"/>
      <c r="L975" s="282"/>
      <c r="M975" s="283"/>
      <c r="N975" s="284"/>
      <c r="O975" s="284"/>
      <c r="P975" s="284"/>
      <c r="Q975" s="284"/>
      <c r="R975" s="284"/>
      <c r="S975" s="284"/>
      <c r="T975" s="285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T975" s="286" t="s">
        <v>253</v>
      </c>
      <c r="AU975" s="286" t="s">
        <v>92</v>
      </c>
      <c r="AV975" s="16" t="s">
        <v>358</v>
      </c>
      <c r="AW975" s="16" t="s">
        <v>36</v>
      </c>
      <c r="AX975" s="16" t="s">
        <v>83</v>
      </c>
      <c r="AY975" s="286" t="s">
        <v>244</v>
      </c>
    </row>
    <row r="976" s="13" customFormat="1">
      <c r="A976" s="13"/>
      <c r="B976" s="243"/>
      <c r="C976" s="244"/>
      <c r="D976" s="245" t="s">
        <v>253</v>
      </c>
      <c r="E976" s="246" t="s">
        <v>1</v>
      </c>
      <c r="F976" s="247" t="s">
        <v>5115</v>
      </c>
      <c r="G976" s="244"/>
      <c r="H976" s="248">
        <v>1273.9090000000001</v>
      </c>
      <c r="I976" s="249"/>
      <c r="J976" s="244"/>
      <c r="K976" s="244"/>
      <c r="L976" s="250"/>
      <c r="M976" s="251"/>
      <c r="N976" s="252"/>
      <c r="O976" s="252"/>
      <c r="P976" s="252"/>
      <c r="Q976" s="252"/>
      <c r="R976" s="252"/>
      <c r="S976" s="252"/>
      <c r="T976" s="25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4" t="s">
        <v>253</v>
      </c>
      <c r="AU976" s="254" t="s">
        <v>92</v>
      </c>
      <c r="AV976" s="13" t="s">
        <v>92</v>
      </c>
      <c r="AW976" s="13" t="s">
        <v>36</v>
      </c>
      <c r="AX976" s="13" t="s">
        <v>83</v>
      </c>
      <c r="AY976" s="254" t="s">
        <v>244</v>
      </c>
    </row>
    <row r="977" s="13" customFormat="1">
      <c r="A977" s="13"/>
      <c r="B977" s="243"/>
      <c r="C977" s="244"/>
      <c r="D977" s="245" t="s">
        <v>253</v>
      </c>
      <c r="E977" s="246" t="s">
        <v>1</v>
      </c>
      <c r="F977" s="247" t="s">
        <v>5116</v>
      </c>
      <c r="G977" s="244"/>
      <c r="H977" s="248">
        <v>536.04200000000003</v>
      </c>
      <c r="I977" s="249"/>
      <c r="J977" s="244"/>
      <c r="K977" s="244"/>
      <c r="L977" s="250"/>
      <c r="M977" s="251"/>
      <c r="N977" s="252"/>
      <c r="O977" s="252"/>
      <c r="P977" s="252"/>
      <c r="Q977" s="252"/>
      <c r="R977" s="252"/>
      <c r="S977" s="252"/>
      <c r="T977" s="25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4" t="s">
        <v>253</v>
      </c>
      <c r="AU977" s="254" t="s">
        <v>92</v>
      </c>
      <c r="AV977" s="13" t="s">
        <v>92</v>
      </c>
      <c r="AW977" s="13" t="s">
        <v>36</v>
      </c>
      <c r="AX977" s="13" t="s">
        <v>83</v>
      </c>
      <c r="AY977" s="254" t="s">
        <v>244</v>
      </c>
    </row>
    <row r="978" s="13" customFormat="1">
      <c r="A978" s="13"/>
      <c r="B978" s="243"/>
      <c r="C978" s="244"/>
      <c r="D978" s="245" t="s">
        <v>253</v>
      </c>
      <c r="E978" s="246" t="s">
        <v>1</v>
      </c>
      <c r="F978" s="247" t="s">
        <v>5117</v>
      </c>
      <c r="G978" s="244"/>
      <c r="H978" s="248">
        <v>134.18600000000001</v>
      </c>
      <c r="I978" s="249"/>
      <c r="J978" s="244"/>
      <c r="K978" s="244"/>
      <c r="L978" s="250"/>
      <c r="M978" s="251"/>
      <c r="N978" s="252"/>
      <c r="O978" s="252"/>
      <c r="P978" s="252"/>
      <c r="Q978" s="252"/>
      <c r="R978" s="252"/>
      <c r="S978" s="252"/>
      <c r="T978" s="25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4" t="s">
        <v>253</v>
      </c>
      <c r="AU978" s="254" t="s">
        <v>92</v>
      </c>
      <c r="AV978" s="13" t="s">
        <v>92</v>
      </c>
      <c r="AW978" s="13" t="s">
        <v>36</v>
      </c>
      <c r="AX978" s="13" t="s">
        <v>83</v>
      </c>
      <c r="AY978" s="254" t="s">
        <v>244</v>
      </c>
    </row>
    <row r="979" s="13" customFormat="1">
      <c r="A979" s="13"/>
      <c r="B979" s="243"/>
      <c r="C979" s="244"/>
      <c r="D979" s="245" t="s">
        <v>253</v>
      </c>
      <c r="E979" s="246" t="s">
        <v>1</v>
      </c>
      <c r="F979" s="247" t="s">
        <v>5118</v>
      </c>
      <c r="G979" s="244"/>
      <c r="H979" s="248">
        <v>67.795000000000002</v>
      </c>
      <c r="I979" s="249"/>
      <c r="J979" s="244"/>
      <c r="K979" s="244"/>
      <c r="L979" s="250"/>
      <c r="M979" s="251"/>
      <c r="N979" s="252"/>
      <c r="O979" s="252"/>
      <c r="P979" s="252"/>
      <c r="Q979" s="252"/>
      <c r="R979" s="252"/>
      <c r="S979" s="252"/>
      <c r="T979" s="25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4" t="s">
        <v>253</v>
      </c>
      <c r="AU979" s="254" t="s">
        <v>92</v>
      </c>
      <c r="AV979" s="13" t="s">
        <v>92</v>
      </c>
      <c r="AW979" s="13" t="s">
        <v>36</v>
      </c>
      <c r="AX979" s="13" t="s">
        <v>83</v>
      </c>
      <c r="AY979" s="254" t="s">
        <v>244</v>
      </c>
    </row>
    <row r="980" s="13" customFormat="1">
      <c r="A980" s="13"/>
      <c r="B980" s="243"/>
      <c r="C980" s="244"/>
      <c r="D980" s="245" t="s">
        <v>253</v>
      </c>
      <c r="E980" s="246" t="s">
        <v>1</v>
      </c>
      <c r="F980" s="247" t="s">
        <v>5119</v>
      </c>
      <c r="G980" s="244"/>
      <c r="H980" s="248">
        <v>6.5</v>
      </c>
      <c r="I980" s="249"/>
      <c r="J980" s="244"/>
      <c r="K980" s="244"/>
      <c r="L980" s="250"/>
      <c r="M980" s="251"/>
      <c r="N980" s="252"/>
      <c r="O980" s="252"/>
      <c r="P980" s="252"/>
      <c r="Q980" s="252"/>
      <c r="R980" s="252"/>
      <c r="S980" s="252"/>
      <c r="T980" s="25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54" t="s">
        <v>253</v>
      </c>
      <c r="AU980" s="254" t="s">
        <v>92</v>
      </c>
      <c r="AV980" s="13" t="s">
        <v>92</v>
      </c>
      <c r="AW980" s="13" t="s">
        <v>36</v>
      </c>
      <c r="AX980" s="13" t="s">
        <v>83</v>
      </c>
      <c r="AY980" s="254" t="s">
        <v>244</v>
      </c>
    </row>
    <row r="981" s="13" customFormat="1">
      <c r="A981" s="13"/>
      <c r="B981" s="243"/>
      <c r="C981" s="244"/>
      <c r="D981" s="245" t="s">
        <v>253</v>
      </c>
      <c r="E981" s="246" t="s">
        <v>1</v>
      </c>
      <c r="F981" s="247" t="s">
        <v>5120</v>
      </c>
      <c r="G981" s="244"/>
      <c r="H981" s="248">
        <v>885.755</v>
      </c>
      <c r="I981" s="249"/>
      <c r="J981" s="244"/>
      <c r="K981" s="244"/>
      <c r="L981" s="250"/>
      <c r="M981" s="251"/>
      <c r="N981" s="252"/>
      <c r="O981" s="252"/>
      <c r="P981" s="252"/>
      <c r="Q981" s="252"/>
      <c r="R981" s="252"/>
      <c r="S981" s="252"/>
      <c r="T981" s="25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4" t="s">
        <v>253</v>
      </c>
      <c r="AU981" s="254" t="s">
        <v>92</v>
      </c>
      <c r="AV981" s="13" t="s">
        <v>92</v>
      </c>
      <c r="AW981" s="13" t="s">
        <v>36</v>
      </c>
      <c r="AX981" s="13" t="s">
        <v>83</v>
      </c>
      <c r="AY981" s="254" t="s">
        <v>244</v>
      </c>
    </row>
    <row r="982" s="16" customFormat="1">
      <c r="A982" s="16"/>
      <c r="B982" s="276"/>
      <c r="C982" s="277"/>
      <c r="D982" s="245" t="s">
        <v>253</v>
      </c>
      <c r="E982" s="278" t="s">
        <v>1</v>
      </c>
      <c r="F982" s="279" t="s">
        <v>503</v>
      </c>
      <c r="G982" s="277"/>
      <c r="H982" s="280">
        <v>2904.1869999999999</v>
      </c>
      <c r="I982" s="281"/>
      <c r="J982" s="277"/>
      <c r="K982" s="277"/>
      <c r="L982" s="282"/>
      <c r="M982" s="283"/>
      <c r="N982" s="284"/>
      <c r="O982" s="284"/>
      <c r="P982" s="284"/>
      <c r="Q982" s="284"/>
      <c r="R982" s="284"/>
      <c r="S982" s="284"/>
      <c r="T982" s="285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T982" s="286" t="s">
        <v>253</v>
      </c>
      <c r="AU982" s="286" t="s">
        <v>92</v>
      </c>
      <c r="AV982" s="16" t="s">
        <v>358</v>
      </c>
      <c r="AW982" s="16" t="s">
        <v>36</v>
      </c>
      <c r="AX982" s="16" t="s">
        <v>83</v>
      </c>
      <c r="AY982" s="286" t="s">
        <v>244</v>
      </c>
    </row>
    <row r="983" s="13" customFormat="1">
      <c r="A983" s="13"/>
      <c r="B983" s="243"/>
      <c r="C983" s="244"/>
      <c r="D983" s="245" t="s">
        <v>253</v>
      </c>
      <c r="E983" s="246" t="s">
        <v>1</v>
      </c>
      <c r="F983" s="247" t="s">
        <v>5121</v>
      </c>
      <c r="G983" s="244"/>
      <c r="H983" s="248">
        <v>1238.335</v>
      </c>
      <c r="I983" s="249"/>
      <c r="J983" s="244"/>
      <c r="K983" s="244"/>
      <c r="L983" s="250"/>
      <c r="M983" s="251"/>
      <c r="N983" s="252"/>
      <c r="O983" s="252"/>
      <c r="P983" s="252"/>
      <c r="Q983" s="252"/>
      <c r="R983" s="252"/>
      <c r="S983" s="252"/>
      <c r="T983" s="25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54" t="s">
        <v>253</v>
      </c>
      <c r="AU983" s="254" t="s">
        <v>92</v>
      </c>
      <c r="AV983" s="13" t="s">
        <v>92</v>
      </c>
      <c r="AW983" s="13" t="s">
        <v>36</v>
      </c>
      <c r="AX983" s="13" t="s">
        <v>83</v>
      </c>
      <c r="AY983" s="254" t="s">
        <v>244</v>
      </c>
    </row>
    <row r="984" s="13" customFormat="1">
      <c r="A984" s="13"/>
      <c r="B984" s="243"/>
      <c r="C984" s="244"/>
      <c r="D984" s="245" t="s">
        <v>253</v>
      </c>
      <c r="E984" s="246" t="s">
        <v>1</v>
      </c>
      <c r="F984" s="247" t="s">
        <v>5122</v>
      </c>
      <c r="G984" s="244"/>
      <c r="H984" s="248">
        <v>1617.6400000000001</v>
      </c>
      <c r="I984" s="249"/>
      <c r="J984" s="244"/>
      <c r="K984" s="244"/>
      <c r="L984" s="250"/>
      <c r="M984" s="251"/>
      <c r="N984" s="252"/>
      <c r="O984" s="252"/>
      <c r="P984" s="252"/>
      <c r="Q984" s="252"/>
      <c r="R984" s="252"/>
      <c r="S984" s="252"/>
      <c r="T984" s="25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54" t="s">
        <v>253</v>
      </c>
      <c r="AU984" s="254" t="s">
        <v>92</v>
      </c>
      <c r="AV984" s="13" t="s">
        <v>92</v>
      </c>
      <c r="AW984" s="13" t="s">
        <v>36</v>
      </c>
      <c r="AX984" s="13" t="s">
        <v>83</v>
      </c>
      <c r="AY984" s="254" t="s">
        <v>244</v>
      </c>
    </row>
    <row r="985" s="16" customFormat="1">
      <c r="A985" s="16"/>
      <c r="B985" s="276"/>
      <c r="C985" s="277"/>
      <c r="D985" s="245" t="s">
        <v>253</v>
      </c>
      <c r="E985" s="278" t="s">
        <v>1</v>
      </c>
      <c r="F985" s="279" t="s">
        <v>503</v>
      </c>
      <c r="G985" s="277"/>
      <c r="H985" s="280">
        <v>2855.9750000000004</v>
      </c>
      <c r="I985" s="281"/>
      <c r="J985" s="277"/>
      <c r="K985" s="277"/>
      <c r="L985" s="282"/>
      <c r="M985" s="283"/>
      <c r="N985" s="284"/>
      <c r="O985" s="284"/>
      <c r="P985" s="284"/>
      <c r="Q985" s="284"/>
      <c r="R985" s="284"/>
      <c r="S985" s="284"/>
      <c r="T985" s="285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T985" s="286" t="s">
        <v>253</v>
      </c>
      <c r="AU985" s="286" t="s">
        <v>92</v>
      </c>
      <c r="AV985" s="16" t="s">
        <v>358</v>
      </c>
      <c r="AW985" s="16" t="s">
        <v>36</v>
      </c>
      <c r="AX985" s="16" t="s">
        <v>83</v>
      </c>
      <c r="AY985" s="286" t="s">
        <v>244</v>
      </c>
    </row>
    <row r="986" s="15" customFormat="1">
      <c r="A986" s="15"/>
      <c r="B986" s="266"/>
      <c r="C986" s="267"/>
      <c r="D986" s="245" t="s">
        <v>253</v>
      </c>
      <c r="E986" s="268" t="s">
        <v>1</v>
      </c>
      <c r="F986" s="269" t="s">
        <v>5123</v>
      </c>
      <c r="G986" s="267"/>
      <c r="H986" s="268" t="s">
        <v>1</v>
      </c>
      <c r="I986" s="270"/>
      <c r="J986" s="267"/>
      <c r="K986" s="267"/>
      <c r="L986" s="271"/>
      <c r="M986" s="272"/>
      <c r="N986" s="273"/>
      <c r="O986" s="273"/>
      <c r="P986" s="273"/>
      <c r="Q986" s="273"/>
      <c r="R986" s="273"/>
      <c r="S986" s="273"/>
      <c r="T986" s="274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75" t="s">
        <v>253</v>
      </c>
      <c r="AU986" s="275" t="s">
        <v>92</v>
      </c>
      <c r="AV986" s="15" t="s">
        <v>90</v>
      </c>
      <c r="AW986" s="15" t="s">
        <v>36</v>
      </c>
      <c r="AX986" s="15" t="s">
        <v>83</v>
      </c>
      <c r="AY986" s="275" t="s">
        <v>244</v>
      </c>
    </row>
    <row r="987" s="13" customFormat="1">
      <c r="A987" s="13"/>
      <c r="B987" s="243"/>
      <c r="C987" s="244"/>
      <c r="D987" s="245" t="s">
        <v>253</v>
      </c>
      <c r="E987" s="246" t="s">
        <v>1</v>
      </c>
      <c r="F987" s="247" t="s">
        <v>5124</v>
      </c>
      <c r="G987" s="244"/>
      <c r="H987" s="248">
        <v>165.446</v>
      </c>
      <c r="I987" s="249"/>
      <c r="J987" s="244"/>
      <c r="K987" s="244"/>
      <c r="L987" s="250"/>
      <c r="M987" s="251"/>
      <c r="N987" s="252"/>
      <c r="O987" s="252"/>
      <c r="P987" s="252"/>
      <c r="Q987" s="252"/>
      <c r="R987" s="252"/>
      <c r="S987" s="252"/>
      <c r="T987" s="25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4" t="s">
        <v>253</v>
      </c>
      <c r="AU987" s="254" t="s">
        <v>92</v>
      </c>
      <c r="AV987" s="13" t="s">
        <v>92</v>
      </c>
      <c r="AW987" s="13" t="s">
        <v>36</v>
      </c>
      <c r="AX987" s="13" t="s">
        <v>83</v>
      </c>
      <c r="AY987" s="254" t="s">
        <v>244</v>
      </c>
    </row>
    <row r="988" s="13" customFormat="1">
      <c r="A988" s="13"/>
      <c r="B988" s="243"/>
      <c r="C988" s="244"/>
      <c r="D988" s="245" t="s">
        <v>253</v>
      </c>
      <c r="E988" s="246" t="s">
        <v>1</v>
      </c>
      <c r="F988" s="247" t="s">
        <v>5125</v>
      </c>
      <c r="G988" s="244"/>
      <c r="H988" s="248">
        <v>216.12200000000001</v>
      </c>
      <c r="I988" s="249"/>
      <c r="J988" s="244"/>
      <c r="K988" s="244"/>
      <c r="L988" s="250"/>
      <c r="M988" s="251"/>
      <c r="N988" s="252"/>
      <c r="O988" s="252"/>
      <c r="P988" s="252"/>
      <c r="Q988" s="252"/>
      <c r="R988" s="252"/>
      <c r="S988" s="252"/>
      <c r="T988" s="25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54" t="s">
        <v>253</v>
      </c>
      <c r="AU988" s="254" t="s">
        <v>92</v>
      </c>
      <c r="AV988" s="13" t="s">
        <v>92</v>
      </c>
      <c r="AW988" s="13" t="s">
        <v>36</v>
      </c>
      <c r="AX988" s="13" t="s">
        <v>83</v>
      </c>
      <c r="AY988" s="254" t="s">
        <v>244</v>
      </c>
    </row>
    <row r="989" s="16" customFormat="1">
      <c r="A989" s="16"/>
      <c r="B989" s="276"/>
      <c r="C989" s="277"/>
      <c r="D989" s="245" t="s">
        <v>253</v>
      </c>
      <c r="E989" s="278" t="s">
        <v>1</v>
      </c>
      <c r="F989" s="279" t="s">
        <v>503</v>
      </c>
      <c r="G989" s="277"/>
      <c r="H989" s="280">
        <v>381.56799999999998</v>
      </c>
      <c r="I989" s="281"/>
      <c r="J989" s="277"/>
      <c r="K989" s="277"/>
      <c r="L989" s="282"/>
      <c r="M989" s="283"/>
      <c r="N989" s="284"/>
      <c r="O989" s="284"/>
      <c r="P989" s="284"/>
      <c r="Q989" s="284"/>
      <c r="R989" s="284"/>
      <c r="S989" s="284"/>
      <c r="T989" s="285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T989" s="286" t="s">
        <v>253</v>
      </c>
      <c r="AU989" s="286" t="s">
        <v>92</v>
      </c>
      <c r="AV989" s="16" t="s">
        <v>358</v>
      </c>
      <c r="AW989" s="16" t="s">
        <v>36</v>
      </c>
      <c r="AX989" s="16" t="s">
        <v>83</v>
      </c>
      <c r="AY989" s="286" t="s">
        <v>244</v>
      </c>
    </row>
    <row r="990" s="14" customFormat="1">
      <c r="A990" s="14"/>
      <c r="B990" s="255"/>
      <c r="C990" s="256"/>
      <c r="D990" s="245" t="s">
        <v>253</v>
      </c>
      <c r="E990" s="257" t="s">
        <v>1</v>
      </c>
      <c r="F990" s="258" t="s">
        <v>255</v>
      </c>
      <c r="G990" s="256"/>
      <c r="H990" s="259">
        <v>10621.529999999999</v>
      </c>
      <c r="I990" s="260"/>
      <c r="J990" s="256"/>
      <c r="K990" s="256"/>
      <c r="L990" s="261"/>
      <c r="M990" s="262"/>
      <c r="N990" s="263"/>
      <c r="O990" s="263"/>
      <c r="P990" s="263"/>
      <c r="Q990" s="263"/>
      <c r="R990" s="263"/>
      <c r="S990" s="263"/>
      <c r="T990" s="26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65" t="s">
        <v>253</v>
      </c>
      <c r="AU990" s="265" t="s">
        <v>92</v>
      </c>
      <c r="AV990" s="14" t="s">
        <v>251</v>
      </c>
      <c r="AW990" s="14" t="s">
        <v>36</v>
      </c>
      <c r="AX990" s="14" t="s">
        <v>90</v>
      </c>
      <c r="AY990" s="265" t="s">
        <v>244</v>
      </c>
    </row>
    <row r="991" s="2" customFormat="1" ht="37.8" customHeight="1">
      <c r="A991" s="39"/>
      <c r="B991" s="40"/>
      <c r="C991" s="229" t="s">
        <v>1470</v>
      </c>
      <c r="D991" s="229" t="s">
        <v>247</v>
      </c>
      <c r="E991" s="230" t="s">
        <v>5126</v>
      </c>
      <c r="F991" s="231" t="s">
        <v>5127</v>
      </c>
      <c r="G991" s="232" t="s">
        <v>338</v>
      </c>
      <c r="H991" s="233">
        <v>0.5</v>
      </c>
      <c r="I991" s="234"/>
      <c r="J991" s="235">
        <f>ROUND(I991*H991,2)</f>
        <v>0</v>
      </c>
      <c r="K991" s="236"/>
      <c r="L991" s="45"/>
      <c r="M991" s="237" t="s">
        <v>1</v>
      </c>
      <c r="N991" s="238" t="s">
        <v>48</v>
      </c>
      <c r="O991" s="92"/>
      <c r="P991" s="239">
        <f>O991*H991</f>
        <v>0</v>
      </c>
      <c r="Q991" s="239">
        <v>0</v>
      </c>
      <c r="R991" s="239">
        <f>Q991*H991</f>
        <v>0</v>
      </c>
      <c r="S991" s="239">
        <v>0</v>
      </c>
      <c r="T991" s="240">
        <f>S991*H991</f>
        <v>0</v>
      </c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R991" s="241" t="s">
        <v>251</v>
      </c>
      <c r="AT991" s="241" t="s">
        <v>247</v>
      </c>
      <c r="AU991" s="241" t="s">
        <v>92</v>
      </c>
      <c r="AY991" s="18" t="s">
        <v>244</v>
      </c>
      <c r="BE991" s="242">
        <f>IF(N991="základní",J991,0)</f>
        <v>0</v>
      </c>
      <c r="BF991" s="242">
        <f>IF(N991="snížená",J991,0)</f>
        <v>0</v>
      </c>
      <c r="BG991" s="242">
        <f>IF(N991="zákl. přenesená",J991,0)</f>
        <v>0</v>
      </c>
      <c r="BH991" s="242">
        <f>IF(N991="sníž. přenesená",J991,0)</f>
        <v>0</v>
      </c>
      <c r="BI991" s="242">
        <f>IF(N991="nulová",J991,0)</f>
        <v>0</v>
      </c>
      <c r="BJ991" s="18" t="s">
        <v>90</v>
      </c>
      <c r="BK991" s="242">
        <f>ROUND(I991*H991,2)</f>
        <v>0</v>
      </c>
      <c r="BL991" s="18" t="s">
        <v>251</v>
      </c>
      <c r="BM991" s="241" t="s">
        <v>5128</v>
      </c>
    </row>
    <row r="992" s="13" customFormat="1">
      <c r="A992" s="13"/>
      <c r="B992" s="243"/>
      <c r="C992" s="244"/>
      <c r="D992" s="245" t="s">
        <v>253</v>
      </c>
      <c r="E992" s="246" t="s">
        <v>1</v>
      </c>
      <c r="F992" s="247" t="s">
        <v>5129</v>
      </c>
      <c r="G992" s="244"/>
      <c r="H992" s="248">
        <v>0.5</v>
      </c>
      <c r="I992" s="249"/>
      <c r="J992" s="244"/>
      <c r="K992" s="244"/>
      <c r="L992" s="250"/>
      <c r="M992" s="251"/>
      <c r="N992" s="252"/>
      <c r="O992" s="252"/>
      <c r="P992" s="252"/>
      <c r="Q992" s="252"/>
      <c r="R992" s="252"/>
      <c r="S992" s="252"/>
      <c r="T992" s="25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54" t="s">
        <v>253</v>
      </c>
      <c r="AU992" s="254" t="s">
        <v>92</v>
      </c>
      <c r="AV992" s="13" t="s">
        <v>92</v>
      </c>
      <c r="AW992" s="13" t="s">
        <v>36</v>
      </c>
      <c r="AX992" s="13" t="s">
        <v>83</v>
      </c>
      <c r="AY992" s="254" t="s">
        <v>244</v>
      </c>
    </row>
    <row r="993" s="16" customFormat="1">
      <c r="A993" s="16"/>
      <c r="B993" s="276"/>
      <c r="C993" s="277"/>
      <c r="D993" s="245" t="s">
        <v>253</v>
      </c>
      <c r="E993" s="278" t="s">
        <v>1</v>
      </c>
      <c r="F993" s="279" t="s">
        <v>503</v>
      </c>
      <c r="G993" s="277"/>
      <c r="H993" s="280">
        <v>0.5</v>
      </c>
      <c r="I993" s="281"/>
      <c r="J993" s="277"/>
      <c r="K993" s="277"/>
      <c r="L993" s="282"/>
      <c r="M993" s="283"/>
      <c r="N993" s="284"/>
      <c r="O993" s="284"/>
      <c r="P993" s="284"/>
      <c r="Q993" s="284"/>
      <c r="R993" s="284"/>
      <c r="S993" s="284"/>
      <c r="T993" s="285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T993" s="286" t="s">
        <v>253</v>
      </c>
      <c r="AU993" s="286" t="s">
        <v>92</v>
      </c>
      <c r="AV993" s="16" t="s">
        <v>358</v>
      </c>
      <c r="AW993" s="16" t="s">
        <v>36</v>
      </c>
      <c r="AX993" s="16" t="s">
        <v>83</v>
      </c>
      <c r="AY993" s="286" t="s">
        <v>244</v>
      </c>
    </row>
    <row r="994" s="14" customFormat="1">
      <c r="A994" s="14"/>
      <c r="B994" s="255"/>
      <c r="C994" s="256"/>
      <c r="D994" s="245" t="s">
        <v>253</v>
      </c>
      <c r="E994" s="257" t="s">
        <v>1</v>
      </c>
      <c r="F994" s="258" t="s">
        <v>255</v>
      </c>
      <c r="G994" s="256"/>
      <c r="H994" s="259">
        <v>0.5</v>
      </c>
      <c r="I994" s="260"/>
      <c r="J994" s="256"/>
      <c r="K994" s="256"/>
      <c r="L994" s="261"/>
      <c r="M994" s="262"/>
      <c r="N994" s="263"/>
      <c r="O994" s="263"/>
      <c r="P994" s="263"/>
      <c r="Q994" s="263"/>
      <c r="R994" s="263"/>
      <c r="S994" s="263"/>
      <c r="T994" s="26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65" t="s">
        <v>253</v>
      </c>
      <c r="AU994" s="265" t="s">
        <v>92</v>
      </c>
      <c r="AV994" s="14" t="s">
        <v>251</v>
      </c>
      <c r="AW994" s="14" t="s">
        <v>36</v>
      </c>
      <c r="AX994" s="14" t="s">
        <v>90</v>
      </c>
      <c r="AY994" s="265" t="s">
        <v>244</v>
      </c>
    </row>
    <row r="995" s="2" customFormat="1" ht="37.8" customHeight="1">
      <c r="A995" s="39"/>
      <c r="B995" s="40"/>
      <c r="C995" s="229" t="s">
        <v>1475</v>
      </c>
      <c r="D995" s="229" t="s">
        <v>247</v>
      </c>
      <c r="E995" s="230" t="s">
        <v>5130</v>
      </c>
      <c r="F995" s="231" t="s">
        <v>5111</v>
      </c>
      <c r="G995" s="232" t="s">
        <v>338</v>
      </c>
      <c r="H995" s="233">
        <v>6.5</v>
      </c>
      <c r="I995" s="234"/>
      <c r="J995" s="235">
        <f>ROUND(I995*H995,2)</f>
        <v>0</v>
      </c>
      <c r="K995" s="236"/>
      <c r="L995" s="45"/>
      <c r="M995" s="237" t="s">
        <v>1</v>
      </c>
      <c r="N995" s="238" t="s">
        <v>48</v>
      </c>
      <c r="O995" s="92"/>
      <c r="P995" s="239">
        <f>O995*H995</f>
        <v>0</v>
      </c>
      <c r="Q995" s="239">
        <v>0</v>
      </c>
      <c r="R995" s="239">
        <f>Q995*H995</f>
        <v>0</v>
      </c>
      <c r="S995" s="239">
        <v>0</v>
      </c>
      <c r="T995" s="240">
        <f>S995*H995</f>
        <v>0</v>
      </c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R995" s="241" t="s">
        <v>251</v>
      </c>
      <c r="AT995" s="241" t="s">
        <v>247</v>
      </c>
      <c r="AU995" s="241" t="s">
        <v>92</v>
      </c>
      <c r="AY995" s="18" t="s">
        <v>244</v>
      </c>
      <c r="BE995" s="242">
        <f>IF(N995="základní",J995,0)</f>
        <v>0</v>
      </c>
      <c r="BF995" s="242">
        <f>IF(N995="snížená",J995,0)</f>
        <v>0</v>
      </c>
      <c r="BG995" s="242">
        <f>IF(N995="zákl. přenesená",J995,0)</f>
        <v>0</v>
      </c>
      <c r="BH995" s="242">
        <f>IF(N995="sníž. přenesená",J995,0)</f>
        <v>0</v>
      </c>
      <c r="BI995" s="242">
        <f>IF(N995="nulová",J995,0)</f>
        <v>0</v>
      </c>
      <c r="BJ995" s="18" t="s">
        <v>90</v>
      </c>
      <c r="BK995" s="242">
        <f>ROUND(I995*H995,2)</f>
        <v>0</v>
      </c>
      <c r="BL995" s="18" t="s">
        <v>251</v>
      </c>
      <c r="BM995" s="241" t="s">
        <v>5131</v>
      </c>
    </row>
    <row r="996" s="15" customFormat="1">
      <c r="A996" s="15"/>
      <c r="B996" s="266"/>
      <c r="C996" s="267"/>
      <c r="D996" s="245" t="s">
        <v>253</v>
      </c>
      <c r="E996" s="268" t="s">
        <v>1</v>
      </c>
      <c r="F996" s="269" t="s">
        <v>4553</v>
      </c>
      <c r="G996" s="267"/>
      <c r="H996" s="268" t="s">
        <v>1</v>
      </c>
      <c r="I996" s="270"/>
      <c r="J996" s="267"/>
      <c r="K996" s="267"/>
      <c r="L996" s="271"/>
      <c r="M996" s="272"/>
      <c r="N996" s="273"/>
      <c r="O996" s="273"/>
      <c r="P996" s="273"/>
      <c r="Q996" s="273"/>
      <c r="R996" s="273"/>
      <c r="S996" s="273"/>
      <c r="T996" s="274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T996" s="275" t="s">
        <v>253</v>
      </c>
      <c r="AU996" s="275" t="s">
        <v>92</v>
      </c>
      <c r="AV996" s="15" t="s">
        <v>90</v>
      </c>
      <c r="AW996" s="15" t="s">
        <v>36</v>
      </c>
      <c r="AX996" s="15" t="s">
        <v>83</v>
      </c>
      <c r="AY996" s="275" t="s">
        <v>244</v>
      </c>
    </row>
    <row r="997" s="13" customFormat="1">
      <c r="A997" s="13"/>
      <c r="B997" s="243"/>
      <c r="C997" s="244"/>
      <c r="D997" s="245" t="s">
        <v>253</v>
      </c>
      <c r="E997" s="246" t="s">
        <v>1</v>
      </c>
      <c r="F997" s="247" t="s">
        <v>5132</v>
      </c>
      <c r="G997" s="244"/>
      <c r="H997" s="248">
        <v>6.5</v>
      </c>
      <c r="I997" s="249"/>
      <c r="J997" s="244"/>
      <c r="K997" s="244"/>
      <c r="L997" s="250"/>
      <c r="M997" s="251"/>
      <c r="N997" s="252"/>
      <c r="O997" s="252"/>
      <c r="P997" s="252"/>
      <c r="Q997" s="252"/>
      <c r="R997" s="252"/>
      <c r="S997" s="252"/>
      <c r="T997" s="25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54" t="s">
        <v>253</v>
      </c>
      <c r="AU997" s="254" t="s">
        <v>92</v>
      </c>
      <c r="AV997" s="13" t="s">
        <v>92</v>
      </c>
      <c r="AW997" s="13" t="s">
        <v>36</v>
      </c>
      <c r="AX997" s="13" t="s">
        <v>83</v>
      </c>
      <c r="AY997" s="254" t="s">
        <v>244</v>
      </c>
    </row>
    <row r="998" s="16" customFormat="1">
      <c r="A998" s="16"/>
      <c r="B998" s="276"/>
      <c r="C998" s="277"/>
      <c r="D998" s="245" t="s">
        <v>253</v>
      </c>
      <c r="E998" s="278" t="s">
        <v>1</v>
      </c>
      <c r="F998" s="279" t="s">
        <v>503</v>
      </c>
      <c r="G998" s="277"/>
      <c r="H998" s="280">
        <v>6.5</v>
      </c>
      <c r="I998" s="281"/>
      <c r="J998" s="277"/>
      <c r="K998" s="277"/>
      <c r="L998" s="282"/>
      <c r="M998" s="283"/>
      <c r="N998" s="284"/>
      <c r="O998" s="284"/>
      <c r="P998" s="284"/>
      <c r="Q998" s="284"/>
      <c r="R998" s="284"/>
      <c r="S998" s="284"/>
      <c r="T998" s="285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T998" s="286" t="s">
        <v>253</v>
      </c>
      <c r="AU998" s="286" t="s">
        <v>92</v>
      </c>
      <c r="AV998" s="16" t="s">
        <v>358</v>
      </c>
      <c r="AW998" s="16" t="s">
        <v>36</v>
      </c>
      <c r="AX998" s="16" t="s">
        <v>83</v>
      </c>
      <c r="AY998" s="286" t="s">
        <v>244</v>
      </c>
    </row>
    <row r="999" s="14" customFormat="1">
      <c r="A999" s="14"/>
      <c r="B999" s="255"/>
      <c r="C999" s="256"/>
      <c r="D999" s="245" t="s">
        <v>253</v>
      </c>
      <c r="E999" s="257" t="s">
        <v>1</v>
      </c>
      <c r="F999" s="258" t="s">
        <v>255</v>
      </c>
      <c r="G999" s="256"/>
      <c r="H999" s="259">
        <v>6.5</v>
      </c>
      <c r="I999" s="260"/>
      <c r="J999" s="256"/>
      <c r="K999" s="256"/>
      <c r="L999" s="261"/>
      <c r="M999" s="262"/>
      <c r="N999" s="263"/>
      <c r="O999" s="263"/>
      <c r="P999" s="263"/>
      <c r="Q999" s="263"/>
      <c r="R999" s="263"/>
      <c r="S999" s="263"/>
      <c r="T999" s="26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65" t="s">
        <v>253</v>
      </c>
      <c r="AU999" s="265" t="s">
        <v>92</v>
      </c>
      <c r="AV999" s="14" t="s">
        <v>251</v>
      </c>
      <c r="AW999" s="14" t="s">
        <v>36</v>
      </c>
      <c r="AX999" s="14" t="s">
        <v>90</v>
      </c>
      <c r="AY999" s="265" t="s">
        <v>244</v>
      </c>
    </row>
    <row r="1000" s="2" customFormat="1" ht="37.8" customHeight="1">
      <c r="A1000" s="39"/>
      <c r="B1000" s="40"/>
      <c r="C1000" s="229" t="s">
        <v>1664</v>
      </c>
      <c r="D1000" s="229" t="s">
        <v>247</v>
      </c>
      <c r="E1000" s="230" t="s">
        <v>843</v>
      </c>
      <c r="F1000" s="231" t="s">
        <v>5133</v>
      </c>
      <c r="G1000" s="232" t="s">
        <v>338</v>
      </c>
      <c r="H1000" s="233">
        <v>731.00999999999999</v>
      </c>
      <c r="I1000" s="234"/>
      <c r="J1000" s="235">
        <f>ROUND(I1000*H1000,2)</f>
        <v>0</v>
      </c>
      <c r="K1000" s="236"/>
      <c r="L1000" s="45"/>
      <c r="M1000" s="237" t="s">
        <v>1</v>
      </c>
      <c r="N1000" s="238" t="s">
        <v>48</v>
      </c>
      <c r="O1000" s="92"/>
      <c r="P1000" s="239">
        <f>O1000*H1000</f>
        <v>0</v>
      </c>
      <c r="Q1000" s="239">
        <v>0</v>
      </c>
      <c r="R1000" s="239">
        <f>Q1000*H1000</f>
        <v>0</v>
      </c>
      <c r="S1000" s="239">
        <v>0</v>
      </c>
      <c r="T1000" s="240">
        <f>S1000*H1000</f>
        <v>0</v>
      </c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R1000" s="241" t="s">
        <v>251</v>
      </c>
      <c r="AT1000" s="241" t="s">
        <v>247</v>
      </c>
      <c r="AU1000" s="241" t="s">
        <v>92</v>
      </c>
      <c r="AY1000" s="18" t="s">
        <v>244</v>
      </c>
      <c r="BE1000" s="242">
        <f>IF(N1000="základní",J1000,0)</f>
        <v>0</v>
      </c>
      <c r="BF1000" s="242">
        <f>IF(N1000="snížená",J1000,0)</f>
        <v>0</v>
      </c>
      <c r="BG1000" s="242">
        <f>IF(N1000="zákl. přenesená",J1000,0)</f>
        <v>0</v>
      </c>
      <c r="BH1000" s="242">
        <f>IF(N1000="sníž. přenesená",J1000,0)</f>
        <v>0</v>
      </c>
      <c r="BI1000" s="242">
        <f>IF(N1000="nulová",J1000,0)</f>
        <v>0</v>
      </c>
      <c r="BJ1000" s="18" t="s">
        <v>90</v>
      </c>
      <c r="BK1000" s="242">
        <f>ROUND(I1000*H1000,2)</f>
        <v>0</v>
      </c>
      <c r="BL1000" s="18" t="s">
        <v>251</v>
      </c>
      <c r="BM1000" s="241" t="s">
        <v>5134</v>
      </c>
    </row>
    <row r="1001" s="13" customFormat="1">
      <c r="A1001" s="13"/>
      <c r="B1001" s="243"/>
      <c r="C1001" s="244"/>
      <c r="D1001" s="245" t="s">
        <v>253</v>
      </c>
      <c r="E1001" s="246" t="s">
        <v>1</v>
      </c>
      <c r="F1001" s="247" t="s">
        <v>5135</v>
      </c>
      <c r="G1001" s="244"/>
      <c r="H1001" s="248">
        <v>731.00999999999999</v>
      </c>
      <c r="I1001" s="249"/>
      <c r="J1001" s="244"/>
      <c r="K1001" s="244"/>
      <c r="L1001" s="250"/>
      <c r="M1001" s="251"/>
      <c r="N1001" s="252"/>
      <c r="O1001" s="252"/>
      <c r="P1001" s="252"/>
      <c r="Q1001" s="252"/>
      <c r="R1001" s="252"/>
      <c r="S1001" s="252"/>
      <c r="T1001" s="25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54" t="s">
        <v>253</v>
      </c>
      <c r="AU1001" s="254" t="s">
        <v>92</v>
      </c>
      <c r="AV1001" s="13" t="s">
        <v>92</v>
      </c>
      <c r="AW1001" s="13" t="s">
        <v>36</v>
      </c>
      <c r="AX1001" s="13" t="s">
        <v>83</v>
      </c>
      <c r="AY1001" s="254" t="s">
        <v>244</v>
      </c>
    </row>
    <row r="1002" s="14" customFormat="1">
      <c r="A1002" s="14"/>
      <c r="B1002" s="255"/>
      <c r="C1002" s="256"/>
      <c r="D1002" s="245" t="s">
        <v>253</v>
      </c>
      <c r="E1002" s="257" t="s">
        <v>1</v>
      </c>
      <c r="F1002" s="258" t="s">
        <v>255</v>
      </c>
      <c r="G1002" s="256"/>
      <c r="H1002" s="259">
        <v>731.00999999999999</v>
      </c>
      <c r="I1002" s="260"/>
      <c r="J1002" s="256"/>
      <c r="K1002" s="256"/>
      <c r="L1002" s="261"/>
      <c r="M1002" s="262"/>
      <c r="N1002" s="263"/>
      <c r="O1002" s="263"/>
      <c r="P1002" s="263"/>
      <c r="Q1002" s="263"/>
      <c r="R1002" s="263"/>
      <c r="S1002" s="263"/>
      <c r="T1002" s="26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65" t="s">
        <v>253</v>
      </c>
      <c r="AU1002" s="265" t="s">
        <v>92</v>
      </c>
      <c r="AV1002" s="14" t="s">
        <v>251</v>
      </c>
      <c r="AW1002" s="14" t="s">
        <v>36</v>
      </c>
      <c r="AX1002" s="14" t="s">
        <v>90</v>
      </c>
      <c r="AY1002" s="265" t="s">
        <v>244</v>
      </c>
    </row>
    <row r="1003" s="2" customFormat="1" ht="24.15" customHeight="1">
      <c r="A1003" s="39"/>
      <c r="B1003" s="40"/>
      <c r="C1003" s="229" t="s">
        <v>1690</v>
      </c>
      <c r="D1003" s="229" t="s">
        <v>247</v>
      </c>
      <c r="E1003" s="230" t="s">
        <v>5136</v>
      </c>
      <c r="F1003" s="231" t="s">
        <v>5137</v>
      </c>
      <c r="G1003" s="232" t="s">
        <v>338</v>
      </c>
      <c r="H1003" s="233">
        <v>365.505</v>
      </c>
      <c r="I1003" s="234"/>
      <c r="J1003" s="235">
        <f>ROUND(I1003*H1003,2)</f>
        <v>0</v>
      </c>
      <c r="K1003" s="236"/>
      <c r="L1003" s="45"/>
      <c r="M1003" s="237" t="s">
        <v>1</v>
      </c>
      <c r="N1003" s="238" t="s">
        <v>48</v>
      </c>
      <c r="O1003" s="92"/>
      <c r="P1003" s="239">
        <f>O1003*H1003</f>
        <v>0</v>
      </c>
      <c r="Q1003" s="239">
        <v>0</v>
      </c>
      <c r="R1003" s="239">
        <f>Q1003*H1003</f>
        <v>0</v>
      </c>
      <c r="S1003" s="239">
        <v>0</v>
      </c>
      <c r="T1003" s="240">
        <f>S1003*H1003</f>
        <v>0</v>
      </c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R1003" s="241" t="s">
        <v>251</v>
      </c>
      <c r="AT1003" s="241" t="s">
        <v>247</v>
      </c>
      <c r="AU1003" s="241" t="s">
        <v>92</v>
      </c>
      <c r="AY1003" s="18" t="s">
        <v>244</v>
      </c>
      <c r="BE1003" s="242">
        <f>IF(N1003="základní",J1003,0)</f>
        <v>0</v>
      </c>
      <c r="BF1003" s="242">
        <f>IF(N1003="snížená",J1003,0)</f>
        <v>0</v>
      </c>
      <c r="BG1003" s="242">
        <f>IF(N1003="zákl. přenesená",J1003,0)</f>
        <v>0</v>
      </c>
      <c r="BH1003" s="242">
        <f>IF(N1003="sníž. přenesená",J1003,0)</f>
        <v>0</v>
      </c>
      <c r="BI1003" s="242">
        <f>IF(N1003="nulová",J1003,0)</f>
        <v>0</v>
      </c>
      <c r="BJ1003" s="18" t="s">
        <v>90</v>
      </c>
      <c r="BK1003" s="242">
        <f>ROUND(I1003*H1003,2)</f>
        <v>0</v>
      </c>
      <c r="BL1003" s="18" t="s">
        <v>251</v>
      </c>
      <c r="BM1003" s="241" t="s">
        <v>5138</v>
      </c>
    </row>
    <row r="1004" s="13" customFormat="1">
      <c r="A1004" s="13"/>
      <c r="B1004" s="243"/>
      <c r="C1004" s="244"/>
      <c r="D1004" s="245" t="s">
        <v>253</v>
      </c>
      <c r="E1004" s="246" t="s">
        <v>1</v>
      </c>
      <c r="F1004" s="247" t="s">
        <v>5139</v>
      </c>
      <c r="G1004" s="244"/>
      <c r="H1004" s="248">
        <v>365.505</v>
      </c>
      <c r="I1004" s="249"/>
      <c r="J1004" s="244"/>
      <c r="K1004" s="244"/>
      <c r="L1004" s="250"/>
      <c r="M1004" s="251"/>
      <c r="N1004" s="252"/>
      <c r="O1004" s="252"/>
      <c r="P1004" s="252"/>
      <c r="Q1004" s="252"/>
      <c r="R1004" s="252"/>
      <c r="S1004" s="252"/>
      <c r="T1004" s="25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54" t="s">
        <v>253</v>
      </c>
      <c r="AU1004" s="254" t="s">
        <v>92</v>
      </c>
      <c r="AV1004" s="13" t="s">
        <v>92</v>
      </c>
      <c r="AW1004" s="13" t="s">
        <v>36</v>
      </c>
      <c r="AX1004" s="13" t="s">
        <v>83</v>
      </c>
      <c r="AY1004" s="254" t="s">
        <v>244</v>
      </c>
    </row>
    <row r="1005" s="14" customFormat="1">
      <c r="A1005" s="14"/>
      <c r="B1005" s="255"/>
      <c r="C1005" s="256"/>
      <c r="D1005" s="245" t="s">
        <v>253</v>
      </c>
      <c r="E1005" s="257" t="s">
        <v>1</v>
      </c>
      <c r="F1005" s="258" t="s">
        <v>255</v>
      </c>
      <c r="G1005" s="256"/>
      <c r="H1005" s="259">
        <v>365.505</v>
      </c>
      <c r="I1005" s="260"/>
      <c r="J1005" s="256"/>
      <c r="K1005" s="256"/>
      <c r="L1005" s="261"/>
      <c r="M1005" s="262"/>
      <c r="N1005" s="263"/>
      <c r="O1005" s="263"/>
      <c r="P1005" s="263"/>
      <c r="Q1005" s="263"/>
      <c r="R1005" s="263"/>
      <c r="S1005" s="263"/>
      <c r="T1005" s="26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65" t="s">
        <v>253</v>
      </c>
      <c r="AU1005" s="265" t="s">
        <v>92</v>
      </c>
      <c r="AV1005" s="14" t="s">
        <v>251</v>
      </c>
      <c r="AW1005" s="14" t="s">
        <v>36</v>
      </c>
      <c r="AX1005" s="14" t="s">
        <v>90</v>
      </c>
      <c r="AY1005" s="265" t="s">
        <v>244</v>
      </c>
    </row>
    <row r="1006" s="12" customFormat="1" ht="22.8" customHeight="1">
      <c r="A1006" s="12"/>
      <c r="B1006" s="213"/>
      <c r="C1006" s="214"/>
      <c r="D1006" s="215" t="s">
        <v>82</v>
      </c>
      <c r="E1006" s="227" t="s">
        <v>846</v>
      </c>
      <c r="F1006" s="227" t="s">
        <v>847</v>
      </c>
      <c r="G1006" s="214"/>
      <c r="H1006" s="214"/>
      <c r="I1006" s="217"/>
      <c r="J1006" s="228">
        <f>BK1006</f>
        <v>0</v>
      </c>
      <c r="K1006" s="214"/>
      <c r="L1006" s="219"/>
      <c r="M1006" s="220"/>
      <c r="N1006" s="221"/>
      <c r="O1006" s="221"/>
      <c r="P1006" s="222">
        <f>P1007</f>
        <v>0</v>
      </c>
      <c r="Q1006" s="221"/>
      <c r="R1006" s="222">
        <f>R1007</f>
        <v>0</v>
      </c>
      <c r="S1006" s="221"/>
      <c r="T1006" s="223">
        <f>T1007</f>
        <v>0</v>
      </c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R1006" s="224" t="s">
        <v>90</v>
      </c>
      <c r="AT1006" s="225" t="s">
        <v>82</v>
      </c>
      <c r="AU1006" s="225" t="s">
        <v>90</v>
      </c>
      <c r="AY1006" s="224" t="s">
        <v>244</v>
      </c>
      <c r="BK1006" s="226">
        <f>BK1007</f>
        <v>0</v>
      </c>
    </row>
    <row r="1007" s="2" customFormat="1" ht="44.25" customHeight="1">
      <c r="A1007" s="39"/>
      <c r="B1007" s="40"/>
      <c r="C1007" s="229" t="s">
        <v>1480</v>
      </c>
      <c r="D1007" s="229" t="s">
        <v>247</v>
      </c>
      <c r="E1007" s="230" t="s">
        <v>5140</v>
      </c>
      <c r="F1007" s="231" t="s">
        <v>5141</v>
      </c>
      <c r="G1007" s="232" t="s">
        <v>338</v>
      </c>
      <c r="H1007" s="233">
        <v>1143.211</v>
      </c>
      <c r="I1007" s="234"/>
      <c r="J1007" s="235">
        <f>ROUND(I1007*H1007,2)</f>
        <v>0</v>
      </c>
      <c r="K1007" s="236"/>
      <c r="L1007" s="45"/>
      <c r="M1007" s="237" t="s">
        <v>1</v>
      </c>
      <c r="N1007" s="238" t="s">
        <v>48</v>
      </c>
      <c r="O1007" s="92"/>
      <c r="P1007" s="239">
        <f>O1007*H1007</f>
        <v>0</v>
      </c>
      <c r="Q1007" s="239">
        <v>0</v>
      </c>
      <c r="R1007" s="239">
        <f>Q1007*H1007</f>
        <v>0</v>
      </c>
      <c r="S1007" s="239">
        <v>0</v>
      </c>
      <c r="T1007" s="240">
        <f>S1007*H1007</f>
        <v>0</v>
      </c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R1007" s="241" t="s">
        <v>251</v>
      </c>
      <c r="AT1007" s="241" t="s">
        <v>247</v>
      </c>
      <c r="AU1007" s="241" t="s">
        <v>92</v>
      </c>
      <c r="AY1007" s="18" t="s">
        <v>244</v>
      </c>
      <c r="BE1007" s="242">
        <f>IF(N1007="základní",J1007,0)</f>
        <v>0</v>
      </c>
      <c r="BF1007" s="242">
        <f>IF(N1007="snížená",J1007,0)</f>
        <v>0</v>
      </c>
      <c r="BG1007" s="242">
        <f>IF(N1007="zákl. přenesená",J1007,0)</f>
        <v>0</v>
      </c>
      <c r="BH1007" s="242">
        <f>IF(N1007="sníž. přenesená",J1007,0)</f>
        <v>0</v>
      </c>
      <c r="BI1007" s="242">
        <f>IF(N1007="nulová",J1007,0)</f>
        <v>0</v>
      </c>
      <c r="BJ1007" s="18" t="s">
        <v>90</v>
      </c>
      <c r="BK1007" s="242">
        <f>ROUND(I1007*H1007,2)</f>
        <v>0</v>
      </c>
      <c r="BL1007" s="18" t="s">
        <v>251</v>
      </c>
      <c r="BM1007" s="241" t="s">
        <v>5142</v>
      </c>
    </row>
    <row r="1008" s="12" customFormat="1" ht="25.92" customHeight="1">
      <c r="A1008" s="12"/>
      <c r="B1008" s="213"/>
      <c r="C1008" s="214"/>
      <c r="D1008" s="215" t="s">
        <v>82</v>
      </c>
      <c r="E1008" s="216" t="s">
        <v>852</v>
      </c>
      <c r="F1008" s="216" t="s">
        <v>853</v>
      </c>
      <c r="G1008" s="214"/>
      <c r="H1008" s="214"/>
      <c r="I1008" s="217"/>
      <c r="J1008" s="218">
        <f>BK1008</f>
        <v>0</v>
      </c>
      <c r="K1008" s="214"/>
      <c r="L1008" s="219"/>
      <c r="M1008" s="220"/>
      <c r="N1008" s="221"/>
      <c r="O1008" s="221"/>
      <c r="P1008" s="222">
        <f>P1009</f>
        <v>0</v>
      </c>
      <c r="Q1008" s="221"/>
      <c r="R1008" s="222">
        <f>R1009</f>
        <v>0</v>
      </c>
      <c r="S1008" s="221"/>
      <c r="T1008" s="223">
        <f>T1009</f>
        <v>0</v>
      </c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R1008" s="224" t="s">
        <v>92</v>
      </c>
      <c r="AT1008" s="225" t="s">
        <v>82</v>
      </c>
      <c r="AU1008" s="225" t="s">
        <v>83</v>
      </c>
      <c r="AY1008" s="224" t="s">
        <v>244</v>
      </c>
      <c r="BK1008" s="226">
        <f>BK1009</f>
        <v>0</v>
      </c>
    </row>
    <row r="1009" s="12" customFormat="1" ht="22.8" customHeight="1">
      <c r="A1009" s="12"/>
      <c r="B1009" s="213"/>
      <c r="C1009" s="214"/>
      <c r="D1009" s="215" t="s">
        <v>82</v>
      </c>
      <c r="E1009" s="227" t="s">
        <v>1853</v>
      </c>
      <c r="F1009" s="227" t="s">
        <v>1854</v>
      </c>
      <c r="G1009" s="214"/>
      <c r="H1009" s="214"/>
      <c r="I1009" s="217"/>
      <c r="J1009" s="228">
        <f>BK1009</f>
        <v>0</v>
      </c>
      <c r="K1009" s="214"/>
      <c r="L1009" s="219"/>
      <c r="M1009" s="220"/>
      <c r="N1009" s="221"/>
      <c r="O1009" s="221"/>
      <c r="P1009" s="222">
        <f>SUM(P1010:P1013)</f>
        <v>0</v>
      </c>
      <c r="Q1009" s="221"/>
      <c r="R1009" s="222">
        <f>SUM(R1010:R1013)</f>
        <v>0</v>
      </c>
      <c r="S1009" s="221"/>
      <c r="T1009" s="223">
        <f>SUM(T1010:T1013)</f>
        <v>0</v>
      </c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R1009" s="224" t="s">
        <v>92</v>
      </c>
      <c r="AT1009" s="225" t="s">
        <v>82</v>
      </c>
      <c r="AU1009" s="225" t="s">
        <v>90</v>
      </c>
      <c r="AY1009" s="224" t="s">
        <v>244</v>
      </c>
      <c r="BK1009" s="226">
        <f>SUM(BK1010:BK1013)</f>
        <v>0</v>
      </c>
    </row>
    <row r="1010" s="2" customFormat="1" ht="24.15" customHeight="1">
      <c r="A1010" s="39"/>
      <c r="B1010" s="40"/>
      <c r="C1010" s="229" t="s">
        <v>1488</v>
      </c>
      <c r="D1010" s="229" t="s">
        <v>247</v>
      </c>
      <c r="E1010" s="230" t="s">
        <v>5143</v>
      </c>
      <c r="F1010" s="231" t="s">
        <v>5144</v>
      </c>
      <c r="G1010" s="232" t="s">
        <v>174</v>
      </c>
      <c r="H1010" s="233">
        <v>544.37900000000002</v>
      </c>
      <c r="I1010" s="234"/>
      <c r="J1010" s="235">
        <f>ROUND(I1010*H1010,2)</f>
        <v>0</v>
      </c>
      <c r="K1010" s="236"/>
      <c r="L1010" s="45"/>
      <c r="M1010" s="237" t="s">
        <v>1</v>
      </c>
      <c r="N1010" s="238" t="s">
        <v>48</v>
      </c>
      <c r="O1010" s="92"/>
      <c r="P1010" s="239">
        <f>O1010*H1010</f>
        <v>0</v>
      </c>
      <c r="Q1010" s="239">
        <v>0</v>
      </c>
      <c r="R1010" s="239">
        <f>Q1010*H1010</f>
        <v>0</v>
      </c>
      <c r="S1010" s="239">
        <v>0</v>
      </c>
      <c r="T1010" s="240">
        <f>S1010*H1010</f>
        <v>0</v>
      </c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R1010" s="241" t="s">
        <v>330</v>
      </c>
      <c r="AT1010" s="241" t="s">
        <v>247</v>
      </c>
      <c r="AU1010" s="241" t="s">
        <v>92</v>
      </c>
      <c r="AY1010" s="18" t="s">
        <v>244</v>
      </c>
      <c r="BE1010" s="242">
        <f>IF(N1010="základní",J1010,0)</f>
        <v>0</v>
      </c>
      <c r="BF1010" s="242">
        <f>IF(N1010="snížená",J1010,0)</f>
        <v>0</v>
      </c>
      <c r="BG1010" s="242">
        <f>IF(N1010="zákl. přenesená",J1010,0)</f>
        <v>0</v>
      </c>
      <c r="BH1010" s="242">
        <f>IF(N1010="sníž. přenesená",J1010,0)</f>
        <v>0</v>
      </c>
      <c r="BI1010" s="242">
        <f>IF(N1010="nulová",J1010,0)</f>
        <v>0</v>
      </c>
      <c r="BJ1010" s="18" t="s">
        <v>90</v>
      </c>
      <c r="BK1010" s="242">
        <f>ROUND(I1010*H1010,2)</f>
        <v>0</v>
      </c>
      <c r="BL1010" s="18" t="s">
        <v>330</v>
      </c>
      <c r="BM1010" s="241" t="s">
        <v>5145</v>
      </c>
    </row>
    <row r="1011" s="13" customFormat="1">
      <c r="A1011" s="13"/>
      <c r="B1011" s="243"/>
      <c r="C1011" s="244"/>
      <c r="D1011" s="245" t="s">
        <v>253</v>
      </c>
      <c r="E1011" s="246" t="s">
        <v>1</v>
      </c>
      <c r="F1011" s="247" t="s">
        <v>5146</v>
      </c>
      <c r="G1011" s="244"/>
      <c r="H1011" s="248">
        <v>544.37900000000002</v>
      </c>
      <c r="I1011" s="249"/>
      <c r="J1011" s="244"/>
      <c r="K1011" s="244"/>
      <c r="L1011" s="250"/>
      <c r="M1011" s="251"/>
      <c r="N1011" s="252"/>
      <c r="O1011" s="252"/>
      <c r="P1011" s="252"/>
      <c r="Q1011" s="252"/>
      <c r="R1011" s="252"/>
      <c r="S1011" s="252"/>
      <c r="T1011" s="25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4" t="s">
        <v>253</v>
      </c>
      <c r="AU1011" s="254" t="s">
        <v>92</v>
      </c>
      <c r="AV1011" s="13" t="s">
        <v>92</v>
      </c>
      <c r="AW1011" s="13" t="s">
        <v>36</v>
      </c>
      <c r="AX1011" s="13" t="s">
        <v>83</v>
      </c>
      <c r="AY1011" s="254" t="s">
        <v>244</v>
      </c>
    </row>
    <row r="1012" s="16" customFormat="1">
      <c r="A1012" s="16"/>
      <c r="B1012" s="276"/>
      <c r="C1012" s="277"/>
      <c r="D1012" s="245" t="s">
        <v>253</v>
      </c>
      <c r="E1012" s="278" t="s">
        <v>1</v>
      </c>
      <c r="F1012" s="279" t="s">
        <v>503</v>
      </c>
      <c r="G1012" s="277"/>
      <c r="H1012" s="280">
        <v>544.37900000000002</v>
      </c>
      <c r="I1012" s="281"/>
      <c r="J1012" s="277"/>
      <c r="K1012" s="277"/>
      <c r="L1012" s="282"/>
      <c r="M1012" s="283"/>
      <c r="N1012" s="284"/>
      <c r="O1012" s="284"/>
      <c r="P1012" s="284"/>
      <c r="Q1012" s="284"/>
      <c r="R1012" s="284"/>
      <c r="S1012" s="284"/>
      <c r="T1012" s="285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T1012" s="286" t="s">
        <v>253</v>
      </c>
      <c r="AU1012" s="286" t="s">
        <v>92</v>
      </c>
      <c r="AV1012" s="16" t="s">
        <v>358</v>
      </c>
      <c r="AW1012" s="16" t="s">
        <v>36</v>
      </c>
      <c r="AX1012" s="16" t="s">
        <v>83</v>
      </c>
      <c r="AY1012" s="286" t="s">
        <v>244</v>
      </c>
    </row>
    <row r="1013" s="14" customFormat="1">
      <c r="A1013" s="14"/>
      <c r="B1013" s="255"/>
      <c r="C1013" s="256"/>
      <c r="D1013" s="245" t="s">
        <v>253</v>
      </c>
      <c r="E1013" s="257" t="s">
        <v>1</v>
      </c>
      <c r="F1013" s="258" t="s">
        <v>255</v>
      </c>
      <c r="G1013" s="256"/>
      <c r="H1013" s="259">
        <v>544.37900000000002</v>
      </c>
      <c r="I1013" s="260"/>
      <c r="J1013" s="256"/>
      <c r="K1013" s="256"/>
      <c r="L1013" s="261"/>
      <c r="M1013" s="262"/>
      <c r="N1013" s="263"/>
      <c r="O1013" s="263"/>
      <c r="P1013" s="263"/>
      <c r="Q1013" s="263"/>
      <c r="R1013" s="263"/>
      <c r="S1013" s="263"/>
      <c r="T1013" s="26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65" t="s">
        <v>253</v>
      </c>
      <c r="AU1013" s="265" t="s">
        <v>92</v>
      </c>
      <c r="AV1013" s="14" t="s">
        <v>251</v>
      </c>
      <c r="AW1013" s="14" t="s">
        <v>36</v>
      </c>
      <c r="AX1013" s="14" t="s">
        <v>90</v>
      </c>
      <c r="AY1013" s="265" t="s">
        <v>244</v>
      </c>
    </row>
    <row r="1014" s="12" customFormat="1" ht="25.92" customHeight="1">
      <c r="A1014" s="12"/>
      <c r="B1014" s="213"/>
      <c r="C1014" s="214"/>
      <c r="D1014" s="215" t="s">
        <v>82</v>
      </c>
      <c r="E1014" s="216" t="s">
        <v>143</v>
      </c>
      <c r="F1014" s="216" t="s">
        <v>144</v>
      </c>
      <c r="G1014" s="214"/>
      <c r="H1014" s="214"/>
      <c r="I1014" s="217"/>
      <c r="J1014" s="218">
        <f>BK1014</f>
        <v>0</v>
      </c>
      <c r="K1014" s="214"/>
      <c r="L1014" s="219"/>
      <c r="M1014" s="220"/>
      <c r="N1014" s="221"/>
      <c r="O1014" s="221"/>
      <c r="P1014" s="222">
        <f>P1015</f>
        <v>0</v>
      </c>
      <c r="Q1014" s="221"/>
      <c r="R1014" s="222">
        <f>R1015</f>
        <v>0</v>
      </c>
      <c r="S1014" s="221"/>
      <c r="T1014" s="223">
        <f>T1015</f>
        <v>0</v>
      </c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R1014" s="224" t="s">
        <v>260</v>
      </c>
      <c r="AT1014" s="225" t="s">
        <v>82</v>
      </c>
      <c r="AU1014" s="225" t="s">
        <v>83</v>
      </c>
      <c r="AY1014" s="224" t="s">
        <v>244</v>
      </c>
      <c r="BK1014" s="226">
        <f>BK1015</f>
        <v>0</v>
      </c>
    </row>
    <row r="1015" s="12" customFormat="1" ht="22.8" customHeight="1">
      <c r="A1015" s="12"/>
      <c r="B1015" s="213"/>
      <c r="C1015" s="214"/>
      <c r="D1015" s="215" t="s">
        <v>82</v>
      </c>
      <c r="E1015" s="227" t="s">
        <v>5147</v>
      </c>
      <c r="F1015" s="227" t="s">
        <v>5148</v>
      </c>
      <c r="G1015" s="214"/>
      <c r="H1015" s="214"/>
      <c r="I1015" s="217"/>
      <c r="J1015" s="228">
        <f>BK1015</f>
        <v>0</v>
      </c>
      <c r="K1015" s="214"/>
      <c r="L1015" s="219"/>
      <c r="M1015" s="220"/>
      <c r="N1015" s="221"/>
      <c r="O1015" s="221"/>
      <c r="P1015" s="222">
        <f>SUM(P1016:P1024)</f>
        <v>0</v>
      </c>
      <c r="Q1015" s="221"/>
      <c r="R1015" s="222">
        <f>SUM(R1016:R1024)</f>
        <v>0</v>
      </c>
      <c r="S1015" s="221"/>
      <c r="T1015" s="223">
        <f>SUM(T1016:T1024)</f>
        <v>0</v>
      </c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R1015" s="224" t="s">
        <v>260</v>
      </c>
      <c r="AT1015" s="225" t="s">
        <v>82</v>
      </c>
      <c r="AU1015" s="225" t="s">
        <v>90</v>
      </c>
      <c r="AY1015" s="224" t="s">
        <v>244</v>
      </c>
      <c r="BK1015" s="226">
        <f>SUM(BK1016:BK1024)</f>
        <v>0</v>
      </c>
    </row>
    <row r="1016" s="2" customFormat="1" ht="24.15" customHeight="1">
      <c r="A1016" s="39"/>
      <c r="B1016" s="40"/>
      <c r="C1016" s="229" t="s">
        <v>1526</v>
      </c>
      <c r="D1016" s="229" t="s">
        <v>247</v>
      </c>
      <c r="E1016" s="230" t="s">
        <v>5149</v>
      </c>
      <c r="F1016" s="231" t="s">
        <v>5150</v>
      </c>
      <c r="G1016" s="232" t="s">
        <v>1196</v>
      </c>
      <c r="H1016" s="233">
        <v>1</v>
      </c>
      <c r="I1016" s="234"/>
      <c r="J1016" s="235">
        <f>ROUND(I1016*H1016,2)</f>
        <v>0</v>
      </c>
      <c r="K1016" s="236"/>
      <c r="L1016" s="45"/>
      <c r="M1016" s="237" t="s">
        <v>1</v>
      </c>
      <c r="N1016" s="238" t="s">
        <v>48</v>
      </c>
      <c r="O1016" s="92"/>
      <c r="P1016" s="239">
        <f>O1016*H1016</f>
        <v>0</v>
      </c>
      <c r="Q1016" s="239">
        <v>0</v>
      </c>
      <c r="R1016" s="239">
        <f>Q1016*H1016</f>
        <v>0</v>
      </c>
      <c r="S1016" s="239">
        <v>0</v>
      </c>
      <c r="T1016" s="240">
        <f>S1016*H1016</f>
        <v>0</v>
      </c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R1016" s="241" t="s">
        <v>251</v>
      </c>
      <c r="AT1016" s="241" t="s">
        <v>247</v>
      </c>
      <c r="AU1016" s="241" t="s">
        <v>92</v>
      </c>
      <c r="AY1016" s="18" t="s">
        <v>244</v>
      </c>
      <c r="BE1016" s="242">
        <f>IF(N1016="základní",J1016,0)</f>
        <v>0</v>
      </c>
      <c r="BF1016" s="242">
        <f>IF(N1016="snížená",J1016,0)</f>
        <v>0</v>
      </c>
      <c r="BG1016" s="242">
        <f>IF(N1016="zákl. přenesená",J1016,0)</f>
        <v>0</v>
      </c>
      <c r="BH1016" s="242">
        <f>IF(N1016="sníž. přenesená",J1016,0)</f>
        <v>0</v>
      </c>
      <c r="BI1016" s="242">
        <f>IF(N1016="nulová",J1016,0)</f>
        <v>0</v>
      </c>
      <c r="BJ1016" s="18" t="s">
        <v>90</v>
      </c>
      <c r="BK1016" s="242">
        <f>ROUND(I1016*H1016,2)</f>
        <v>0</v>
      </c>
      <c r="BL1016" s="18" t="s">
        <v>251</v>
      </c>
      <c r="BM1016" s="241" t="s">
        <v>5151</v>
      </c>
    </row>
    <row r="1017" s="13" customFormat="1">
      <c r="A1017" s="13"/>
      <c r="B1017" s="243"/>
      <c r="C1017" s="244"/>
      <c r="D1017" s="245" t="s">
        <v>253</v>
      </c>
      <c r="E1017" s="246" t="s">
        <v>1</v>
      </c>
      <c r="F1017" s="247" t="s">
        <v>5152</v>
      </c>
      <c r="G1017" s="244"/>
      <c r="H1017" s="248">
        <v>1</v>
      </c>
      <c r="I1017" s="249"/>
      <c r="J1017" s="244"/>
      <c r="K1017" s="244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4" t="s">
        <v>253</v>
      </c>
      <c r="AU1017" s="254" t="s">
        <v>92</v>
      </c>
      <c r="AV1017" s="13" t="s">
        <v>92</v>
      </c>
      <c r="AW1017" s="13" t="s">
        <v>36</v>
      </c>
      <c r="AX1017" s="13" t="s">
        <v>83</v>
      </c>
      <c r="AY1017" s="254" t="s">
        <v>244</v>
      </c>
    </row>
    <row r="1018" s="14" customFormat="1">
      <c r="A1018" s="14"/>
      <c r="B1018" s="255"/>
      <c r="C1018" s="256"/>
      <c r="D1018" s="245" t="s">
        <v>253</v>
      </c>
      <c r="E1018" s="257" t="s">
        <v>1</v>
      </c>
      <c r="F1018" s="258" t="s">
        <v>255</v>
      </c>
      <c r="G1018" s="256"/>
      <c r="H1018" s="259">
        <v>1</v>
      </c>
      <c r="I1018" s="260"/>
      <c r="J1018" s="256"/>
      <c r="K1018" s="256"/>
      <c r="L1018" s="261"/>
      <c r="M1018" s="262"/>
      <c r="N1018" s="263"/>
      <c r="O1018" s="263"/>
      <c r="P1018" s="263"/>
      <c r="Q1018" s="263"/>
      <c r="R1018" s="263"/>
      <c r="S1018" s="263"/>
      <c r="T1018" s="26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65" t="s">
        <v>253</v>
      </c>
      <c r="AU1018" s="265" t="s">
        <v>92</v>
      </c>
      <c r="AV1018" s="14" t="s">
        <v>251</v>
      </c>
      <c r="AW1018" s="14" t="s">
        <v>36</v>
      </c>
      <c r="AX1018" s="14" t="s">
        <v>90</v>
      </c>
      <c r="AY1018" s="265" t="s">
        <v>244</v>
      </c>
    </row>
    <row r="1019" s="2" customFormat="1" ht="33" customHeight="1">
      <c r="A1019" s="39"/>
      <c r="B1019" s="40"/>
      <c r="C1019" s="229" t="s">
        <v>1530</v>
      </c>
      <c r="D1019" s="229" t="s">
        <v>247</v>
      </c>
      <c r="E1019" s="230" t="s">
        <v>5153</v>
      </c>
      <c r="F1019" s="231" t="s">
        <v>5154</v>
      </c>
      <c r="G1019" s="232" t="s">
        <v>184</v>
      </c>
      <c r="H1019" s="233">
        <v>30</v>
      </c>
      <c r="I1019" s="234"/>
      <c r="J1019" s="235">
        <f>ROUND(I1019*H1019,2)</f>
        <v>0</v>
      </c>
      <c r="K1019" s="236"/>
      <c r="L1019" s="45"/>
      <c r="M1019" s="237" t="s">
        <v>1</v>
      </c>
      <c r="N1019" s="238" t="s">
        <v>48</v>
      </c>
      <c r="O1019" s="92"/>
      <c r="P1019" s="239">
        <f>O1019*H1019</f>
        <v>0</v>
      </c>
      <c r="Q1019" s="239">
        <v>0</v>
      </c>
      <c r="R1019" s="239">
        <f>Q1019*H1019</f>
        <v>0</v>
      </c>
      <c r="S1019" s="239">
        <v>0</v>
      </c>
      <c r="T1019" s="240">
        <f>S1019*H1019</f>
        <v>0</v>
      </c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R1019" s="241" t="s">
        <v>251</v>
      </c>
      <c r="AT1019" s="241" t="s">
        <v>247</v>
      </c>
      <c r="AU1019" s="241" t="s">
        <v>92</v>
      </c>
      <c r="AY1019" s="18" t="s">
        <v>244</v>
      </c>
      <c r="BE1019" s="242">
        <f>IF(N1019="základní",J1019,0)</f>
        <v>0</v>
      </c>
      <c r="BF1019" s="242">
        <f>IF(N1019="snížená",J1019,0)</f>
        <v>0</v>
      </c>
      <c r="BG1019" s="242">
        <f>IF(N1019="zákl. přenesená",J1019,0)</f>
        <v>0</v>
      </c>
      <c r="BH1019" s="242">
        <f>IF(N1019="sníž. přenesená",J1019,0)</f>
        <v>0</v>
      </c>
      <c r="BI1019" s="242">
        <f>IF(N1019="nulová",J1019,0)</f>
        <v>0</v>
      </c>
      <c r="BJ1019" s="18" t="s">
        <v>90</v>
      </c>
      <c r="BK1019" s="242">
        <f>ROUND(I1019*H1019,2)</f>
        <v>0</v>
      </c>
      <c r="BL1019" s="18" t="s">
        <v>251</v>
      </c>
      <c r="BM1019" s="241" t="s">
        <v>5155</v>
      </c>
    </row>
    <row r="1020" s="13" customFormat="1">
      <c r="A1020" s="13"/>
      <c r="B1020" s="243"/>
      <c r="C1020" s="244"/>
      <c r="D1020" s="245" t="s">
        <v>253</v>
      </c>
      <c r="E1020" s="246" t="s">
        <v>1</v>
      </c>
      <c r="F1020" s="247" t="s">
        <v>5156</v>
      </c>
      <c r="G1020" s="244"/>
      <c r="H1020" s="248">
        <v>30</v>
      </c>
      <c r="I1020" s="249"/>
      <c r="J1020" s="244"/>
      <c r="K1020" s="244"/>
      <c r="L1020" s="250"/>
      <c r="M1020" s="251"/>
      <c r="N1020" s="252"/>
      <c r="O1020" s="252"/>
      <c r="P1020" s="252"/>
      <c r="Q1020" s="252"/>
      <c r="R1020" s="252"/>
      <c r="S1020" s="252"/>
      <c r="T1020" s="25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54" t="s">
        <v>253</v>
      </c>
      <c r="AU1020" s="254" t="s">
        <v>92</v>
      </c>
      <c r="AV1020" s="13" t="s">
        <v>92</v>
      </c>
      <c r="AW1020" s="13" t="s">
        <v>36</v>
      </c>
      <c r="AX1020" s="13" t="s">
        <v>83</v>
      </c>
      <c r="AY1020" s="254" t="s">
        <v>244</v>
      </c>
    </row>
    <row r="1021" s="14" customFormat="1">
      <c r="A1021" s="14"/>
      <c r="B1021" s="255"/>
      <c r="C1021" s="256"/>
      <c r="D1021" s="245" t="s">
        <v>253</v>
      </c>
      <c r="E1021" s="257" t="s">
        <v>1</v>
      </c>
      <c r="F1021" s="258" t="s">
        <v>255</v>
      </c>
      <c r="G1021" s="256"/>
      <c r="H1021" s="259">
        <v>30</v>
      </c>
      <c r="I1021" s="260"/>
      <c r="J1021" s="256"/>
      <c r="K1021" s="256"/>
      <c r="L1021" s="261"/>
      <c r="M1021" s="262"/>
      <c r="N1021" s="263"/>
      <c r="O1021" s="263"/>
      <c r="P1021" s="263"/>
      <c r="Q1021" s="263"/>
      <c r="R1021" s="263"/>
      <c r="S1021" s="263"/>
      <c r="T1021" s="26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65" t="s">
        <v>253</v>
      </c>
      <c r="AU1021" s="265" t="s">
        <v>92</v>
      </c>
      <c r="AV1021" s="14" t="s">
        <v>251</v>
      </c>
      <c r="AW1021" s="14" t="s">
        <v>36</v>
      </c>
      <c r="AX1021" s="14" t="s">
        <v>90</v>
      </c>
      <c r="AY1021" s="265" t="s">
        <v>244</v>
      </c>
    </row>
    <row r="1022" s="2" customFormat="1" ht="33" customHeight="1">
      <c r="A1022" s="39"/>
      <c r="B1022" s="40"/>
      <c r="C1022" s="229" t="s">
        <v>1536</v>
      </c>
      <c r="D1022" s="229" t="s">
        <v>247</v>
      </c>
      <c r="E1022" s="230" t="s">
        <v>5157</v>
      </c>
      <c r="F1022" s="231" t="s">
        <v>5158</v>
      </c>
      <c r="G1022" s="232" t="s">
        <v>184</v>
      </c>
      <c r="H1022" s="233">
        <v>30</v>
      </c>
      <c r="I1022" s="234"/>
      <c r="J1022" s="235">
        <f>ROUND(I1022*H1022,2)</f>
        <v>0</v>
      </c>
      <c r="K1022" s="236"/>
      <c r="L1022" s="45"/>
      <c r="M1022" s="237" t="s">
        <v>1</v>
      </c>
      <c r="N1022" s="238" t="s">
        <v>48</v>
      </c>
      <c r="O1022" s="92"/>
      <c r="P1022" s="239">
        <f>O1022*H1022</f>
        <v>0</v>
      </c>
      <c r="Q1022" s="239">
        <v>0</v>
      </c>
      <c r="R1022" s="239">
        <f>Q1022*H1022</f>
        <v>0</v>
      </c>
      <c r="S1022" s="239">
        <v>0</v>
      </c>
      <c r="T1022" s="240">
        <f>S1022*H1022</f>
        <v>0</v>
      </c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R1022" s="241" t="s">
        <v>251</v>
      </c>
      <c r="AT1022" s="241" t="s">
        <v>247</v>
      </c>
      <c r="AU1022" s="241" t="s">
        <v>92</v>
      </c>
      <c r="AY1022" s="18" t="s">
        <v>244</v>
      </c>
      <c r="BE1022" s="242">
        <f>IF(N1022="základní",J1022,0)</f>
        <v>0</v>
      </c>
      <c r="BF1022" s="242">
        <f>IF(N1022="snížená",J1022,0)</f>
        <v>0</v>
      </c>
      <c r="BG1022" s="242">
        <f>IF(N1022="zákl. přenesená",J1022,0)</f>
        <v>0</v>
      </c>
      <c r="BH1022" s="242">
        <f>IF(N1022="sníž. přenesená",J1022,0)</f>
        <v>0</v>
      </c>
      <c r="BI1022" s="242">
        <f>IF(N1022="nulová",J1022,0)</f>
        <v>0</v>
      </c>
      <c r="BJ1022" s="18" t="s">
        <v>90</v>
      </c>
      <c r="BK1022" s="242">
        <f>ROUND(I1022*H1022,2)</f>
        <v>0</v>
      </c>
      <c r="BL1022" s="18" t="s">
        <v>251</v>
      </c>
      <c r="BM1022" s="241" t="s">
        <v>5159</v>
      </c>
    </row>
    <row r="1023" s="13" customFormat="1">
      <c r="A1023" s="13"/>
      <c r="B1023" s="243"/>
      <c r="C1023" s="244"/>
      <c r="D1023" s="245" t="s">
        <v>253</v>
      </c>
      <c r="E1023" s="246" t="s">
        <v>1</v>
      </c>
      <c r="F1023" s="247" t="s">
        <v>5156</v>
      </c>
      <c r="G1023" s="244"/>
      <c r="H1023" s="248">
        <v>30</v>
      </c>
      <c r="I1023" s="249"/>
      <c r="J1023" s="244"/>
      <c r="K1023" s="244"/>
      <c r="L1023" s="250"/>
      <c r="M1023" s="251"/>
      <c r="N1023" s="252"/>
      <c r="O1023" s="252"/>
      <c r="P1023" s="252"/>
      <c r="Q1023" s="252"/>
      <c r="R1023" s="252"/>
      <c r="S1023" s="252"/>
      <c r="T1023" s="25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54" t="s">
        <v>253</v>
      </c>
      <c r="AU1023" s="254" t="s">
        <v>92</v>
      </c>
      <c r="AV1023" s="13" t="s">
        <v>92</v>
      </c>
      <c r="AW1023" s="13" t="s">
        <v>36</v>
      </c>
      <c r="AX1023" s="13" t="s">
        <v>83</v>
      </c>
      <c r="AY1023" s="254" t="s">
        <v>244</v>
      </c>
    </row>
    <row r="1024" s="14" customFormat="1">
      <c r="A1024" s="14"/>
      <c r="B1024" s="255"/>
      <c r="C1024" s="256"/>
      <c r="D1024" s="245" t="s">
        <v>253</v>
      </c>
      <c r="E1024" s="257" t="s">
        <v>1</v>
      </c>
      <c r="F1024" s="258" t="s">
        <v>255</v>
      </c>
      <c r="G1024" s="256"/>
      <c r="H1024" s="259">
        <v>30</v>
      </c>
      <c r="I1024" s="260"/>
      <c r="J1024" s="256"/>
      <c r="K1024" s="256"/>
      <c r="L1024" s="261"/>
      <c r="M1024" s="315"/>
      <c r="N1024" s="316"/>
      <c r="O1024" s="316"/>
      <c r="P1024" s="316"/>
      <c r="Q1024" s="316"/>
      <c r="R1024" s="316"/>
      <c r="S1024" s="316"/>
      <c r="T1024" s="317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65" t="s">
        <v>253</v>
      </c>
      <c r="AU1024" s="265" t="s">
        <v>92</v>
      </c>
      <c r="AV1024" s="14" t="s">
        <v>251</v>
      </c>
      <c r="AW1024" s="14" t="s">
        <v>36</v>
      </c>
      <c r="AX1024" s="14" t="s">
        <v>90</v>
      </c>
      <c r="AY1024" s="265" t="s">
        <v>244</v>
      </c>
    </row>
    <row r="1025" s="2" customFormat="1" ht="6.96" customHeight="1">
      <c r="A1025" s="39"/>
      <c r="B1025" s="67"/>
      <c r="C1025" s="68"/>
      <c r="D1025" s="68"/>
      <c r="E1025" s="68"/>
      <c r="F1025" s="68"/>
      <c r="G1025" s="68"/>
      <c r="H1025" s="68"/>
      <c r="I1025" s="68"/>
      <c r="J1025" s="68"/>
      <c r="K1025" s="68"/>
      <c r="L1025" s="45"/>
      <c r="M1025" s="39"/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</row>
  </sheetData>
  <sheetProtection sheet="1" autoFilter="0" formatColumns="0" formatRows="0" objects="1" scenarios="1" spinCount="100000" saltValue="En5XfYHIsPE5DoyV6GobhPBzEsi5ZSW3otHw6SNxeWmuTKU9qrxbHMD1Tn14yhMJVYmhruGIEAaDjVbyYtZ+8g==" hashValue="Fb+ZjzvF/Q4CyuNShNihvZqViUwWfi50vGlNWrGgDu50ZUG3NG2Fn2gKRJacf0FYsp+q4w+DPEIwak60qPQYBQ==" algorithmName="SHA-512" password="CC35"/>
  <autoFilter ref="C154:K102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43:H143"/>
    <mergeCell ref="E145:H145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5160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ROUND(J128,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ROUND((SUM(BE128:BE169)),  2)</f>
        <v>0</v>
      </c>
      <c r="G35" s="39"/>
      <c r="H35" s="39"/>
      <c r="I35" s="166">
        <v>0.20999999999999999</v>
      </c>
      <c r="J35" s="165">
        <f>ROUND(((SUM(BE128:BE169))*I35),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ROUND((SUM(BF128:BF169)),  2)</f>
        <v>0</v>
      </c>
      <c r="G36" s="39"/>
      <c r="H36" s="39"/>
      <c r="I36" s="166">
        <v>0.12</v>
      </c>
      <c r="J36" s="165">
        <f>ROUND(((SUM(BF128:BF169))*I36),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ROUND((SUM(BG128:BG169)),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ROUND((SUM(BH128:BH169)),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ROUND((SUM(BI128:BI169)),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D.3 - Vnější kanalizace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J128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5161</v>
      </c>
      <c r="E99" s="193"/>
      <c r="F99" s="193"/>
      <c r="G99" s="193"/>
      <c r="H99" s="193"/>
      <c r="I99" s="193"/>
      <c r="J99" s="194">
        <f>J129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3224</v>
      </c>
      <c r="E100" s="198"/>
      <c r="F100" s="198"/>
      <c r="G100" s="198"/>
      <c r="H100" s="198"/>
      <c r="I100" s="198"/>
      <c r="J100" s="199">
        <f>J130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5162</v>
      </c>
      <c r="E101" s="198"/>
      <c r="F101" s="198"/>
      <c r="G101" s="198"/>
      <c r="H101" s="198"/>
      <c r="I101" s="198"/>
      <c r="J101" s="199">
        <f>J131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5163</v>
      </c>
      <c r="E102" s="198"/>
      <c r="F102" s="198"/>
      <c r="G102" s="198"/>
      <c r="H102" s="198"/>
      <c r="I102" s="198"/>
      <c r="J102" s="199">
        <f>J141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5164</v>
      </c>
      <c r="E103" s="198"/>
      <c r="F103" s="198"/>
      <c r="G103" s="198"/>
      <c r="H103" s="198"/>
      <c r="I103" s="198"/>
      <c r="J103" s="199">
        <f>J148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5165</v>
      </c>
      <c r="E104" s="198"/>
      <c r="F104" s="198"/>
      <c r="G104" s="198"/>
      <c r="H104" s="198"/>
      <c r="I104" s="198"/>
      <c r="J104" s="199">
        <f>J158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2901</v>
      </c>
      <c r="E105" s="198"/>
      <c r="F105" s="198"/>
      <c r="G105" s="198"/>
      <c r="H105" s="198"/>
      <c r="I105" s="198"/>
      <c r="J105" s="199">
        <f>J163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2902</v>
      </c>
      <c r="E106" s="198"/>
      <c r="F106" s="198"/>
      <c r="G106" s="198"/>
      <c r="H106" s="198"/>
      <c r="I106" s="198"/>
      <c r="J106" s="199">
        <f>J167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67"/>
      <c r="C108" s="68"/>
      <c r="D108" s="68"/>
      <c r="E108" s="68"/>
      <c r="F108" s="68"/>
      <c r="G108" s="68"/>
      <c r="H108" s="68"/>
      <c r="I108" s="68"/>
      <c r="J108" s="68"/>
      <c r="K108" s="68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12" s="2" customFormat="1" ht="6.96" customHeight="1">
      <c r="A112" s="39"/>
      <c r="B112" s="69"/>
      <c r="C112" s="70"/>
      <c r="D112" s="70"/>
      <c r="E112" s="70"/>
      <c r="F112" s="70"/>
      <c r="G112" s="70"/>
      <c r="H112" s="70"/>
      <c r="I112" s="70"/>
      <c r="J112" s="70"/>
      <c r="K112" s="70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4.96" customHeight="1">
      <c r="A113" s="39"/>
      <c r="B113" s="40"/>
      <c r="C113" s="24" t="s">
        <v>229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16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185" t="str">
        <f>E7</f>
        <v>Parkoviště pro zaměstnance a heliport</v>
      </c>
      <c r="F116" s="33"/>
      <c r="G116" s="33"/>
      <c r="H116" s="33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1" customFormat="1" ht="12" customHeight="1">
      <c r="B117" s="22"/>
      <c r="C117" s="33" t="s">
        <v>186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2" customFormat="1" ht="16.5" customHeight="1">
      <c r="A118" s="39"/>
      <c r="B118" s="40"/>
      <c r="C118" s="41"/>
      <c r="D118" s="41"/>
      <c r="E118" s="185" t="s">
        <v>189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192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77" t="str">
        <f>E11</f>
        <v>D.3 - Vnější kanalizace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20</v>
      </c>
      <c r="D122" s="41"/>
      <c r="E122" s="41"/>
      <c r="F122" s="28" t="str">
        <f>F14</f>
        <v>Areál Nemocnice České Budějovice</v>
      </c>
      <c r="G122" s="41"/>
      <c r="H122" s="41"/>
      <c r="I122" s="33" t="s">
        <v>22</v>
      </c>
      <c r="J122" s="80" t="str">
        <f>IF(J14="","",J14)</f>
        <v>29. 4. 2025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24</v>
      </c>
      <c r="D124" s="41"/>
      <c r="E124" s="41"/>
      <c r="F124" s="28" t="str">
        <f>E17</f>
        <v>Nemocnice České Budějovice</v>
      </c>
      <c r="G124" s="41"/>
      <c r="H124" s="41"/>
      <c r="I124" s="33" t="s">
        <v>32</v>
      </c>
      <c r="J124" s="37" t="str">
        <f>E23</f>
        <v>AGP nova spol.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30</v>
      </c>
      <c r="D125" s="41"/>
      <c r="E125" s="41"/>
      <c r="F125" s="28" t="str">
        <f>IF(E20="","",E20)</f>
        <v>Vyplň údaj</v>
      </c>
      <c r="G125" s="41"/>
      <c r="H125" s="41"/>
      <c r="I125" s="33" t="s">
        <v>37</v>
      </c>
      <c r="J125" s="37" t="str">
        <f>E26</f>
        <v>QSB,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0.32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11" customFormat="1" ht="29.28" customHeight="1">
      <c r="A127" s="201"/>
      <c r="B127" s="202"/>
      <c r="C127" s="203" t="s">
        <v>230</v>
      </c>
      <c r="D127" s="204" t="s">
        <v>68</v>
      </c>
      <c r="E127" s="204" t="s">
        <v>64</v>
      </c>
      <c r="F127" s="204" t="s">
        <v>65</v>
      </c>
      <c r="G127" s="204" t="s">
        <v>231</v>
      </c>
      <c r="H127" s="204" t="s">
        <v>232</v>
      </c>
      <c r="I127" s="204" t="s">
        <v>233</v>
      </c>
      <c r="J127" s="205" t="s">
        <v>201</v>
      </c>
      <c r="K127" s="206" t="s">
        <v>234</v>
      </c>
      <c r="L127" s="207"/>
      <c r="M127" s="101" t="s">
        <v>1</v>
      </c>
      <c r="N127" s="102" t="s">
        <v>47</v>
      </c>
      <c r="O127" s="102" t="s">
        <v>235</v>
      </c>
      <c r="P127" s="102" t="s">
        <v>236</v>
      </c>
      <c r="Q127" s="102" t="s">
        <v>237</v>
      </c>
      <c r="R127" s="102" t="s">
        <v>238</v>
      </c>
      <c r="S127" s="102" t="s">
        <v>239</v>
      </c>
      <c r="T127" s="103" t="s">
        <v>240</v>
      </c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</row>
    <row r="128" s="2" customFormat="1" ht="22.8" customHeight="1">
      <c r="A128" s="39"/>
      <c r="B128" s="40"/>
      <c r="C128" s="108" t="s">
        <v>241</v>
      </c>
      <c r="D128" s="41"/>
      <c r="E128" s="41"/>
      <c r="F128" s="41"/>
      <c r="G128" s="41"/>
      <c r="H128" s="41"/>
      <c r="I128" s="41"/>
      <c r="J128" s="208">
        <f>BK128</f>
        <v>0</v>
      </c>
      <c r="K128" s="41"/>
      <c r="L128" s="45"/>
      <c r="M128" s="104"/>
      <c r="N128" s="209"/>
      <c r="O128" s="105"/>
      <c r="P128" s="210">
        <f>P129</f>
        <v>0</v>
      </c>
      <c r="Q128" s="105"/>
      <c r="R128" s="210">
        <f>R129</f>
        <v>0</v>
      </c>
      <c r="S128" s="105"/>
      <c r="T128" s="211">
        <f>T129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82</v>
      </c>
      <c r="AU128" s="18" t="s">
        <v>203</v>
      </c>
      <c r="BK128" s="212">
        <f>BK129</f>
        <v>0</v>
      </c>
    </row>
    <row r="129" s="12" customFormat="1" ht="25.92" customHeight="1">
      <c r="A129" s="12"/>
      <c r="B129" s="213"/>
      <c r="C129" s="214"/>
      <c r="D129" s="215" t="s">
        <v>82</v>
      </c>
      <c r="E129" s="216" t="s">
        <v>5166</v>
      </c>
      <c r="F129" s="216" t="s">
        <v>5167</v>
      </c>
      <c r="G129" s="214"/>
      <c r="H129" s="214"/>
      <c r="I129" s="217"/>
      <c r="J129" s="218">
        <f>BK129</f>
        <v>0</v>
      </c>
      <c r="K129" s="214"/>
      <c r="L129" s="219"/>
      <c r="M129" s="220"/>
      <c r="N129" s="221"/>
      <c r="O129" s="221"/>
      <c r="P129" s="222">
        <f>P130+P131+P141+P148+P158+P163+P167</f>
        <v>0</v>
      </c>
      <c r="Q129" s="221"/>
      <c r="R129" s="222">
        <f>R130+R131+R141+R148+R158+R163+R167</f>
        <v>0</v>
      </c>
      <c r="S129" s="221"/>
      <c r="T129" s="223">
        <f>T130+T131+T141+T148+T158+T163+T167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83</v>
      </c>
      <c r="AY129" s="224" t="s">
        <v>244</v>
      </c>
      <c r="BK129" s="226">
        <f>BK130+BK131+BK141+BK148+BK158+BK163+BK167</f>
        <v>0</v>
      </c>
    </row>
    <row r="130" s="12" customFormat="1" ht="22.8" customHeight="1">
      <c r="A130" s="12"/>
      <c r="B130" s="213"/>
      <c r="C130" s="214"/>
      <c r="D130" s="215" t="s">
        <v>82</v>
      </c>
      <c r="E130" s="227" t="s">
        <v>3231</v>
      </c>
      <c r="F130" s="227" t="s">
        <v>3232</v>
      </c>
      <c r="G130" s="214"/>
      <c r="H130" s="214"/>
      <c r="I130" s="217"/>
      <c r="J130" s="228">
        <f>BK130</f>
        <v>0</v>
      </c>
      <c r="K130" s="214"/>
      <c r="L130" s="219"/>
      <c r="M130" s="220"/>
      <c r="N130" s="221"/>
      <c r="O130" s="221"/>
      <c r="P130" s="222">
        <v>0</v>
      </c>
      <c r="Q130" s="221"/>
      <c r="R130" s="222">
        <v>0</v>
      </c>
      <c r="S130" s="221"/>
      <c r="T130" s="223"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90</v>
      </c>
      <c r="AT130" s="225" t="s">
        <v>82</v>
      </c>
      <c r="AU130" s="225" t="s">
        <v>90</v>
      </c>
      <c r="AY130" s="224" t="s">
        <v>244</v>
      </c>
      <c r="BK130" s="226">
        <v>0</v>
      </c>
    </row>
    <row r="131" s="12" customFormat="1" ht="22.8" customHeight="1">
      <c r="A131" s="12"/>
      <c r="B131" s="213"/>
      <c r="C131" s="214"/>
      <c r="D131" s="215" t="s">
        <v>82</v>
      </c>
      <c r="E131" s="227" t="s">
        <v>5168</v>
      </c>
      <c r="F131" s="227" t="s">
        <v>5169</v>
      </c>
      <c r="G131" s="214"/>
      <c r="H131" s="214"/>
      <c r="I131" s="217"/>
      <c r="J131" s="228">
        <f>BK131</f>
        <v>0</v>
      </c>
      <c r="K131" s="214"/>
      <c r="L131" s="219"/>
      <c r="M131" s="220"/>
      <c r="N131" s="221"/>
      <c r="O131" s="221"/>
      <c r="P131" s="222">
        <f>SUM(P132:P140)</f>
        <v>0</v>
      </c>
      <c r="Q131" s="221"/>
      <c r="R131" s="222">
        <f>SUM(R132:R140)</f>
        <v>0</v>
      </c>
      <c r="S131" s="221"/>
      <c r="T131" s="223">
        <f>SUM(T132:T140)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90</v>
      </c>
      <c r="AY131" s="224" t="s">
        <v>244</v>
      </c>
      <c r="BK131" s="226">
        <f>SUM(BK132:BK140)</f>
        <v>0</v>
      </c>
    </row>
    <row r="132" s="2" customFormat="1" ht="24.15" customHeight="1">
      <c r="A132" s="39"/>
      <c r="B132" s="40"/>
      <c r="C132" s="229" t="s">
        <v>411</v>
      </c>
      <c r="D132" s="229" t="s">
        <v>247</v>
      </c>
      <c r="E132" s="230" t="s">
        <v>5170</v>
      </c>
      <c r="F132" s="231" t="s">
        <v>5171</v>
      </c>
      <c r="G132" s="232" t="s">
        <v>250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247</v>
      </c>
      <c r="AU132" s="241" t="s">
        <v>92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642</v>
      </c>
    </row>
    <row r="133" s="2" customFormat="1" ht="24.15" customHeight="1">
      <c r="A133" s="39"/>
      <c r="B133" s="40"/>
      <c r="C133" s="229" t="s">
        <v>415</v>
      </c>
      <c r="D133" s="229" t="s">
        <v>247</v>
      </c>
      <c r="E133" s="230" t="s">
        <v>5172</v>
      </c>
      <c r="F133" s="231" t="s">
        <v>5173</v>
      </c>
      <c r="G133" s="232" t="s">
        <v>184</v>
      </c>
      <c r="H133" s="233">
        <v>15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247</v>
      </c>
      <c r="AU133" s="241" t="s">
        <v>92</v>
      </c>
      <c r="AY133" s="18" t="s">
        <v>244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650</v>
      </c>
    </row>
    <row r="134" s="2" customFormat="1" ht="16.5" customHeight="1">
      <c r="A134" s="39"/>
      <c r="B134" s="40"/>
      <c r="C134" s="229" t="s">
        <v>419</v>
      </c>
      <c r="D134" s="229" t="s">
        <v>247</v>
      </c>
      <c r="E134" s="230" t="s">
        <v>2918</v>
      </c>
      <c r="F134" s="231" t="s">
        <v>3301</v>
      </c>
      <c r="G134" s="232" t="s">
        <v>250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247</v>
      </c>
      <c r="AU134" s="241" t="s">
        <v>92</v>
      </c>
      <c r="AY134" s="18" t="s">
        <v>244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668</v>
      </c>
    </row>
    <row r="135" s="2" customFormat="1" ht="24.15" customHeight="1">
      <c r="A135" s="39"/>
      <c r="B135" s="40"/>
      <c r="C135" s="229" t="s">
        <v>427</v>
      </c>
      <c r="D135" s="229" t="s">
        <v>247</v>
      </c>
      <c r="E135" s="230" t="s">
        <v>5174</v>
      </c>
      <c r="F135" s="231" t="s">
        <v>5175</v>
      </c>
      <c r="G135" s="232" t="s">
        <v>250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247</v>
      </c>
      <c r="AU135" s="241" t="s">
        <v>92</v>
      </c>
      <c r="AY135" s="18" t="s">
        <v>244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772</v>
      </c>
    </row>
    <row r="136" s="2" customFormat="1" ht="24.15" customHeight="1">
      <c r="A136" s="39"/>
      <c r="B136" s="40"/>
      <c r="C136" s="229" t="s">
        <v>432</v>
      </c>
      <c r="D136" s="229" t="s">
        <v>247</v>
      </c>
      <c r="E136" s="230" t="s">
        <v>5176</v>
      </c>
      <c r="F136" s="231" t="s">
        <v>5177</v>
      </c>
      <c r="G136" s="232" t="s">
        <v>731</v>
      </c>
      <c r="H136" s="233">
        <v>40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247</v>
      </c>
      <c r="AU136" s="241" t="s">
        <v>92</v>
      </c>
      <c r="AY136" s="18" t="s">
        <v>244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798</v>
      </c>
    </row>
    <row r="137" s="2" customFormat="1" ht="33" customHeight="1">
      <c r="A137" s="39"/>
      <c r="B137" s="40"/>
      <c r="C137" s="229" t="s">
        <v>439</v>
      </c>
      <c r="D137" s="229" t="s">
        <v>247</v>
      </c>
      <c r="E137" s="230" t="s">
        <v>5178</v>
      </c>
      <c r="F137" s="231" t="s">
        <v>2931</v>
      </c>
      <c r="G137" s="232" t="s">
        <v>250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247</v>
      </c>
      <c r="AU137" s="241" t="s">
        <v>92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807</v>
      </c>
    </row>
    <row r="138" s="2" customFormat="1" ht="24.15" customHeight="1">
      <c r="A138" s="39"/>
      <c r="B138" s="40"/>
      <c r="C138" s="229" t="s">
        <v>446</v>
      </c>
      <c r="D138" s="229" t="s">
        <v>247</v>
      </c>
      <c r="E138" s="230" t="s">
        <v>2990</v>
      </c>
      <c r="F138" s="231" t="s">
        <v>2947</v>
      </c>
      <c r="G138" s="232" t="s">
        <v>184</v>
      </c>
      <c r="H138" s="233">
        <v>20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247</v>
      </c>
      <c r="AU138" s="241" t="s">
        <v>92</v>
      </c>
      <c r="AY138" s="18" t="s">
        <v>244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819</v>
      </c>
    </row>
    <row r="139" s="2" customFormat="1" ht="21.75" customHeight="1">
      <c r="A139" s="39"/>
      <c r="B139" s="40"/>
      <c r="C139" s="229" t="s">
        <v>454</v>
      </c>
      <c r="D139" s="229" t="s">
        <v>247</v>
      </c>
      <c r="E139" s="230" t="s">
        <v>5179</v>
      </c>
      <c r="F139" s="231" t="s">
        <v>2949</v>
      </c>
      <c r="G139" s="232" t="s">
        <v>184</v>
      </c>
      <c r="H139" s="233">
        <v>20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247</v>
      </c>
      <c r="AU139" s="241" t="s">
        <v>92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827</v>
      </c>
    </row>
    <row r="140" s="2" customFormat="1" ht="24.15" customHeight="1">
      <c r="A140" s="39"/>
      <c r="B140" s="40"/>
      <c r="C140" s="229" t="s">
        <v>460</v>
      </c>
      <c r="D140" s="229" t="s">
        <v>247</v>
      </c>
      <c r="E140" s="230" t="s">
        <v>5180</v>
      </c>
      <c r="F140" s="231" t="s">
        <v>2951</v>
      </c>
      <c r="G140" s="232" t="s">
        <v>1940</v>
      </c>
      <c r="H140" s="309"/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247</v>
      </c>
      <c r="AU140" s="241" t="s">
        <v>92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856</v>
      </c>
    </row>
    <row r="141" s="12" customFormat="1" ht="22.8" customHeight="1">
      <c r="A141" s="12"/>
      <c r="B141" s="213"/>
      <c r="C141" s="214"/>
      <c r="D141" s="215" t="s">
        <v>82</v>
      </c>
      <c r="E141" s="227" t="s">
        <v>5181</v>
      </c>
      <c r="F141" s="227" t="s">
        <v>5182</v>
      </c>
      <c r="G141" s="214"/>
      <c r="H141" s="214"/>
      <c r="I141" s="217"/>
      <c r="J141" s="228">
        <f>BK141</f>
        <v>0</v>
      </c>
      <c r="K141" s="214"/>
      <c r="L141" s="219"/>
      <c r="M141" s="220"/>
      <c r="N141" s="221"/>
      <c r="O141" s="221"/>
      <c r="P141" s="222">
        <f>SUM(P142:P147)</f>
        <v>0</v>
      </c>
      <c r="Q141" s="221"/>
      <c r="R141" s="222">
        <f>SUM(R142:R147)</f>
        <v>0</v>
      </c>
      <c r="S141" s="221"/>
      <c r="T141" s="223">
        <f>SUM(T142:T147)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4" t="s">
        <v>90</v>
      </c>
      <c r="AT141" s="225" t="s">
        <v>82</v>
      </c>
      <c r="AU141" s="225" t="s">
        <v>90</v>
      </c>
      <c r="AY141" s="224" t="s">
        <v>244</v>
      </c>
      <c r="BK141" s="226">
        <f>SUM(BK142:BK147)</f>
        <v>0</v>
      </c>
    </row>
    <row r="142" s="2" customFormat="1" ht="24.15" customHeight="1">
      <c r="A142" s="39"/>
      <c r="B142" s="40"/>
      <c r="C142" s="229" t="s">
        <v>465</v>
      </c>
      <c r="D142" s="229" t="s">
        <v>247</v>
      </c>
      <c r="E142" s="230" t="s">
        <v>5183</v>
      </c>
      <c r="F142" s="231" t="s">
        <v>5184</v>
      </c>
      <c r="G142" s="232" t="s">
        <v>184</v>
      </c>
      <c r="H142" s="233">
        <v>30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247</v>
      </c>
      <c r="AU142" s="241" t="s">
        <v>92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867</v>
      </c>
    </row>
    <row r="143" s="2" customFormat="1" ht="21.75" customHeight="1">
      <c r="A143" s="39"/>
      <c r="B143" s="40"/>
      <c r="C143" s="229" t="s">
        <v>470</v>
      </c>
      <c r="D143" s="229" t="s">
        <v>247</v>
      </c>
      <c r="E143" s="230" t="s">
        <v>5185</v>
      </c>
      <c r="F143" s="231" t="s">
        <v>5186</v>
      </c>
      <c r="G143" s="232" t="s">
        <v>1196</v>
      </c>
      <c r="H143" s="233">
        <v>2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247</v>
      </c>
      <c r="AU143" s="241" t="s">
        <v>92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876</v>
      </c>
    </row>
    <row r="144" s="2" customFormat="1" ht="24.15" customHeight="1">
      <c r="A144" s="39"/>
      <c r="B144" s="40"/>
      <c r="C144" s="229" t="s">
        <v>481</v>
      </c>
      <c r="D144" s="229" t="s">
        <v>247</v>
      </c>
      <c r="E144" s="230" t="s">
        <v>5187</v>
      </c>
      <c r="F144" s="231" t="s">
        <v>5188</v>
      </c>
      <c r="G144" s="232" t="s">
        <v>184</v>
      </c>
      <c r="H144" s="233">
        <v>30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247</v>
      </c>
      <c r="AU144" s="241" t="s">
        <v>92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886</v>
      </c>
    </row>
    <row r="145" s="2" customFormat="1" ht="16.5" customHeight="1">
      <c r="A145" s="39"/>
      <c r="B145" s="40"/>
      <c r="C145" s="229" t="s">
        <v>2062</v>
      </c>
      <c r="D145" s="229" t="s">
        <v>247</v>
      </c>
      <c r="E145" s="230" t="s">
        <v>5189</v>
      </c>
      <c r="F145" s="231" t="s">
        <v>5190</v>
      </c>
      <c r="G145" s="232" t="s">
        <v>250</v>
      </c>
      <c r="H145" s="233">
        <v>6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247</v>
      </c>
      <c r="AU145" s="241" t="s">
        <v>92</v>
      </c>
      <c r="AY145" s="18" t="s">
        <v>244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894</v>
      </c>
    </row>
    <row r="146" s="2" customFormat="1" ht="24.15" customHeight="1">
      <c r="A146" s="39"/>
      <c r="B146" s="40"/>
      <c r="C146" s="229" t="s">
        <v>2066</v>
      </c>
      <c r="D146" s="229" t="s">
        <v>247</v>
      </c>
      <c r="E146" s="230" t="s">
        <v>5176</v>
      </c>
      <c r="F146" s="231" t="s">
        <v>5177</v>
      </c>
      <c r="G146" s="232" t="s">
        <v>731</v>
      </c>
      <c r="H146" s="233">
        <v>40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247</v>
      </c>
      <c r="AU146" s="241" t="s">
        <v>92</v>
      </c>
      <c r="AY146" s="18" t="s">
        <v>244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930</v>
      </c>
    </row>
    <row r="147" s="2" customFormat="1" ht="24.15" customHeight="1">
      <c r="A147" s="39"/>
      <c r="B147" s="40"/>
      <c r="C147" s="229" t="s">
        <v>2070</v>
      </c>
      <c r="D147" s="229" t="s">
        <v>247</v>
      </c>
      <c r="E147" s="230" t="s">
        <v>5180</v>
      </c>
      <c r="F147" s="231" t="s">
        <v>2951</v>
      </c>
      <c r="G147" s="232" t="s">
        <v>1940</v>
      </c>
      <c r="H147" s="309"/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247</v>
      </c>
      <c r="AU147" s="241" t="s">
        <v>92</v>
      </c>
      <c r="AY147" s="18" t="s">
        <v>244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966</v>
      </c>
    </row>
    <row r="148" s="12" customFormat="1" ht="22.8" customHeight="1">
      <c r="A148" s="12"/>
      <c r="B148" s="213"/>
      <c r="C148" s="214"/>
      <c r="D148" s="215" t="s">
        <v>82</v>
      </c>
      <c r="E148" s="227" t="s">
        <v>5191</v>
      </c>
      <c r="F148" s="227" t="s">
        <v>5192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SUM(P149:P157)</f>
        <v>0</v>
      </c>
      <c r="Q148" s="221"/>
      <c r="R148" s="222">
        <f>SUM(R149:R157)</f>
        <v>0</v>
      </c>
      <c r="S148" s="221"/>
      <c r="T148" s="223">
        <f>SUM(T149:T157)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90</v>
      </c>
      <c r="AT148" s="225" t="s">
        <v>82</v>
      </c>
      <c r="AU148" s="225" t="s">
        <v>90</v>
      </c>
      <c r="AY148" s="224" t="s">
        <v>244</v>
      </c>
      <c r="BK148" s="226">
        <f>SUM(BK149:BK157)</f>
        <v>0</v>
      </c>
    </row>
    <row r="149" s="2" customFormat="1" ht="21.75" customHeight="1">
      <c r="A149" s="39"/>
      <c r="B149" s="40"/>
      <c r="C149" s="229" t="s">
        <v>514</v>
      </c>
      <c r="D149" s="229" t="s">
        <v>247</v>
      </c>
      <c r="E149" s="230" t="s">
        <v>5193</v>
      </c>
      <c r="F149" s="231" t="s">
        <v>5194</v>
      </c>
      <c r="G149" s="232" t="s">
        <v>2994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247</v>
      </c>
      <c r="AU149" s="241" t="s">
        <v>92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975</v>
      </c>
    </row>
    <row r="150" s="2" customFormat="1" ht="24.15" customHeight="1">
      <c r="A150" s="39"/>
      <c r="B150" s="40"/>
      <c r="C150" s="229" t="s">
        <v>535</v>
      </c>
      <c r="D150" s="229" t="s">
        <v>247</v>
      </c>
      <c r="E150" s="230" t="s">
        <v>5195</v>
      </c>
      <c r="F150" s="231" t="s">
        <v>5196</v>
      </c>
      <c r="G150" s="232" t="s">
        <v>184</v>
      </c>
      <c r="H150" s="233">
        <v>15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247</v>
      </c>
      <c r="AU150" s="241" t="s">
        <v>92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1019</v>
      </c>
    </row>
    <row r="151" s="2" customFormat="1" ht="24.15" customHeight="1">
      <c r="A151" s="39"/>
      <c r="B151" s="40"/>
      <c r="C151" s="229" t="s">
        <v>540</v>
      </c>
      <c r="D151" s="229" t="s">
        <v>247</v>
      </c>
      <c r="E151" s="230" t="s">
        <v>5197</v>
      </c>
      <c r="F151" s="231" t="s">
        <v>5198</v>
      </c>
      <c r="G151" s="232" t="s">
        <v>687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247</v>
      </c>
      <c r="AU151" s="241" t="s">
        <v>92</v>
      </c>
      <c r="AY151" s="18" t="s">
        <v>244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1141</v>
      </c>
    </row>
    <row r="152" s="2" customFormat="1" ht="24.15" customHeight="1">
      <c r="A152" s="39"/>
      <c r="B152" s="40"/>
      <c r="C152" s="229" t="s">
        <v>545</v>
      </c>
      <c r="D152" s="229" t="s">
        <v>247</v>
      </c>
      <c r="E152" s="230" t="s">
        <v>5199</v>
      </c>
      <c r="F152" s="231" t="s">
        <v>5200</v>
      </c>
      <c r="G152" s="232" t="s">
        <v>184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247</v>
      </c>
      <c r="AU152" s="241" t="s">
        <v>92</v>
      </c>
      <c r="AY152" s="18" t="s">
        <v>244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1150</v>
      </c>
    </row>
    <row r="153" s="2" customFormat="1" ht="21.75" customHeight="1">
      <c r="A153" s="39"/>
      <c r="B153" s="40"/>
      <c r="C153" s="229" t="s">
        <v>549</v>
      </c>
      <c r="D153" s="229" t="s">
        <v>247</v>
      </c>
      <c r="E153" s="230" t="s">
        <v>5179</v>
      </c>
      <c r="F153" s="231" t="s">
        <v>2949</v>
      </c>
      <c r="G153" s="232" t="s">
        <v>184</v>
      </c>
      <c r="H153" s="233">
        <v>15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247</v>
      </c>
      <c r="AU153" s="241" t="s">
        <v>92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1203</v>
      </c>
    </row>
    <row r="154" s="2" customFormat="1" ht="21.75" customHeight="1">
      <c r="A154" s="39"/>
      <c r="B154" s="40"/>
      <c r="C154" s="229" t="s">
        <v>554</v>
      </c>
      <c r="D154" s="229" t="s">
        <v>247</v>
      </c>
      <c r="E154" s="230" t="s">
        <v>3024</v>
      </c>
      <c r="F154" s="231" t="s">
        <v>5201</v>
      </c>
      <c r="G154" s="232" t="s">
        <v>184</v>
      </c>
      <c r="H154" s="233">
        <v>15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247</v>
      </c>
      <c r="AU154" s="241" t="s">
        <v>92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1213</v>
      </c>
    </row>
    <row r="155" s="2" customFormat="1" ht="16.5" customHeight="1">
      <c r="A155" s="39"/>
      <c r="B155" s="40"/>
      <c r="C155" s="229" t="s">
        <v>567</v>
      </c>
      <c r="D155" s="229" t="s">
        <v>247</v>
      </c>
      <c r="E155" s="230" t="s">
        <v>5202</v>
      </c>
      <c r="F155" s="231" t="s">
        <v>5203</v>
      </c>
      <c r="G155" s="232" t="s">
        <v>1196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247</v>
      </c>
      <c r="AU155" s="241" t="s">
        <v>92</v>
      </c>
      <c r="AY155" s="18" t="s">
        <v>244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1222</v>
      </c>
    </row>
    <row r="156" s="2" customFormat="1" ht="16.5" customHeight="1">
      <c r="A156" s="39"/>
      <c r="B156" s="40"/>
      <c r="C156" s="229" t="s">
        <v>578</v>
      </c>
      <c r="D156" s="229" t="s">
        <v>247</v>
      </c>
      <c r="E156" s="230" t="s">
        <v>5204</v>
      </c>
      <c r="F156" s="231" t="s">
        <v>5205</v>
      </c>
      <c r="G156" s="232" t="s">
        <v>184</v>
      </c>
      <c r="H156" s="233">
        <v>15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247</v>
      </c>
      <c r="AU156" s="241" t="s">
        <v>92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1230</v>
      </c>
    </row>
    <row r="157" s="2" customFormat="1" ht="16.5" customHeight="1">
      <c r="A157" s="39"/>
      <c r="B157" s="40"/>
      <c r="C157" s="229" t="s">
        <v>585</v>
      </c>
      <c r="D157" s="229" t="s">
        <v>247</v>
      </c>
      <c r="E157" s="230" t="s">
        <v>3201</v>
      </c>
      <c r="F157" s="231" t="s">
        <v>5206</v>
      </c>
      <c r="G157" s="232" t="s">
        <v>1940</v>
      </c>
      <c r="H157" s="309"/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247</v>
      </c>
      <c r="AU157" s="241" t="s">
        <v>92</v>
      </c>
      <c r="AY157" s="18" t="s">
        <v>244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1239</v>
      </c>
    </row>
    <row r="158" s="12" customFormat="1" ht="22.8" customHeight="1">
      <c r="A158" s="12"/>
      <c r="B158" s="213"/>
      <c r="C158" s="214"/>
      <c r="D158" s="215" t="s">
        <v>82</v>
      </c>
      <c r="E158" s="227" t="s">
        <v>5207</v>
      </c>
      <c r="F158" s="227" t="s">
        <v>3185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SUM(P159:P162)</f>
        <v>0</v>
      </c>
      <c r="Q158" s="221"/>
      <c r="R158" s="222">
        <f>SUM(R159:R162)</f>
        <v>0</v>
      </c>
      <c r="S158" s="221"/>
      <c r="T158" s="223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90</v>
      </c>
      <c r="AY158" s="224" t="s">
        <v>244</v>
      </c>
      <c r="BK158" s="226">
        <f>SUM(BK159:BK162)</f>
        <v>0</v>
      </c>
    </row>
    <row r="159" s="2" customFormat="1" ht="24.15" customHeight="1">
      <c r="A159" s="39"/>
      <c r="B159" s="40"/>
      <c r="C159" s="229" t="s">
        <v>2104</v>
      </c>
      <c r="D159" s="229" t="s">
        <v>247</v>
      </c>
      <c r="E159" s="230" t="s">
        <v>3186</v>
      </c>
      <c r="F159" s="231" t="s">
        <v>3187</v>
      </c>
      <c r="G159" s="232" t="s">
        <v>184</v>
      </c>
      <c r="H159" s="233">
        <v>20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247</v>
      </c>
      <c r="AU159" s="241" t="s">
        <v>92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1250</v>
      </c>
    </row>
    <row r="160" s="2" customFormat="1" ht="16.5" customHeight="1">
      <c r="A160" s="39"/>
      <c r="B160" s="40"/>
      <c r="C160" s="229" t="s">
        <v>595</v>
      </c>
      <c r="D160" s="229" t="s">
        <v>247</v>
      </c>
      <c r="E160" s="230" t="s">
        <v>3188</v>
      </c>
      <c r="F160" s="231" t="s">
        <v>3189</v>
      </c>
      <c r="G160" s="232" t="s">
        <v>184</v>
      </c>
      <c r="H160" s="233">
        <v>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247</v>
      </c>
      <c r="AU160" s="241" t="s">
        <v>92</v>
      </c>
      <c r="AY160" s="18" t="s">
        <v>244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1258</v>
      </c>
    </row>
    <row r="161" s="2" customFormat="1" ht="24.15" customHeight="1">
      <c r="A161" s="39"/>
      <c r="B161" s="40"/>
      <c r="C161" s="229" t="s">
        <v>601</v>
      </c>
      <c r="D161" s="229" t="s">
        <v>247</v>
      </c>
      <c r="E161" s="230" t="s">
        <v>3191</v>
      </c>
      <c r="F161" s="231" t="s">
        <v>3192</v>
      </c>
      <c r="G161" s="232" t="s">
        <v>184</v>
      </c>
      <c r="H161" s="233">
        <v>20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247</v>
      </c>
      <c r="AU161" s="241" t="s">
        <v>92</v>
      </c>
      <c r="AY161" s="18" t="s">
        <v>244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1266</v>
      </c>
    </row>
    <row r="162" s="2" customFormat="1" ht="24.15" customHeight="1">
      <c r="A162" s="39"/>
      <c r="B162" s="40"/>
      <c r="C162" s="229" t="s">
        <v>607</v>
      </c>
      <c r="D162" s="229" t="s">
        <v>247</v>
      </c>
      <c r="E162" s="230" t="s">
        <v>5208</v>
      </c>
      <c r="F162" s="231" t="s">
        <v>3202</v>
      </c>
      <c r="G162" s="232" t="s">
        <v>1940</v>
      </c>
      <c r="H162" s="309"/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247</v>
      </c>
      <c r="AU162" s="241" t="s">
        <v>92</v>
      </c>
      <c r="AY162" s="18" t="s">
        <v>244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1274</v>
      </c>
    </row>
    <row r="163" s="12" customFormat="1" ht="22.8" customHeight="1">
      <c r="A163" s="12"/>
      <c r="B163" s="213"/>
      <c r="C163" s="214"/>
      <c r="D163" s="215" t="s">
        <v>82</v>
      </c>
      <c r="E163" s="227" t="s">
        <v>3207</v>
      </c>
      <c r="F163" s="227" t="s">
        <v>3208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SUM(P164:P166)</f>
        <v>0</v>
      </c>
      <c r="Q163" s="221"/>
      <c r="R163" s="222">
        <f>SUM(R164:R166)</f>
        <v>0</v>
      </c>
      <c r="S163" s="221"/>
      <c r="T163" s="223">
        <f>SUM(T164:T166)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90</v>
      </c>
      <c r="AY163" s="224" t="s">
        <v>244</v>
      </c>
      <c r="BK163" s="226">
        <f>SUM(BK164:BK166)</f>
        <v>0</v>
      </c>
    </row>
    <row r="164" s="2" customFormat="1" ht="24.15" customHeight="1">
      <c r="A164" s="39"/>
      <c r="B164" s="40"/>
      <c r="C164" s="229" t="s">
        <v>628</v>
      </c>
      <c r="D164" s="229" t="s">
        <v>247</v>
      </c>
      <c r="E164" s="230" t="s">
        <v>3209</v>
      </c>
      <c r="F164" s="231" t="s">
        <v>3328</v>
      </c>
      <c r="G164" s="232" t="s">
        <v>731</v>
      </c>
      <c r="H164" s="233">
        <v>80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247</v>
      </c>
      <c r="AU164" s="241" t="s">
        <v>92</v>
      </c>
      <c r="AY164" s="18" t="s">
        <v>244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1282</v>
      </c>
    </row>
    <row r="165" s="2" customFormat="1" ht="16.5" customHeight="1">
      <c r="A165" s="39"/>
      <c r="B165" s="40"/>
      <c r="C165" s="229" t="s">
        <v>634</v>
      </c>
      <c r="D165" s="229" t="s">
        <v>247</v>
      </c>
      <c r="E165" s="230" t="s">
        <v>3211</v>
      </c>
      <c r="F165" s="231" t="s">
        <v>3212</v>
      </c>
      <c r="G165" s="232" t="s">
        <v>2994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247</v>
      </c>
      <c r="AU165" s="241" t="s">
        <v>92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1291</v>
      </c>
    </row>
    <row r="166" s="2" customFormat="1" ht="16.5" customHeight="1">
      <c r="A166" s="39"/>
      <c r="B166" s="40"/>
      <c r="C166" s="229" t="s">
        <v>638</v>
      </c>
      <c r="D166" s="229" t="s">
        <v>247</v>
      </c>
      <c r="E166" s="230" t="s">
        <v>3213</v>
      </c>
      <c r="F166" s="231" t="s">
        <v>3214</v>
      </c>
      <c r="G166" s="232" t="s">
        <v>731</v>
      </c>
      <c r="H166" s="233">
        <v>10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247</v>
      </c>
      <c r="AU166" s="241" t="s">
        <v>92</v>
      </c>
      <c r="AY166" s="18" t="s">
        <v>244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1299</v>
      </c>
    </row>
    <row r="167" s="12" customFormat="1" ht="22.8" customHeight="1">
      <c r="A167" s="12"/>
      <c r="B167" s="213"/>
      <c r="C167" s="214"/>
      <c r="D167" s="215" t="s">
        <v>82</v>
      </c>
      <c r="E167" s="227" t="s">
        <v>3215</v>
      </c>
      <c r="F167" s="227" t="s">
        <v>3216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SUM(P168:P169)</f>
        <v>0</v>
      </c>
      <c r="Q167" s="221"/>
      <c r="R167" s="222">
        <f>SUM(R168:R169)</f>
        <v>0</v>
      </c>
      <c r="S167" s="221"/>
      <c r="T167" s="223">
        <f>SUM(T168:T169)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90</v>
      </c>
      <c r="AT167" s="225" t="s">
        <v>82</v>
      </c>
      <c r="AU167" s="225" t="s">
        <v>90</v>
      </c>
      <c r="AY167" s="224" t="s">
        <v>244</v>
      </c>
      <c r="BK167" s="226">
        <f>SUM(BK168:BK169)</f>
        <v>0</v>
      </c>
    </row>
    <row r="168" s="2" customFormat="1" ht="24.15" customHeight="1">
      <c r="A168" s="39"/>
      <c r="B168" s="40"/>
      <c r="C168" s="229" t="s">
        <v>642</v>
      </c>
      <c r="D168" s="229" t="s">
        <v>247</v>
      </c>
      <c r="E168" s="230" t="s">
        <v>3217</v>
      </c>
      <c r="F168" s="231" t="s">
        <v>3218</v>
      </c>
      <c r="G168" s="232" t="s">
        <v>184</v>
      </c>
      <c r="H168" s="233">
        <v>430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247</v>
      </c>
      <c r="AU168" s="241" t="s">
        <v>92</v>
      </c>
      <c r="AY168" s="18" t="s">
        <v>244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1315</v>
      </c>
    </row>
    <row r="169" s="2" customFormat="1" ht="24.15" customHeight="1">
      <c r="A169" s="39"/>
      <c r="B169" s="40"/>
      <c r="C169" s="229" t="s">
        <v>646</v>
      </c>
      <c r="D169" s="229" t="s">
        <v>247</v>
      </c>
      <c r="E169" s="230" t="s">
        <v>3219</v>
      </c>
      <c r="F169" s="231" t="s">
        <v>3220</v>
      </c>
      <c r="G169" s="232" t="s">
        <v>3221</v>
      </c>
      <c r="H169" s="233">
        <v>1</v>
      </c>
      <c r="I169" s="234"/>
      <c r="J169" s="235">
        <f>ROUND(I169*H169,2)</f>
        <v>0</v>
      </c>
      <c r="K169" s="236"/>
      <c r="L169" s="45"/>
      <c r="M169" s="310" t="s">
        <v>1</v>
      </c>
      <c r="N169" s="311" t="s">
        <v>48</v>
      </c>
      <c r="O169" s="312"/>
      <c r="P169" s="313">
        <f>O169*H169</f>
        <v>0</v>
      </c>
      <c r="Q169" s="313">
        <v>0</v>
      </c>
      <c r="R169" s="313">
        <f>Q169*H169</f>
        <v>0</v>
      </c>
      <c r="S169" s="313">
        <v>0</v>
      </c>
      <c r="T169" s="31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330</v>
      </c>
      <c r="AT169" s="241" t="s">
        <v>247</v>
      </c>
      <c r="AU169" s="241" t="s">
        <v>92</v>
      </c>
      <c r="AY169" s="18" t="s">
        <v>244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1323</v>
      </c>
    </row>
    <row r="170" s="2" customFormat="1" ht="6.96" customHeight="1">
      <c r="A170" s="39"/>
      <c r="B170" s="67"/>
      <c r="C170" s="68"/>
      <c r="D170" s="68"/>
      <c r="E170" s="68"/>
      <c r="F170" s="68"/>
      <c r="G170" s="68"/>
      <c r="H170" s="68"/>
      <c r="I170" s="68"/>
      <c r="J170" s="68"/>
      <c r="K170" s="68"/>
      <c r="L170" s="45"/>
      <c r="M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</sheetData>
  <sheetProtection sheet="1" autoFilter="0" formatColumns="0" formatRows="0" objects="1" scenarios="1" spinCount="100000" saltValue="+a2jY0MwRxt3gkWMOAy79WIT73qp+afQ4wgTXM4i7y6FcVQT+xTv0oP7oyF+vbuKZIGLqvR6L/TOBb/Vas5ueg==" hashValue="B5b1cpkvdOFmJ+jPiqQzY2tsyH0Gc9Uc/u26VkjPEWbf1ztzQM0EPj21ALJEOzmuByHjTSEGJ/P1olJfvC7SMw==" algorithmName="SHA-512" password="CC35"/>
  <autoFilter ref="C127:K16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6:H116"/>
    <mergeCell ref="E118:H118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4422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ROUND((SUM(BE121:BE133)),  2)</f>
        <v>0</v>
      </c>
      <c r="G35" s="39"/>
      <c r="H35" s="39"/>
      <c r="I35" s="166">
        <v>0.20999999999999999</v>
      </c>
      <c r="J35" s="165">
        <f>ROUND(((SUM(BE121:BE133))*I35),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ROUND((SUM(BF121:BF133)),  2)</f>
        <v>0</v>
      </c>
      <c r="G36" s="39"/>
      <c r="H36" s="39"/>
      <c r="I36" s="166">
        <v>0.12</v>
      </c>
      <c r="J36" s="165">
        <f>ROUND(((SUM(BF121:BF133))*I36),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ROUND((SUM(BG121:BG133)),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ROUND((SUM(BH121:BH133)),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ROUND((SUM(BI121:BI133)),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5209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229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186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189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192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Areál Nemocnice České Budějovice</v>
      </c>
      <c r="G115" s="41"/>
      <c r="H115" s="41"/>
      <c r="I115" s="33" t="s">
        <v>22</v>
      </c>
      <c r="J115" s="80" t="str">
        <f>IF(J14="","",J14)</f>
        <v>29. 4. 2025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32</v>
      </c>
      <c r="J117" s="37" t="str">
        <f>E23</f>
        <v>AGP nova spol.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30</v>
      </c>
      <c r="D118" s="41"/>
      <c r="E118" s="41"/>
      <c r="F118" s="28" t="str">
        <f>IF(E20="","",E20)</f>
        <v>Vyplň údaj</v>
      </c>
      <c r="G118" s="41"/>
      <c r="H118" s="41"/>
      <c r="I118" s="33" t="s">
        <v>37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230</v>
      </c>
      <c r="D120" s="204" t="s">
        <v>68</v>
      </c>
      <c r="E120" s="204" t="s">
        <v>64</v>
      </c>
      <c r="F120" s="204" t="s">
        <v>65</v>
      </c>
      <c r="G120" s="204" t="s">
        <v>231</v>
      </c>
      <c r="H120" s="204" t="s">
        <v>232</v>
      </c>
      <c r="I120" s="204" t="s">
        <v>233</v>
      </c>
      <c r="J120" s="205" t="s">
        <v>201</v>
      </c>
      <c r="K120" s="206" t="s">
        <v>234</v>
      </c>
      <c r="L120" s="207"/>
      <c r="M120" s="101" t="s">
        <v>1</v>
      </c>
      <c r="N120" s="102" t="s">
        <v>47</v>
      </c>
      <c r="O120" s="102" t="s">
        <v>235</v>
      </c>
      <c r="P120" s="102" t="s">
        <v>236</v>
      </c>
      <c r="Q120" s="102" t="s">
        <v>237</v>
      </c>
      <c r="R120" s="102" t="s">
        <v>238</v>
      </c>
      <c r="S120" s="102" t="s">
        <v>239</v>
      </c>
      <c r="T120" s="103" t="s">
        <v>240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241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82</v>
      </c>
      <c r="AU121" s="18" t="s">
        <v>203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82</v>
      </c>
      <c r="E122" s="216" t="s">
        <v>5210</v>
      </c>
      <c r="F122" s="216" t="s">
        <v>5211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SUM(P123:P133)</f>
        <v>0</v>
      </c>
      <c r="Q122" s="221"/>
      <c r="R122" s="222">
        <f>SUM(R123:R133)</f>
        <v>0</v>
      </c>
      <c r="S122" s="221"/>
      <c r="T122" s="223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90</v>
      </c>
      <c r="AT122" s="225" t="s">
        <v>82</v>
      </c>
      <c r="AU122" s="225" t="s">
        <v>83</v>
      </c>
      <c r="AY122" s="224" t="s">
        <v>244</v>
      </c>
      <c r="BK122" s="226">
        <f>SUM(BK123:BK133)</f>
        <v>0</v>
      </c>
    </row>
    <row r="123" s="2" customFormat="1" ht="16.5" customHeight="1">
      <c r="A123" s="39"/>
      <c r="B123" s="40"/>
      <c r="C123" s="229" t="s">
        <v>90</v>
      </c>
      <c r="D123" s="229" t="s">
        <v>247</v>
      </c>
      <c r="E123" s="230" t="s">
        <v>5212</v>
      </c>
      <c r="F123" s="231" t="s">
        <v>5213</v>
      </c>
      <c r="G123" s="232" t="s">
        <v>2994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48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5214</v>
      </c>
      <c r="AT123" s="241" t="s">
        <v>247</v>
      </c>
      <c r="AU123" s="241" t="s">
        <v>90</v>
      </c>
      <c r="AY123" s="18" t="s">
        <v>244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90</v>
      </c>
      <c r="BK123" s="242">
        <f>ROUND(I123*H123,2)</f>
        <v>0</v>
      </c>
      <c r="BL123" s="18" t="s">
        <v>5214</v>
      </c>
      <c r="BM123" s="241" t="s">
        <v>5215</v>
      </c>
    </row>
    <row r="124" s="2" customFormat="1" ht="16.5" customHeight="1">
      <c r="A124" s="39"/>
      <c r="B124" s="40"/>
      <c r="C124" s="229" t="s">
        <v>92</v>
      </c>
      <c r="D124" s="229" t="s">
        <v>247</v>
      </c>
      <c r="E124" s="230" t="s">
        <v>5216</v>
      </c>
      <c r="F124" s="231" t="s">
        <v>5217</v>
      </c>
      <c r="G124" s="232" t="s">
        <v>2994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48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5214</v>
      </c>
      <c r="AT124" s="241" t="s">
        <v>247</v>
      </c>
      <c r="AU124" s="241" t="s">
        <v>90</v>
      </c>
      <c r="AY124" s="18" t="s">
        <v>244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90</v>
      </c>
      <c r="BK124" s="242">
        <f>ROUND(I124*H124,2)</f>
        <v>0</v>
      </c>
      <c r="BL124" s="18" t="s">
        <v>5214</v>
      </c>
      <c r="BM124" s="241" t="s">
        <v>5218</v>
      </c>
    </row>
    <row r="125" s="2" customFormat="1" ht="16.5" customHeight="1">
      <c r="A125" s="39"/>
      <c r="B125" s="40"/>
      <c r="C125" s="229" t="s">
        <v>358</v>
      </c>
      <c r="D125" s="229" t="s">
        <v>247</v>
      </c>
      <c r="E125" s="230" t="s">
        <v>5219</v>
      </c>
      <c r="F125" s="231" t="s">
        <v>5220</v>
      </c>
      <c r="G125" s="232" t="s">
        <v>2994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5214</v>
      </c>
      <c r="AT125" s="241" t="s">
        <v>247</v>
      </c>
      <c r="AU125" s="241" t="s">
        <v>90</v>
      </c>
      <c r="AY125" s="18" t="s">
        <v>244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5214</v>
      </c>
      <c r="BM125" s="241" t="s">
        <v>5221</v>
      </c>
    </row>
    <row r="126" s="2" customFormat="1" ht="66.75" customHeight="1">
      <c r="A126" s="39"/>
      <c r="B126" s="40"/>
      <c r="C126" s="229" t="s">
        <v>251</v>
      </c>
      <c r="D126" s="229" t="s">
        <v>247</v>
      </c>
      <c r="E126" s="230" t="s">
        <v>5222</v>
      </c>
      <c r="F126" s="231" t="s">
        <v>5223</v>
      </c>
      <c r="G126" s="232" t="s">
        <v>2994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5214</v>
      </c>
      <c r="AT126" s="241" t="s">
        <v>247</v>
      </c>
      <c r="AU126" s="241" t="s">
        <v>90</v>
      </c>
      <c r="AY126" s="18" t="s">
        <v>244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5214</v>
      </c>
      <c r="BM126" s="241" t="s">
        <v>5224</v>
      </c>
    </row>
    <row r="127" s="2" customFormat="1" ht="37.8" customHeight="1">
      <c r="A127" s="39"/>
      <c r="B127" s="40"/>
      <c r="C127" s="229" t="s">
        <v>260</v>
      </c>
      <c r="D127" s="229" t="s">
        <v>247</v>
      </c>
      <c r="E127" s="230" t="s">
        <v>5225</v>
      </c>
      <c r="F127" s="231" t="s">
        <v>5226</v>
      </c>
      <c r="G127" s="232" t="s">
        <v>2994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5214</v>
      </c>
      <c r="AT127" s="241" t="s">
        <v>247</v>
      </c>
      <c r="AU127" s="241" t="s">
        <v>90</v>
      </c>
      <c r="AY127" s="18" t="s">
        <v>244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5214</v>
      </c>
      <c r="BM127" s="241" t="s">
        <v>5227</v>
      </c>
    </row>
    <row r="128" s="2" customFormat="1" ht="37.8" customHeight="1">
      <c r="A128" s="39"/>
      <c r="B128" s="40"/>
      <c r="C128" s="229" t="s">
        <v>297</v>
      </c>
      <c r="D128" s="229" t="s">
        <v>247</v>
      </c>
      <c r="E128" s="230" t="s">
        <v>5228</v>
      </c>
      <c r="F128" s="231" t="s">
        <v>5229</v>
      </c>
      <c r="G128" s="232" t="s">
        <v>2994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5214</v>
      </c>
      <c r="AT128" s="241" t="s">
        <v>247</v>
      </c>
      <c r="AU128" s="241" t="s">
        <v>90</v>
      </c>
      <c r="AY128" s="18" t="s">
        <v>244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5214</v>
      </c>
      <c r="BM128" s="241" t="s">
        <v>5230</v>
      </c>
    </row>
    <row r="129" s="2" customFormat="1" ht="16.5" customHeight="1">
      <c r="A129" s="39"/>
      <c r="B129" s="40"/>
      <c r="C129" s="229" t="s">
        <v>266</v>
      </c>
      <c r="D129" s="229" t="s">
        <v>247</v>
      </c>
      <c r="E129" s="230" t="s">
        <v>5231</v>
      </c>
      <c r="F129" s="231" t="s">
        <v>5232</v>
      </c>
      <c r="G129" s="232" t="s">
        <v>2994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5214</v>
      </c>
      <c r="AT129" s="241" t="s">
        <v>247</v>
      </c>
      <c r="AU129" s="241" t="s">
        <v>90</v>
      </c>
      <c r="AY129" s="18" t="s">
        <v>244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5214</v>
      </c>
      <c r="BM129" s="241" t="s">
        <v>5233</v>
      </c>
    </row>
    <row r="130" s="2" customFormat="1" ht="16.5" customHeight="1">
      <c r="A130" s="39"/>
      <c r="B130" s="40"/>
      <c r="C130" s="229" t="s">
        <v>274</v>
      </c>
      <c r="D130" s="229" t="s">
        <v>247</v>
      </c>
      <c r="E130" s="230" t="s">
        <v>5234</v>
      </c>
      <c r="F130" s="231" t="s">
        <v>5235</v>
      </c>
      <c r="G130" s="232" t="s">
        <v>2994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5214</v>
      </c>
      <c r="AT130" s="241" t="s">
        <v>247</v>
      </c>
      <c r="AU130" s="241" t="s">
        <v>90</v>
      </c>
      <c r="AY130" s="18" t="s">
        <v>244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5214</v>
      </c>
      <c r="BM130" s="241" t="s">
        <v>5236</v>
      </c>
    </row>
    <row r="131" s="2" customFormat="1" ht="37.8" customHeight="1">
      <c r="A131" s="39"/>
      <c r="B131" s="40"/>
      <c r="C131" s="229" t="s">
        <v>280</v>
      </c>
      <c r="D131" s="229" t="s">
        <v>247</v>
      </c>
      <c r="E131" s="230" t="s">
        <v>5237</v>
      </c>
      <c r="F131" s="231" t="s">
        <v>5238</v>
      </c>
      <c r="G131" s="232" t="s">
        <v>2994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5214</v>
      </c>
      <c r="AT131" s="241" t="s">
        <v>247</v>
      </c>
      <c r="AU131" s="241" t="s">
        <v>90</v>
      </c>
      <c r="AY131" s="18" t="s">
        <v>244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5214</v>
      </c>
      <c r="BM131" s="241" t="s">
        <v>5239</v>
      </c>
    </row>
    <row r="132" s="2" customFormat="1" ht="24.15" customHeight="1">
      <c r="A132" s="39"/>
      <c r="B132" s="40"/>
      <c r="C132" s="229" t="s">
        <v>288</v>
      </c>
      <c r="D132" s="229" t="s">
        <v>247</v>
      </c>
      <c r="E132" s="230" t="s">
        <v>5240</v>
      </c>
      <c r="F132" s="231" t="s">
        <v>5241</v>
      </c>
      <c r="G132" s="232" t="s">
        <v>2994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5214</v>
      </c>
      <c r="AT132" s="241" t="s">
        <v>247</v>
      </c>
      <c r="AU132" s="241" t="s">
        <v>90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5214</v>
      </c>
      <c r="BM132" s="241" t="s">
        <v>5242</v>
      </c>
    </row>
    <row r="133" s="2" customFormat="1" ht="33" customHeight="1">
      <c r="A133" s="39"/>
      <c r="B133" s="40"/>
      <c r="C133" s="229" t="s">
        <v>292</v>
      </c>
      <c r="D133" s="229" t="s">
        <v>247</v>
      </c>
      <c r="E133" s="230" t="s">
        <v>5243</v>
      </c>
      <c r="F133" s="231" t="s">
        <v>5244</v>
      </c>
      <c r="G133" s="232" t="s">
        <v>2994</v>
      </c>
      <c r="H133" s="233">
        <v>1</v>
      </c>
      <c r="I133" s="234"/>
      <c r="J133" s="235">
        <f>ROUND(I133*H133,2)</f>
        <v>0</v>
      </c>
      <c r="K133" s="236"/>
      <c r="L133" s="45"/>
      <c r="M133" s="310" t="s">
        <v>1</v>
      </c>
      <c r="N133" s="311" t="s">
        <v>48</v>
      </c>
      <c r="O133" s="312"/>
      <c r="P133" s="313">
        <f>O133*H133</f>
        <v>0</v>
      </c>
      <c r="Q133" s="313">
        <v>0</v>
      </c>
      <c r="R133" s="313">
        <f>Q133*H133</f>
        <v>0</v>
      </c>
      <c r="S133" s="313">
        <v>0</v>
      </c>
      <c r="T133" s="31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5214</v>
      </c>
      <c r="AT133" s="241" t="s">
        <v>247</v>
      </c>
      <c r="AU133" s="241" t="s">
        <v>90</v>
      </c>
      <c r="AY133" s="18" t="s">
        <v>244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5214</v>
      </c>
      <c r="BM133" s="241" t="s">
        <v>5245</v>
      </c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45"/>
      <c r="M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</sheetData>
  <sheetProtection sheet="1" autoFilter="0" formatColumns="0" formatRows="0" objects="1" scenarios="1" spinCount="100000" saltValue="cc42pqdFBBMLpY3g42kNH9pxPfF+CcknSp/R0Pb9cPBmE02P878RTB8zP4NBkB6fxYFGx/v3NU7WZ8x0q/piWA==" hashValue="ev2HmfO0TtY1N3l9g33c7tstXmZfCXqsW24iclHFBkNShFywXvydmWUiW3RWfQV0dm0ya+jtKYcENm8Ycot9cQ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150</v>
      </c>
      <c r="AZ2" s="147" t="s">
        <v>5246</v>
      </c>
      <c r="BA2" s="147" t="s">
        <v>1</v>
      </c>
      <c r="BB2" s="147" t="s">
        <v>174</v>
      </c>
      <c r="BC2" s="147" t="s">
        <v>5247</v>
      </c>
      <c r="BD2" s="147" t="s">
        <v>92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5248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5249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ROUND((SUM(BE137:BE560)),  2)</f>
        <v>0</v>
      </c>
      <c r="G35" s="39"/>
      <c r="H35" s="39"/>
      <c r="I35" s="166">
        <v>0.20999999999999999</v>
      </c>
      <c r="J35" s="165">
        <f>ROUND(((SUM(BE137:BE560))*I35),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ROUND((SUM(BF137:BF560)),  2)</f>
        <v>0</v>
      </c>
      <c r="G36" s="39"/>
      <c r="H36" s="39"/>
      <c r="I36" s="166">
        <v>0.12</v>
      </c>
      <c r="J36" s="165">
        <f>ROUND(((SUM(BF137:BF560))*I36),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ROUND((SUM(BG137:BG560)),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ROUND((SUM(BH137:BH560)),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ROUND((SUM(BI137:BI560)),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D.1.1.1 - Architektonicko-stavební část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J137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204</v>
      </c>
      <c r="E99" s="193"/>
      <c r="F99" s="193"/>
      <c r="G99" s="193"/>
      <c r="H99" s="193"/>
      <c r="I99" s="193"/>
      <c r="J99" s="194">
        <f>J138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207</v>
      </c>
      <c r="E100" s="198"/>
      <c r="F100" s="198"/>
      <c r="G100" s="198"/>
      <c r="H100" s="198"/>
      <c r="I100" s="198"/>
      <c r="J100" s="199">
        <f>J139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209</v>
      </c>
      <c r="E101" s="198"/>
      <c r="F101" s="198"/>
      <c r="G101" s="198"/>
      <c r="H101" s="198"/>
      <c r="I101" s="198"/>
      <c r="J101" s="199">
        <f>J164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210</v>
      </c>
      <c r="E102" s="198"/>
      <c r="F102" s="198"/>
      <c r="G102" s="198"/>
      <c r="H102" s="198"/>
      <c r="I102" s="198"/>
      <c r="J102" s="199">
        <f>J202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212</v>
      </c>
      <c r="E103" s="198"/>
      <c r="F103" s="198"/>
      <c r="G103" s="198"/>
      <c r="H103" s="198"/>
      <c r="I103" s="198"/>
      <c r="J103" s="199">
        <f>J219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90"/>
      <c r="C104" s="191"/>
      <c r="D104" s="192" t="s">
        <v>213</v>
      </c>
      <c r="E104" s="193"/>
      <c r="F104" s="193"/>
      <c r="G104" s="193"/>
      <c r="H104" s="193"/>
      <c r="I104" s="193"/>
      <c r="J104" s="194">
        <f>J221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6"/>
      <c r="C105" s="134"/>
      <c r="D105" s="197" t="s">
        <v>215</v>
      </c>
      <c r="E105" s="198"/>
      <c r="F105" s="198"/>
      <c r="G105" s="198"/>
      <c r="H105" s="198"/>
      <c r="I105" s="198"/>
      <c r="J105" s="199">
        <f>J222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216</v>
      </c>
      <c r="E106" s="198"/>
      <c r="F106" s="198"/>
      <c r="G106" s="198"/>
      <c r="H106" s="198"/>
      <c r="I106" s="198"/>
      <c r="J106" s="199">
        <f>J269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218</v>
      </c>
      <c r="E107" s="198"/>
      <c r="F107" s="198"/>
      <c r="G107" s="198"/>
      <c r="H107" s="198"/>
      <c r="I107" s="198"/>
      <c r="J107" s="199">
        <f>J314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219</v>
      </c>
      <c r="E108" s="198"/>
      <c r="F108" s="198"/>
      <c r="G108" s="198"/>
      <c r="H108" s="198"/>
      <c r="I108" s="198"/>
      <c r="J108" s="199">
        <f>J354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220</v>
      </c>
      <c r="E109" s="198"/>
      <c r="F109" s="198"/>
      <c r="G109" s="198"/>
      <c r="H109" s="198"/>
      <c r="I109" s="198"/>
      <c r="J109" s="199">
        <f>J387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221</v>
      </c>
      <c r="E110" s="198"/>
      <c r="F110" s="198"/>
      <c r="G110" s="198"/>
      <c r="H110" s="198"/>
      <c r="I110" s="198"/>
      <c r="J110" s="199">
        <f>J415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222</v>
      </c>
      <c r="E111" s="198"/>
      <c r="F111" s="198"/>
      <c r="G111" s="198"/>
      <c r="H111" s="198"/>
      <c r="I111" s="198"/>
      <c r="J111" s="199">
        <f>J440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224</v>
      </c>
      <c r="E112" s="198"/>
      <c r="F112" s="198"/>
      <c r="G112" s="198"/>
      <c r="H112" s="198"/>
      <c r="I112" s="198"/>
      <c r="J112" s="199">
        <f>J496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225</v>
      </c>
      <c r="E113" s="198"/>
      <c r="F113" s="198"/>
      <c r="G113" s="198"/>
      <c r="H113" s="198"/>
      <c r="I113" s="198"/>
      <c r="J113" s="199">
        <f>J511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227</v>
      </c>
      <c r="E114" s="198"/>
      <c r="F114" s="198"/>
      <c r="G114" s="198"/>
      <c r="H114" s="198"/>
      <c r="I114" s="198"/>
      <c r="J114" s="199">
        <f>J516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228</v>
      </c>
      <c r="E115" s="198"/>
      <c r="F115" s="198"/>
      <c r="G115" s="198"/>
      <c r="H115" s="198"/>
      <c r="I115" s="198"/>
      <c r="J115" s="199">
        <f>J533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2" customFormat="1" ht="21.84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67"/>
      <c r="C117" s="68"/>
      <c r="D117" s="68"/>
      <c r="E117" s="68"/>
      <c r="F117" s="68"/>
      <c r="G117" s="68"/>
      <c r="H117" s="68"/>
      <c r="I117" s="68"/>
      <c r="J117" s="68"/>
      <c r="K117" s="68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21" s="2" customFormat="1" ht="6.96" customHeight="1">
      <c r="A121" s="39"/>
      <c r="B121" s="69"/>
      <c r="C121" s="70"/>
      <c r="D121" s="70"/>
      <c r="E121" s="70"/>
      <c r="F121" s="70"/>
      <c r="G121" s="70"/>
      <c r="H121" s="70"/>
      <c r="I121" s="70"/>
      <c r="J121" s="70"/>
      <c r="K121" s="70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24.96" customHeight="1">
      <c r="A122" s="39"/>
      <c r="B122" s="40"/>
      <c r="C122" s="24" t="s">
        <v>229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16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185" t="str">
        <f>E7</f>
        <v>Parkoviště pro zaměstnance a heliport</v>
      </c>
      <c r="F125" s="33"/>
      <c r="G125" s="33"/>
      <c r="H125" s="33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" customFormat="1" ht="12" customHeight="1">
      <c r="B126" s="22"/>
      <c r="C126" s="33" t="s">
        <v>186</v>
      </c>
      <c r="D126" s="23"/>
      <c r="E126" s="23"/>
      <c r="F126" s="23"/>
      <c r="G126" s="23"/>
      <c r="H126" s="23"/>
      <c r="I126" s="23"/>
      <c r="J126" s="23"/>
      <c r="K126" s="23"/>
      <c r="L126" s="21"/>
    </row>
    <row r="127" s="2" customFormat="1" ht="16.5" customHeight="1">
      <c r="A127" s="39"/>
      <c r="B127" s="40"/>
      <c r="C127" s="41"/>
      <c r="D127" s="41"/>
      <c r="E127" s="185" t="s">
        <v>5248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2" customHeight="1">
      <c r="A128" s="39"/>
      <c r="B128" s="40"/>
      <c r="C128" s="33" t="s">
        <v>192</v>
      </c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6.5" customHeight="1">
      <c r="A129" s="39"/>
      <c r="B129" s="40"/>
      <c r="C129" s="41"/>
      <c r="D129" s="41"/>
      <c r="E129" s="77" t="str">
        <f>E11</f>
        <v>D.1.1.1 - Architektonicko-stavební část</v>
      </c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2" customHeight="1">
      <c r="A131" s="39"/>
      <c r="B131" s="40"/>
      <c r="C131" s="33" t="s">
        <v>20</v>
      </c>
      <c r="D131" s="41"/>
      <c r="E131" s="41"/>
      <c r="F131" s="28" t="str">
        <f>F14</f>
        <v>Areál Nemocnice České Budějovice</v>
      </c>
      <c r="G131" s="41"/>
      <c r="H131" s="41"/>
      <c r="I131" s="33" t="s">
        <v>22</v>
      </c>
      <c r="J131" s="80" t="str">
        <f>IF(J14="","",J14)</f>
        <v>29. 4. 2025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6.96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5.15" customHeight="1">
      <c r="A133" s="39"/>
      <c r="B133" s="40"/>
      <c r="C133" s="33" t="s">
        <v>24</v>
      </c>
      <c r="D133" s="41"/>
      <c r="E133" s="41"/>
      <c r="F133" s="28" t="str">
        <f>E17</f>
        <v>Nemocnice České Budějovice</v>
      </c>
      <c r="G133" s="41"/>
      <c r="H133" s="41"/>
      <c r="I133" s="33" t="s">
        <v>32</v>
      </c>
      <c r="J133" s="37" t="str">
        <f>E23</f>
        <v>AGP nova spol. s.r.o.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5.15" customHeight="1">
      <c r="A134" s="39"/>
      <c r="B134" s="40"/>
      <c r="C134" s="33" t="s">
        <v>30</v>
      </c>
      <c r="D134" s="41"/>
      <c r="E134" s="41"/>
      <c r="F134" s="28" t="str">
        <f>IF(E20="","",E20)</f>
        <v>Vyplň údaj</v>
      </c>
      <c r="G134" s="41"/>
      <c r="H134" s="41"/>
      <c r="I134" s="33" t="s">
        <v>37</v>
      </c>
      <c r="J134" s="37" t="str">
        <f>E26</f>
        <v>QSB, s.r.o.</v>
      </c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0.32" customHeight="1">
      <c r="A135" s="39"/>
      <c r="B135" s="40"/>
      <c r="C135" s="41"/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11" customFormat="1" ht="29.28" customHeight="1">
      <c r="A136" s="201"/>
      <c r="B136" s="202"/>
      <c r="C136" s="203" t="s">
        <v>230</v>
      </c>
      <c r="D136" s="204" t="s">
        <v>68</v>
      </c>
      <c r="E136" s="204" t="s">
        <v>64</v>
      </c>
      <c r="F136" s="204" t="s">
        <v>65</v>
      </c>
      <c r="G136" s="204" t="s">
        <v>231</v>
      </c>
      <c r="H136" s="204" t="s">
        <v>232</v>
      </c>
      <c r="I136" s="204" t="s">
        <v>233</v>
      </c>
      <c r="J136" s="205" t="s">
        <v>201</v>
      </c>
      <c r="K136" s="206" t="s">
        <v>234</v>
      </c>
      <c r="L136" s="207"/>
      <c r="M136" s="101" t="s">
        <v>1</v>
      </c>
      <c r="N136" s="102" t="s">
        <v>47</v>
      </c>
      <c r="O136" s="102" t="s">
        <v>235</v>
      </c>
      <c r="P136" s="102" t="s">
        <v>236</v>
      </c>
      <c r="Q136" s="102" t="s">
        <v>237</v>
      </c>
      <c r="R136" s="102" t="s">
        <v>238</v>
      </c>
      <c r="S136" s="102" t="s">
        <v>239</v>
      </c>
      <c r="T136" s="103" t="s">
        <v>240</v>
      </c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</row>
    <row r="137" s="2" customFormat="1" ht="22.8" customHeight="1">
      <c r="A137" s="39"/>
      <c r="B137" s="40"/>
      <c r="C137" s="108" t="s">
        <v>241</v>
      </c>
      <c r="D137" s="41"/>
      <c r="E137" s="41"/>
      <c r="F137" s="41"/>
      <c r="G137" s="41"/>
      <c r="H137" s="41"/>
      <c r="I137" s="41"/>
      <c r="J137" s="208">
        <f>BK137</f>
        <v>0</v>
      </c>
      <c r="K137" s="41"/>
      <c r="L137" s="45"/>
      <c r="M137" s="104"/>
      <c r="N137" s="209"/>
      <c r="O137" s="105"/>
      <c r="P137" s="210">
        <f>P138+P221</f>
        <v>0</v>
      </c>
      <c r="Q137" s="105"/>
      <c r="R137" s="210">
        <f>R138+R221</f>
        <v>159.78444984000001</v>
      </c>
      <c r="S137" s="105"/>
      <c r="T137" s="211">
        <f>T138+T221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82</v>
      </c>
      <c r="AU137" s="18" t="s">
        <v>203</v>
      </c>
      <c r="BK137" s="212">
        <f>BK138+BK221</f>
        <v>0</v>
      </c>
    </row>
    <row r="138" s="12" customFormat="1" ht="25.92" customHeight="1">
      <c r="A138" s="12"/>
      <c r="B138" s="213"/>
      <c r="C138" s="214"/>
      <c r="D138" s="215" t="s">
        <v>82</v>
      </c>
      <c r="E138" s="216" t="s">
        <v>242</v>
      </c>
      <c r="F138" s="216" t="s">
        <v>243</v>
      </c>
      <c r="G138" s="214"/>
      <c r="H138" s="214"/>
      <c r="I138" s="217"/>
      <c r="J138" s="218">
        <f>BK138</f>
        <v>0</v>
      </c>
      <c r="K138" s="214"/>
      <c r="L138" s="219"/>
      <c r="M138" s="220"/>
      <c r="N138" s="221"/>
      <c r="O138" s="221"/>
      <c r="P138" s="222">
        <f>P139+P164+P202+P219</f>
        <v>0</v>
      </c>
      <c r="Q138" s="221"/>
      <c r="R138" s="222">
        <f>R139+R164+R202+R219</f>
        <v>51.4998407</v>
      </c>
      <c r="S138" s="221"/>
      <c r="T138" s="223">
        <f>T139+T164+T202+T219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83</v>
      </c>
      <c r="AY138" s="224" t="s">
        <v>244</v>
      </c>
      <c r="BK138" s="226">
        <f>BK139+BK164+BK202+BK219</f>
        <v>0</v>
      </c>
    </row>
    <row r="139" s="12" customFormat="1" ht="22.8" customHeight="1">
      <c r="A139" s="12"/>
      <c r="B139" s="213"/>
      <c r="C139" s="214"/>
      <c r="D139" s="215" t="s">
        <v>82</v>
      </c>
      <c r="E139" s="227" t="s">
        <v>358</v>
      </c>
      <c r="F139" s="227" t="s">
        <v>359</v>
      </c>
      <c r="G139" s="214"/>
      <c r="H139" s="214"/>
      <c r="I139" s="217"/>
      <c r="J139" s="228">
        <f>BK139</f>
        <v>0</v>
      </c>
      <c r="K139" s="214"/>
      <c r="L139" s="219"/>
      <c r="M139" s="220"/>
      <c r="N139" s="221"/>
      <c r="O139" s="221"/>
      <c r="P139" s="222">
        <f>SUM(P140:P163)</f>
        <v>0</v>
      </c>
      <c r="Q139" s="221"/>
      <c r="R139" s="222">
        <f>SUM(R140:R163)</f>
        <v>39.218832240000005</v>
      </c>
      <c r="S139" s="221"/>
      <c r="T139" s="223">
        <f>SUM(T140:T163)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4" t="s">
        <v>90</v>
      </c>
      <c r="AT139" s="225" t="s">
        <v>82</v>
      </c>
      <c r="AU139" s="225" t="s">
        <v>90</v>
      </c>
      <c r="AY139" s="224" t="s">
        <v>244</v>
      </c>
      <c r="BK139" s="226">
        <f>SUM(BK140:BK163)</f>
        <v>0</v>
      </c>
    </row>
    <row r="140" s="2" customFormat="1" ht="24.15" customHeight="1">
      <c r="A140" s="39"/>
      <c r="B140" s="40"/>
      <c r="C140" s="229" t="s">
        <v>1385</v>
      </c>
      <c r="D140" s="298" t="s">
        <v>247</v>
      </c>
      <c r="E140" s="230" t="s">
        <v>370</v>
      </c>
      <c r="F140" s="231" t="s">
        <v>371</v>
      </c>
      <c r="G140" s="232" t="s">
        <v>174</v>
      </c>
      <c r="H140" s="233">
        <v>15.48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0.22897999999999999</v>
      </c>
      <c r="R140" s="239">
        <f>Q140*H140</f>
        <v>3.5446103999999998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251</v>
      </c>
      <c r="AT140" s="241" t="s">
        <v>247</v>
      </c>
      <c r="AU140" s="241" t="s">
        <v>92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251</v>
      </c>
      <c r="BM140" s="241" t="s">
        <v>5250</v>
      </c>
    </row>
    <row r="141" s="15" customFormat="1">
      <c r="A141" s="15"/>
      <c r="B141" s="266"/>
      <c r="C141" s="267"/>
      <c r="D141" s="245" t="s">
        <v>253</v>
      </c>
      <c r="E141" s="268" t="s">
        <v>1</v>
      </c>
      <c r="F141" s="269" t="s">
        <v>373</v>
      </c>
      <c r="G141" s="267"/>
      <c r="H141" s="268" t="s">
        <v>1</v>
      </c>
      <c r="I141" s="270"/>
      <c r="J141" s="267"/>
      <c r="K141" s="267"/>
      <c r="L141" s="271"/>
      <c r="M141" s="272"/>
      <c r="N141" s="273"/>
      <c r="O141" s="273"/>
      <c r="P141" s="273"/>
      <c r="Q141" s="273"/>
      <c r="R141" s="273"/>
      <c r="S141" s="273"/>
      <c r="T141" s="27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5" t="s">
        <v>253</v>
      </c>
      <c r="AU141" s="275" t="s">
        <v>92</v>
      </c>
      <c r="AV141" s="15" t="s">
        <v>90</v>
      </c>
      <c r="AW141" s="15" t="s">
        <v>36</v>
      </c>
      <c r="AX141" s="15" t="s">
        <v>83</v>
      </c>
      <c r="AY141" s="275" t="s">
        <v>244</v>
      </c>
    </row>
    <row r="142" s="13" customFormat="1">
      <c r="A142" s="13"/>
      <c r="B142" s="243"/>
      <c r="C142" s="244"/>
      <c r="D142" s="245" t="s">
        <v>253</v>
      </c>
      <c r="E142" s="246" t="s">
        <v>1</v>
      </c>
      <c r="F142" s="247" t="s">
        <v>5251</v>
      </c>
      <c r="G142" s="244"/>
      <c r="H142" s="248">
        <v>15.48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253</v>
      </c>
      <c r="AU142" s="254" t="s">
        <v>92</v>
      </c>
      <c r="AV142" s="13" t="s">
        <v>92</v>
      </c>
      <c r="AW142" s="13" t="s">
        <v>36</v>
      </c>
      <c r="AX142" s="13" t="s">
        <v>90</v>
      </c>
      <c r="AY142" s="254" t="s">
        <v>244</v>
      </c>
    </row>
    <row r="143" s="2" customFormat="1" ht="24.15" customHeight="1">
      <c r="A143" s="39"/>
      <c r="B143" s="40"/>
      <c r="C143" s="229" t="s">
        <v>90</v>
      </c>
      <c r="D143" s="303" t="s">
        <v>247</v>
      </c>
      <c r="E143" s="230" t="s">
        <v>376</v>
      </c>
      <c r="F143" s="231" t="s">
        <v>377</v>
      </c>
      <c r="G143" s="232" t="s">
        <v>174</v>
      </c>
      <c r="H143" s="233">
        <v>96.296000000000006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0.34925</v>
      </c>
      <c r="R143" s="239">
        <f>Q143*H143</f>
        <v>33.631378000000005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251</v>
      </c>
      <c r="AT143" s="241" t="s">
        <v>247</v>
      </c>
      <c r="AU143" s="241" t="s">
        <v>92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251</v>
      </c>
      <c r="BM143" s="241" t="s">
        <v>5252</v>
      </c>
    </row>
    <row r="144" s="15" customFormat="1">
      <c r="A144" s="15"/>
      <c r="B144" s="266"/>
      <c r="C144" s="267"/>
      <c r="D144" s="245" t="s">
        <v>253</v>
      </c>
      <c r="E144" s="268" t="s">
        <v>1</v>
      </c>
      <c r="F144" s="269" t="s">
        <v>379</v>
      </c>
      <c r="G144" s="267"/>
      <c r="H144" s="268" t="s">
        <v>1</v>
      </c>
      <c r="I144" s="270"/>
      <c r="J144" s="267"/>
      <c r="K144" s="267"/>
      <c r="L144" s="271"/>
      <c r="M144" s="272"/>
      <c r="N144" s="273"/>
      <c r="O144" s="273"/>
      <c r="P144" s="273"/>
      <c r="Q144" s="273"/>
      <c r="R144" s="273"/>
      <c r="S144" s="273"/>
      <c r="T144" s="27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75" t="s">
        <v>253</v>
      </c>
      <c r="AU144" s="275" t="s">
        <v>92</v>
      </c>
      <c r="AV144" s="15" t="s">
        <v>90</v>
      </c>
      <c r="AW144" s="15" t="s">
        <v>36</v>
      </c>
      <c r="AX144" s="15" t="s">
        <v>83</v>
      </c>
      <c r="AY144" s="275" t="s">
        <v>244</v>
      </c>
    </row>
    <row r="145" s="13" customFormat="1">
      <c r="A145" s="13"/>
      <c r="B145" s="243"/>
      <c r="C145" s="244"/>
      <c r="D145" s="245" t="s">
        <v>253</v>
      </c>
      <c r="E145" s="246" t="s">
        <v>1</v>
      </c>
      <c r="F145" s="247" t="s">
        <v>5253</v>
      </c>
      <c r="G145" s="244"/>
      <c r="H145" s="248">
        <v>76.896000000000001</v>
      </c>
      <c r="I145" s="249"/>
      <c r="J145" s="244"/>
      <c r="K145" s="244"/>
      <c r="L145" s="250"/>
      <c r="M145" s="251"/>
      <c r="N145" s="252"/>
      <c r="O145" s="252"/>
      <c r="P145" s="252"/>
      <c r="Q145" s="252"/>
      <c r="R145" s="252"/>
      <c r="S145" s="252"/>
      <c r="T145" s="25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4" t="s">
        <v>253</v>
      </c>
      <c r="AU145" s="254" t="s">
        <v>92</v>
      </c>
      <c r="AV145" s="13" t="s">
        <v>92</v>
      </c>
      <c r="AW145" s="13" t="s">
        <v>36</v>
      </c>
      <c r="AX145" s="13" t="s">
        <v>83</v>
      </c>
      <c r="AY145" s="254" t="s">
        <v>244</v>
      </c>
    </row>
    <row r="146" s="13" customFormat="1">
      <c r="A146" s="13"/>
      <c r="B146" s="243"/>
      <c r="C146" s="244"/>
      <c r="D146" s="245" t="s">
        <v>253</v>
      </c>
      <c r="E146" s="246" t="s">
        <v>1</v>
      </c>
      <c r="F146" s="247" t="s">
        <v>5254</v>
      </c>
      <c r="G146" s="244"/>
      <c r="H146" s="248">
        <v>19.399999999999999</v>
      </c>
      <c r="I146" s="249"/>
      <c r="J146" s="244"/>
      <c r="K146" s="244"/>
      <c r="L146" s="250"/>
      <c r="M146" s="251"/>
      <c r="N146" s="252"/>
      <c r="O146" s="252"/>
      <c r="P146" s="252"/>
      <c r="Q146" s="252"/>
      <c r="R146" s="252"/>
      <c r="S146" s="252"/>
      <c r="T146" s="25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4" t="s">
        <v>253</v>
      </c>
      <c r="AU146" s="254" t="s">
        <v>92</v>
      </c>
      <c r="AV146" s="13" t="s">
        <v>92</v>
      </c>
      <c r="AW146" s="13" t="s">
        <v>36</v>
      </c>
      <c r="AX146" s="13" t="s">
        <v>83</v>
      </c>
      <c r="AY146" s="254" t="s">
        <v>244</v>
      </c>
    </row>
    <row r="147" s="14" customFormat="1">
      <c r="A147" s="14"/>
      <c r="B147" s="255"/>
      <c r="C147" s="256"/>
      <c r="D147" s="245" t="s">
        <v>253</v>
      </c>
      <c r="E147" s="257" t="s">
        <v>1</v>
      </c>
      <c r="F147" s="258" t="s">
        <v>255</v>
      </c>
      <c r="G147" s="256"/>
      <c r="H147" s="259">
        <v>96.296000000000006</v>
      </c>
      <c r="I147" s="260"/>
      <c r="J147" s="256"/>
      <c r="K147" s="256"/>
      <c r="L147" s="261"/>
      <c r="M147" s="262"/>
      <c r="N147" s="263"/>
      <c r="O147" s="263"/>
      <c r="P147" s="263"/>
      <c r="Q147" s="263"/>
      <c r="R147" s="263"/>
      <c r="S147" s="263"/>
      <c r="T147" s="26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5" t="s">
        <v>253</v>
      </c>
      <c r="AU147" s="265" t="s">
        <v>92</v>
      </c>
      <c r="AV147" s="14" t="s">
        <v>251</v>
      </c>
      <c r="AW147" s="14" t="s">
        <v>36</v>
      </c>
      <c r="AX147" s="14" t="s">
        <v>90</v>
      </c>
      <c r="AY147" s="265" t="s">
        <v>244</v>
      </c>
    </row>
    <row r="148" s="2" customFormat="1" ht="24.15" customHeight="1">
      <c r="A148" s="39"/>
      <c r="B148" s="40"/>
      <c r="C148" s="229" t="s">
        <v>1389</v>
      </c>
      <c r="D148" s="298" t="s">
        <v>247</v>
      </c>
      <c r="E148" s="230" t="s">
        <v>390</v>
      </c>
      <c r="F148" s="231" t="s">
        <v>391</v>
      </c>
      <c r="G148" s="232" t="s">
        <v>184</v>
      </c>
      <c r="H148" s="233">
        <v>4.2999999999999998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0.015520000000000001</v>
      </c>
      <c r="R148" s="239">
        <f>Q148*H148</f>
        <v>0.066736000000000004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251</v>
      </c>
      <c r="AT148" s="241" t="s">
        <v>247</v>
      </c>
      <c r="AU148" s="241" t="s">
        <v>92</v>
      </c>
      <c r="AY148" s="18" t="s">
        <v>244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251</v>
      </c>
      <c r="BM148" s="241" t="s">
        <v>5255</v>
      </c>
    </row>
    <row r="149" s="13" customFormat="1">
      <c r="A149" s="13"/>
      <c r="B149" s="243"/>
      <c r="C149" s="244"/>
      <c r="D149" s="245" t="s">
        <v>253</v>
      </c>
      <c r="E149" s="246" t="s">
        <v>1</v>
      </c>
      <c r="F149" s="247" t="s">
        <v>5256</v>
      </c>
      <c r="G149" s="244"/>
      <c r="H149" s="248">
        <v>4.2999999999999998</v>
      </c>
      <c r="I149" s="249"/>
      <c r="J149" s="244"/>
      <c r="K149" s="244"/>
      <c r="L149" s="250"/>
      <c r="M149" s="251"/>
      <c r="N149" s="252"/>
      <c r="O149" s="252"/>
      <c r="P149" s="252"/>
      <c r="Q149" s="252"/>
      <c r="R149" s="252"/>
      <c r="S149" s="252"/>
      <c r="T149" s="25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4" t="s">
        <v>253</v>
      </c>
      <c r="AU149" s="254" t="s">
        <v>92</v>
      </c>
      <c r="AV149" s="13" t="s">
        <v>92</v>
      </c>
      <c r="AW149" s="13" t="s">
        <v>36</v>
      </c>
      <c r="AX149" s="13" t="s">
        <v>90</v>
      </c>
      <c r="AY149" s="254" t="s">
        <v>244</v>
      </c>
    </row>
    <row r="150" s="2" customFormat="1" ht="24.15" customHeight="1">
      <c r="A150" s="39"/>
      <c r="B150" s="40"/>
      <c r="C150" s="229" t="s">
        <v>92</v>
      </c>
      <c r="D150" s="303" t="s">
        <v>247</v>
      </c>
      <c r="E150" s="230" t="s">
        <v>395</v>
      </c>
      <c r="F150" s="231" t="s">
        <v>396</v>
      </c>
      <c r="G150" s="232" t="s">
        <v>184</v>
      </c>
      <c r="H150" s="233">
        <v>42.259999999999998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0.02725</v>
      </c>
      <c r="R150" s="239">
        <f>Q150*H150</f>
        <v>1.1515849999999999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251</v>
      </c>
      <c r="AT150" s="241" t="s">
        <v>247</v>
      </c>
      <c r="AU150" s="241" t="s">
        <v>92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251</v>
      </c>
      <c r="BM150" s="241" t="s">
        <v>5257</v>
      </c>
    </row>
    <row r="151" s="13" customFormat="1">
      <c r="A151" s="13"/>
      <c r="B151" s="243"/>
      <c r="C151" s="244"/>
      <c r="D151" s="245" t="s">
        <v>253</v>
      </c>
      <c r="E151" s="246" t="s">
        <v>1</v>
      </c>
      <c r="F151" s="247" t="s">
        <v>5258</v>
      </c>
      <c r="G151" s="244"/>
      <c r="H151" s="248">
        <v>22.859999999999999</v>
      </c>
      <c r="I151" s="249"/>
      <c r="J151" s="244"/>
      <c r="K151" s="244"/>
      <c r="L151" s="250"/>
      <c r="M151" s="251"/>
      <c r="N151" s="252"/>
      <c r="O151" s="252"/>
      <c r="P151" s="252"/>
      <c r="Q151" s="252"/>
      <c r="R151" s="252"/>
      <c r="S151" s="252"/>
      <c r="T151" s="25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4" t="s">
        <v>253</v>
      </c>
      <c r="AU151" s="254" t="s">
        <v>92</v>
      </c>
      <c r="AV151" s="13" t="s">
        <v>92</v>
      </c>
      <c r="AW151" s="13" t="s">
        <v>36</v>
      </c>
      <c r="AX151" s="13" t="s">
        <v>83</v>
      </c>
      <c r="AY151" s="254" t="s">
        <v>244</v>
      </c>
    </row>
    <row r="152" s="13" customFormat="1">
      <c r="A152" s="13"/>
      <c r="B152" s="243"/>
      <c r="C152" s="244"/>
      <c r="D152" s="245" t="s">
        <v>253</v>
      </c>
      <c r="E152" s="246" t="s">
        <v>1</v>
      </c>
      <c r="F152" s="247" t="s">
        <v>5259</v>
      </c>
      <c r="G152" s="244"/>
      <c r="H152" s="248">
        <v>19.399999999999999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253</v>
      </c>
      <c r="AU152" s="254" t="s">
        <v>92</v>
      </c>
      <c r="AV152" s="13" t="s">
        <v>92</v>
      </c>
      <c r="AW152" s="13" t="s">
        <v>36</v>
      </c>
      <c r="AX152" s="13" t="s">
        <v>83</v>
      </c>
      <c r="AY152" s="254" t="s">
        <v>244</v>
      </c>
    </row>
    <row r="153" s="14" customFormat="1">
      <c r="A153" s="14"/>
      <c r="B153" s="255"/>
      <c r="C153" s="256"/>
      <c r="D153" s="245" t="s">
        <v>253</v>
      </c>
      <c r="E153" s="257" t="s">
        <v>1</v>
      </c>
      <c r="F153" s="258" t="s">
        <v>255</v>
      </c>
      <c r="G153" s="256"/>
      <c r="H153" s="259">
        <v>42.259999999999998</v>
      </c>
      <c r="I153" s="260"/>
      <c r="J153" s="256"/>
      <c r="K153" s="256"/>
      <c r="L153" s="261"/>
      <c r="M153" s="262"/>
      <c r="N153" s="263"/>
      <c r="O153" s="263"/>
      <c r="P153" s="263"/>
      <c r="Q153" s="263"/>
      <c r="R153" s="263"/>
      <c r="S153" s="263"/>
      <c r="T153" s="26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5" t="s">
        <v>253</v>
      </c>
      <c r="AU153" s="265" t="s">
        <v>92</v>
      </c>
      <c r="AV153" s="14" t="s">
        <v>251</v>
      </c>
      <c r="AW153" s="14" t="s">
        <v>36</v>
      </c>
      <c r="AX153" s="14" t="s">
        <v>90</v>
      </c>
      <c r="AY153" s="265" t="s">
        <v>244</v>
      </c>
    </row>
    <row r="154" s="2" customFormat="1" ht="21.75" customHeight="1">
      <c r="A154" s="39"/>
      <c r="B154" s="40"/>
      <c r="C154" s="229" t="s">
        <v>1291</v>
      </c>
      <c r="D154" s="298" t="s">
        <v>247</v>
      </c>
      <c r="E154" s="230" t="s">
        <v>406</v>
      </c>
      <c r="F154" s="231" t="s">
        <v>407</v>
      </c>
      <c r="G154" s="232" t="s">
        <v>250</v>
      </c>
      <c r="H154" s="233">
        <v>3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0.022780000000000002</v>
      </c>
      <c r="R154" s="239">
        <f>Q154*H154</f>
        <v>0.068340000000000012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251</v>
      </c>
      <c r="AT154" s="241" t="s">
        <v>247</v>
      </c>
      <c r="AU154" s="241" t="s">
        <v>92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251</v>
      </c>
      <c r="BM154" s="241" t="s">
        <v>5260</v>
      </c>
    </row>
    <row r="155" s="15" customFormat="1">
      <c r="A155" s="15"/>
      <c r="B155" s="266"/>
      <c r="C155" s="267"/>
      <c r="D155" s="245" t="s">
        <v>253</v>
      </c>
      <c r="E155" s="268" t="s">
        <v>1</v>
      </c>
      <c r="F155" s="269" t="s">
        <v>2661</v>
      </c>
      <c r="G155" s="267"/>
      <c r="H155" s="268" t="s">
        <v>1</v>
      </c>
      <c r="I155" s="270"/>
      <c r="J155" s="267"/>
      <c r="K155" s="267"/>
      <c r="L155" s="271"/>
      <c r="M155" s="272"/>
      <c r="N155" s="273"/>
      <c r="O155" s="273"/>
      <c r="P155" s="273"/>
      <c r="Q155" s="273"/>
      <c r="R155" s="273"/>
      <c r="S155" s="273"/>
      <c r="T155" s="27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75" t="s">
        <v>253</v>
      </c>
      <c r="AU155" s="275" t="s">
        <v>92</v>
      </c>
      <c r="AV155" s="15" t="s">
        <v>90</v>
      </c>
      <c r="AW155" s="15" t="s">
        <v>36</v>
      </c>
      <c r="AX155" s="15" t="s">
        <v>83</v>
      </c>
      <c r="AY155" s="275" t="s">
        <v>244</v>
      </c>
    </row>
    <row r="156" s="13" customFormat="1">
      <c r="A156" s="13"/>
      <c r="B156" s="243"/>
      <c r="C156" s="244"/>
      <c r="D156" s="245" t="s">
        <v>253</v>
      </c>
      <c r="E156" s="246" t="s">
        <v>1</v>
      </c>
      <c r="F156" s="247" t="s">
        <v>5261</v>
      </c>
      <c r="G156" s="244"/>
      <c r="H156" s="248">
        <v>3</v>
      </c>
      <c r="I156" s="249"/>
      <c r="J156" s="244"/>
      <c r="K156" s="244"/>
      <c r="L156" s="250"/>
      <c r="M156" s="251"/>
      <c r="N156" s="252"/>
      <c r="O156" s="252"/>
      <c r="P156" s="252"/>
      <c r="Q156" s="252"/>
      <c r="R156" s="252"/>
      <c r="S156" s="252"/>
      <c r="T156" s="25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4" t="s">
        <v>253</v>
      </c>
      <c r="AU156" s="254" t="s">
        <v>92</v>
      </c>
      <c r="AV156" s="13" t="s">
        <v>92</v>
      </c>
      <c r="AW156" s="13" t="s">
        <v>36</v>
      </c>
      <c r="AX156" s="13" t="s">
        <v>83</v>
      </c>
      <c r="AY156" s="254" t="s">
        <v>244</v>
      </c>
    </row>
    <row r="157" s="14" customFormat="1">
      <c r="A157" s="14"/>
      <c r="B157" s="255"/>
      <c r="C157" s="256"/>
      <c r="D157" s="245" t="s">
        <v>253</v>
      </c>
      <c r="E157" s="257" t="s">
        <v>1</v>
      </c>
      <c r="F157" s="258" t="s">
        <v>255</v>
      </c>
      <c r="G157" s="256"/>
      <c r="H157" s="259">
        <v>3</v>
      </c>
      <c r="I157" s="260"/>
      <c r="J157" s="256"/>
      <c r="K157" s="256"/>
      <c r="L157" s="261"/>
      <c r="M157" s="262"/>
      <c r="N157" s="263"/>
      <c r="O157" s="263"/>
      <c r="P157" s="263"/>
      <c r="Q157" s="263"/>
      <c r="R157" s="263"/>
      <c r="S157" s="263"/>
      <c r="T157" s="26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5" t="s">
        <v>253</v>
      </c>
      <c r="AU157" s="265" t="s">
        <v>92</v>
      </c>
      <c r="AV157" s="14" t="s">
        <v>251</v>
      </c>
      <c r="AW157" s="14" t="s">
        <v>36</v>
      </c>
      <c r="AX157" s="14" t="s">
        <v>90</v>
      </c>
      <c r="AY157" s="265" t="s">
        <v>244</v>
      </c>
    </row>
    <row r="158" s="2" customFormat="1" ht="24.15" customHeight="1">
      <c r="A158" s="39"/>
      <c r="B158" s="40"/>
      <c r="C158" s="229" t="s">
        <v>358</v>
      </c>
      <c r="D158" s="229" t="s">
        <v>247</v>
      </c>
      <c r="E158" s="230" t="s">
        <v>447</v>
      </c>
      <c r="F158" s="231" t="s">
        <v>448</v>
      </c>
      <c r="G158" s="232" t="s">
        <v>174</v>
      </c>
      <c r="H158" s="233">
        <v>8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0.094479999999999995</v>
      </c>
      <c r="R158" s="239">
        <f>Q158*H158</f>
        <v>0.75583999999999996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251</v>
      </c>
      <c r="AT158" s="241" t="s">
        <v>247</v>
      </c>
      <c r="AU158" s="241" t="s">
        <v>92</v>
      </c>
      <c r="AY158" s="18" t="s">
        <v>244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251</v>
      </c>
      <c r="BM158" s="241" t="s">
        <v>5262</v>
      </c>
    </row>
    <row r="159" s="15" customFormat="1">
      <c r="A159" s="15"/>
      <c r="B159" s="266"/>
      <c r="C159" s="267"/>
      <c r="D159" s="245" t="s">
        <v>253</v>
      </c>
      <c r="E159" s="268" t="s">
        <v>1</v>
      </c>
      <c r="F159" s="269" t="s">
        <v>443</v>
      </c>
      <c r="G159" s="267"/>
      <c r="H159" s="268" t="s">
        <v>1</v>
      </c>
      <c r="I159" s="270"/>
      <c r="J159" s="267"/>
      <c r="K159" s="267"/>
      <c r="L159" s="271"/>
      <c r="M159" s="272"/>
      <c r="N159" s="273"/>
      <c r="O159" s="273"/>
      <c r="P159" s="273"/>
      <c r="Q159" s="273"/>
      <c r="R159" s="273"/>
      <c r="S159" s="273"/>
      <c r="T159" s="274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75" t="s">
        <v>253</v>
      </c>
      <c r="AU159" s="275" t="s">
        <v>92</v>
      </c>
      <c r="AV159" s="15" t="s">
        <v>90</v>
      </c>
      <c r="AW159" s="15" t="s">
        <v>36</v>
      </c>
      <c r="AX159" s="15" t="s">
        <v>83</v>
      </c>
      <c r="AY159" s="275" t="s">
        <v>244</v>
      </c>
    </row>
    <row r="160" s="13" customFormat="1">
      <c r="A160" s="13"/>
      <c r="B160" s="243"/>
      <c r="C160" s="244"/>
      <c r="D160" s="245" t="s">
        <v>253</v>
      </c>
      <c r="E160" s="246" t="s">
        <v>1</v>
      </c>
      <c r="F160" s="247" t="s">
        <v>5263</v>
      </c>
      <c r="G160" s="244"/>
      <c r="H160" s="248">
        <v>8</v>
      </c>
      <c r="I160" s="249"/>
      <c r="J160" s="244"/>
      <c r="K160" s="244"/>
      <c r="L160" s="250"/>
      <c r="M160" s="251"/>
      <c r="N160" s="252"/>
      <c r="O160" s="252"/>
      <c r="P160" s="252"/>
      <c r="Q160" s="252"/>
      <c r="R160" s="252"/>
      <c r="S160" s="252"/>
      <c r="T160" s="25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4" t="s">
        <v>253</v>
      </c>
      <c r="AU160" s="254" t="s">
        <v>92</v>
      </c>
      <c r="AV160" s="13" t="s">
        <v>92</v>
      </c>
      <c r="AW160" s="13" t="s">
        <v>36</v>
      </c>
      <c r="AX160" s="13" t="s">
        <v>83</v>
      </c>
      <c r="AY160" s="254" t="s">
        <v>244</v>
      </c>
    </row>
    <row r="161" s="14" customFormat="1">
      <c r="A161" s="14"/>
      <c r="B161" s="255"/>
      <c r="C161" s="256"/>
      <c r="D161" s="245" t="s">
        <v>253</v>
      </c>
      <c r="E161" s="257" t="s">
        <v>1</v>
      </c>
      <c r="F161" s="258" t="s">
        <v>255</v>
      </c>
      <c r="G161" s="256"/>
      <c r="H161" s="259">
        <v>8</v>
      </c>
      <c r="I161" s="260"/>
      <c r="J161" s="256"/>
      <c r="K161" s="256"/>
      <c r="L161" s="261"/>
      <c r="M161" s="262"/>
      <c r="N161" s="263"/>
      <c r="O161" s="263"/>
      <c r="P161" s="263"/>
      <c r="Q161" s="263"/>
      <c r="R161" s="263"/>
      <c r="S161" s="263"/>
      <c r="T161" s="26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5" t="s">
        <v>253</v>
      </c>
      <c r="AU161" s="265" t="s">
        <v>92</v>
      </c>
      <c r="AV161" s="14" t="s">
        <v>251</v>
      </c>
      <c r="AW161" s="14" t="s">
        <v>36</v>
      </c>
      <c r="AX161" s="14" t="s">
        <v>90</v>
      </c>
      <c r="AY161" s="265" t="s">
        <v>244</v>
      </c>
    </row>
    <row r="162" s="2" customFormat="1" ht="24.15" customHeight="1">
      <c r="A162" s="39"/>
      <c r="B162" s="40"/>
      <c r="C162" s="229" t="s">
        <v>251</v>
      </c>
      <c r="D162" s="229" t="s">
        <v>247</v>
      </c>
      <c r="E162" s="230" t="s">
        <v>466</v>
      </c>
      <c r="F162" s="231" t="s">
        <v>467</v>
      </c>
      <c r="G162" s="232" t="s">
        <v>184</v>
      </c>
      <c r="H162" s="233">
        <v>2.8570000000000002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0.00012</v>
      </c>
      <c r="R162" s="239">
        <f>Q162*H162</f>
        <v>0.00034284000000000002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251</v>
      </c>
      <c r="AT162" s="241" t="s">
        <v>247</v>
      </c>
      <c r="AU162" s="241" t="s">
        <v>92</v>
      </c>
      <c r="AY162" s="18" t="s">
        <v>244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251</v>
      </c>
      <c r="BM162" s="241" t="s">
        <v>5264</v>
      </c>
    </row>
    <row r="163" s="13" customFormat="1">
      <c r="A163" s="13"/>
      <c r="B163" s="243"/>
      <c r="C163" s="244"/>
      <c r="D163" s="245" t="s">
        <v>253</v>
      </c>
      <c r="E163" s="246" t="s">
        <v>1</v>
      </c>
      <c r="F163" s="247" t="s">
        <v>5265</v>
      </c>
      <c r="G163" s="244"/>
      <c r="H163" s="248">
        <v>2.8570000000000002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253</v>
      </c>
      <c r="AU163" s="254" t="s">
        <v>92</v>
      </c>
      <c r="AV163" s="13" t="s">
        <v>92</v>
      </c>
      <c r="AW163" s="13" t="s">
        <v>36</v>
      </c>
      <c r="AX163" s="13" t="s">
        <v>90</v>
      </c>
      <c r="AY163" s="254" t="s">
        <v>244</v>
      </c>
    </row>
    <row r="164" s="12" customFormat="1" ht="22.8" customHeight="1">
      <c r="A164" s="12"/>
      <c r="B164" s="213"/>
      <c r="C164" s="214"/>
      <c r="D164" s="215" t="s">
        <v>82</v>
      </c>
      <c r="E164" s="227" t="s">
        <v>266</v>
      </c>
      <c r="F164" s="227" t="s">
        <v>489</v>
      </c>
      <c r="G164" s="214"/>
      <c r="H164" s="214"/>
      <c r="I164" s="217"/>
      <c r="J164" s="228">
        <f>BK164</f>
        <v>0</v>
      </c>
      <c r="K164" s="214"/>
      <c r="L164" s="219"/>
      <c r="M164" s="220"/>
      <c r="N164" s="221"/>
      <c r="O164" s="221"/>
      <c r="P164" s="222">
        <f>SUM(P165:P201)</f>
        <v>0</v>
      </c>
      <c r="Q164" s="221"/>
      <c r="R164" s="222">
        <f>SUM(R165:R201)</f>
        <v>12.198168460000002</v>
      </c>
      <c r="S164" s="221"/>
      <c r="T164" s="223">
        <f>SUM(T165:T201)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90</v>
      </c>
      <c r="AT164" s="225" t="s">
        <v>82</v>
      </c>
      <c r="AU164" s="225" t="s">
        <v>90</v>
      </c>
      <c r="AY164" s="224" t="s">
        <v>244</v>
      </c>
      <c r="BK164" s="226">
        <f>SUM(BK165:BK201)</f>
        <v>0</v>
      </c>
    </row>
    <row r="165" s="2" customFormat="1" ht="24.15" customHeight="1">
      <c r="A165" s="39"/>
      <c r="B165" s="40"/>
      <c r="C165" s="229" t="s">
        <v>1203</v>
      </c>
      <c r="D165" s="229" t="s">
        <v>247</v>
      </c>
      <c r="E165" s="230" t="s">
        <v>491</v>
      </c>
      <c r="F165" s="231" t="s">
        <v>492</v>
      </c>
      <c r="G165" s="232" t="s">
        <v>174</v>
      </c>
      <c r="H165" s="233">
        <v>92.760000000000005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0.0073499999999999998</v>
      </c>
      <c r="R165" s="239">
        <f>Q165*H165</f>
        <v>0.681786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251</v>
      </c>
      <c r="AT165" s="241" t="s">
        <v>247</v>
      </c>
      <c r="AU165" s="241" t="s">
        <v>92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251</v>
      </c>
      <c r="BM165" s="241" t="s">
        <v>5266</v>
      </c>
    </row>
    <row r="166" s="15" customFormat="1">
      <c r="A166" s="15"/>
      <c r="B166" s="266"/>
      <c r="C166" s="267"/>
      <c r="D166" s="245" t="s">
        <v>253</v>
      </c>
      <c r="E166" s="268" t="s">
        <v>1</v>
      </c>
      <c r="F166" s="269" t="s">
        <v>494</v>
      </c>
      <c r="G166" s="267"/>
      <c r="H166" s="268" t="s">
        <v>1</v>
      </c>
      <c r="I166" s="270"/>
      <c r="J166" s="267"/>
      <c r="K166" s="267"/>
      <c r="L166" s="271"/>
      <c r="M166" s="272"/>
      <c r="N166" s="273"/>
      <c r="O166" s="273"/>
      <c r="P166" s="273"/>
      <c r="Q166" s="273"/>
      <c r="R166" s="273"/>
      <c r="S166" s="273"/>
      <c r="T166" s="274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75" t="s">
        <v>253</v>
      </c>
      <c r="AU166" s="275" t="s">
        <v>92</v>
      </c>
      <c r="AV166" s="15" t="s">
        <v>90</v>
      </c>
      <c r="AW166" s="15" t="s">
        <v>36</v>
      </c>
      <c r="AX166" s="15" t="s">
        <v>83</v>
      </c>
      <c r="AY166" s="275" t="s">
        <v>244</v>
      </c>
    </row>
    <row r="167" s="15" customFormat="1">
      <c r="A167" s="15"/>
      <c r="B167" s="266"/>
      <c r="C167" s="267"/>
      <c r="D167" s="245" t="s">
        <v>253</v>
      </c>
      <c r="E167" s="268" t="s">
        <v>1</v>
      </c>
      <c r="F167" s="269" t="s">
        <v>513</v>
      </c>
      <c r="G167" s="267"/>
      <c r="H167" s="268" t="s">
        <v>1</v>
      </c>
      <c r="I167" s="270"/>
      <c r="J167" s="267"/>
      <c r="K167" s="267"/>
      <c r="L167" s="271"/>
      <c r="M167" s="272"/>
      <c r="N167" s="273"/>
      <c r="O167" s="273"/>
      <c r="P167" s="273"/>
      <c r="Q167" s="273"/>
      <c r="R167" s="273"/>
      <c r="S167" s="273"/>
      <c r="T167" s="274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75" t="s">
        <v>253</v>
      </c>
      <c r="AU167" s="275" t="s">
        <v>92</v>
      </c>
      <c r="AV167" s="15" t="s">
        <v>90</v>
      </c>
      <c r="AW167" s="15" t="s">
        <v>36</v>
      </c>
      <c r="AX167" s="15" t="s">
        <v>83</v>
      </c>
      <c r="AY167" s="275" t="s">
        <v>244</v>
      </c>
    </row>
    <row r="168" s="13" customFormat="1">
      <c r="A168" s="13"/>
      <c r="B168" s="243"/>
      <c r="C168" s="244"/>
      <c r="D168" s="245" t="s">
        <v>253</v>
      </c>
      <c r="E168" s="246" t="s">
        <v>1</v>
      </c>
      <c r="F168" s="247" t="s">
        <v>5267</v>
      </c>
      <c r="G168" s="244"/>
      <c r="H168" s="248">
        <v>91.959999999999994</v>
      </c>
      <c r="I168" s="249"/>
      <c r="J168" s="244"/>
      <c r="K168" s="244"/>
      <c r="L168" s="250"/>
      <c r="M168" s="251"/>
      <c r="N168" s="252"/>
      <c r="O168" s="252"/>
      <c r="P168" s="252"/>
      <c r="Q168" s="252"/>
      <c r="R168" s="252"/>
      <c r="S168" s="252"/>
      <c r="T168" s="25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4" t="s">
        <v>253</v>
      </c>
      <c r="AU168" s="254" t="s">
        <v>92</v>
      </c>
      <c r="AV168" s="13" t="s">
        <v>92</v>
      </c>
      <c r="AW168" s="13" t="s">
        <v>36</v>
      </c>
      <c r="AX168" s="13" t="s">
        <v>83</v>
      </c>
      <c r="AY168" s="254" t="s">
        <v>244</v>
      </c>
    </row>
    <row r="169" s="13" customFormat="1">
      <c r="A169" s="13"/>
      <c r="B169" s="243"/>
      <c r="C169" s="244"/>
      <c r="D169" s="245" t="s">
        <v>253</v>
      </c>
      <c r="E169" s="246" t="s">
        <v>1</v>
      </c>
      <c r="F169" s="247" t="s">
        <v>5268</v>
      </c>
      <c r="G169" s="244"/>
      <c r="H169" s="248">
        <v>0.80000000000000004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253</v>
      </c>
      <c r="AU169" s="254" t="s">
        <v>92</v>
      </c>
      <c r="AV169" s="13" t="s">
        <v>92</v>
      </c>
      <c r="AW169" s="13" t="s">
        <v>36</v>
      </c>
      <c r="AX169" s="13" t="s">
        <v>83</v>
      </c>
      <c r="AY169" s="254" t="s">
        <v>244</v>
      </c>
    </row>
    <row r="170" s="16" customFormat="1">
      <c r="A170" s="16"/>
      <c r="B170" s="276"/>
      <c r="C170" s="277"/>
      <c r="D170" s="245" t="s">
        <v>253</v>
      </c>
      <c r="E170" s="278" t="s">
        <v>1</v>
      </c>
      <c r="F170" s="279" t="s">
        <v>503</v>
      </c>
      <c r="G170" s="277"/>
      <c r="H170" s="280">
        <v>92.760000000000005</v>
      </c>
      <c r="I170" s="281"/>
      <c r="J170" s="277"/>
      <c r="K170" s="277"/>
      <c r="L170" s="282"/>
      <c r="M170" s="283"/>
      <c r="N170" s="284"/>
      <c r="O170" s="284"/>
      <c r="P170" s="284"/>
      <c r="Q170" s="284"/>
      <c r="R170" s="284"/>
      <c r="S170" s="284"/>
      <c r="T170" s="285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T170" s="286" t="s">
        <v>253</v>
      </c>
      <c r="AU170" s="286" t="s">
        <v>92</v>
      </c>
      <c r="AV170" s="16" t="s">
        <v>358</v>
      </c>
      <c r="AW170" s="16" t="s">
        <v>36</v>
      </c>
      <c r="AX170" s="16" t="s">
        <v>83</v>
      </c>
      <c r="AY170" s="286" t="s">
        <v>244</v>
      </c>
    </row>
    <row r="171" s="14" customFormat="1">
      <c r="A171" s="14"/>
      <c r="B171" s="255"/>
      <c r="C171" s="256"/>
      <c r="D171" s="245" t="s">
        <v>253</v>
      </c>
      <c r="E171" s="257" t="s">
        <v>1</v>
      </c>
      <c r="F171" s="258" t="s">
        <v>255</v>
      </c>
      <c r="G171" s="256"/>
      <c r="H171" s="259">
        <v>92.760000000000005</v>
      </c>
      <c r="I171" s="260"/>
      <c r="J171" s="256"/>
      <c r="K171" s="256"/>
      <c r="L171" s="261"/>
      <c r="M171" s="262"/>
      <c r="N171" s="263"/>
      <c r="O171" s="263"/>
      <c r="P171" s="263"/>
      <c r="Q171" s="263"/>
      <c r="R171" s="263"/>
      <c r="S171" s="263"/>
      <c r="T171" s="26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5" t="s">
        <v>253</v>
      </c>
      <c r="AU171" s="265" t="s">
        <v>92</v>
      </c>
      <c r="AV171" s="14" t="s">
        <v>251</v>
      </c>
      <c r="AW171" s="14" t="s">
        <v>36</v>
      </c>
      <c r="AX171" s="14" t="s">
        <v>90</v>
      </c>
      <c r="AY171" s="265" t="s">
        <v>244</v>
      </c>
    </row>
    <row r="172" s="2" customFormat="1" ht="24.15" customHeight="1">
      <c r="A172" s="39"/>
      <c r="B172" s="40"/>
      <c r="C172" s="229" t="s">
        <v>1187</v>
      </c>
      <c r="D172" s="229" t="s">
        <v>247</v>
      </c>
      <c r="E172" s="230" t="s">
        <v>510</v>
      </c>
      <c r="F172" s="231" t="s">
        <v>511</v>
      </c>
      <c r="G172" s="232" t="s">
        <v>174</v>
      </c>
      <c r="H172" s="233">
        <v>92.760000000000005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0.016279999999999999</v>
      </c>
      <c r="R172" s="239">
        <f>Q172*H172</f>
        <v>1.5101328000000001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251</v>
      </c>
      <c r="AT172" s="241" t="s">
        <v>247</v>
      </c>
      <c r="AU172" s="241" t="s">
        <v>92</v>
      </c>
      <c r="AY172" s="18" t="s">
        <v>244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251</v>
      </c>
      <c r="BM172" s="241" t="s">
        <v>5269</v>
      </c>
    </row>
    <row r="173" s="15" customFormat="1">
      <c r="A173" s="15"/>
      <c r="B173" s="266"/>
      <c r="C173" s="267"/>
      <c r="D173" s="245" t="s">
        <v>253</v>
      </c>
      <c r="E173" s="268" t="s">
        <v>1</v>
      </c>
      <c r="F173" s="269" t="s">
        <v>494</v>
      </c>
      <c r="G173" s="267"/>
      <c r="H173" s="268" t="s">
        <v>1</v>
      </c>
      <c r="I173" s="270"/>
      <c r="J173" s="267"/>
      <c r="K173" s="267"/>
      <c r="L173" s="271"/>
      <c r="M173" s="272"/>
      <c r="N173" s="273"/>
      <c r="O173" s="273"/>
      <c r="P173" s="273"/>
      <c r="Q173" s="273"/>
      <c r="R173" s="273"/>
      <c r="S173" s="273"/>
      <c r="T173" s="274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5" t="s">
        <v>253</v>
      </c>
      <c r="AU173" s="275" t="s">
        <v>92</v>
      </c>
      <c r="AV173" s="15" t="s">
        <v>90</v>
      </c>
      <c r="AW173" s="15" t="s">
        <v>36</v>
      </c>
      <c r="AX173" s="15" t="s">
        <v>83</v>
      </c>
      <c r="AY173" s="275" t="s">
        <v>244</v>
      </c>
    </row>
    <row r="174" s="15" customFormat="1">
      <c r="A174" s="15"/>
      <c r="B174" s="266"/>
      <c r="C174" s="267"/>
      <c r="D174" s="245" t="s">
        <v>253</v>
      </c>
      <c r="E174" s="268" t="s">
        <v>1</v>
      </c>
      <c r="F174" s="269" t="s">
        <v>513</v>
      </c>
      <c r="G174" s="267"/>
      <c r="H174" s="268" t="s">
        <v>1</v>
      </c>
      <c r="I174" s="270"/>
      <c r="J174" s="267"/>
      <c r="K174" s="267"/>
      <c r="L174" s="271"/>
      <c r="M174" s="272"/>
      <c r="N174" s="273"/>
      <c r="O174" s="273"/>
      <c r="P174" s="273"/>
      <c r="Q174" s="273"/>
      <c r="R174" s="273"/>
      <c r="S174" s="273"/>
      <c r="T174" s="274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5" t="s">
        <v>253</v>
      </c>
      <c r="AU174" s="275" t="s">
        <v>92</v>
      </c>
      <c r="AV174" s="15" t="s">
        <v>90</v>
      </c>
      <c r="AW174" s="15" t="s">
        <v>36</v>
      </c>
      <c r="AX174" s="15" t="s">
        <v>83</v>
      </c>
      <c r="AY174" s="275" t="s">
        <v>244</v>
      </c>
    </row>
    <row r="175" s="13" customFormat="1">
      <c r="A175" s="13"/>
      <c r="B175" s="243"/>
      <c r="C175" s="244"/>
      <c r="D175" s="245" t="s">
        <v>253</v>
      </c>
      <c r="E175" s="246" t="s">
        <v>1</v>
      </c>
      <c r="F175" s="247" t="s">
        <v>5267</v>
      </c>
      <c r="G175" s="244"/>
      <c r="H175" s="248">
        <v>91.959999999999994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253</v>
      </c>
      <c r="AU175" s="254" t="s">
        <v>92</v>
      </c>
      <c r="AV175" s="13" t="s">
        <v>92</v>
      </c>
      <c r="AW175" s="13" t="s">
        <v>36</v>
      </c>
      <c r="AX175" s="13" t="s">
        <v>83</v>
      </c>
      <c r="AY175" s="254" t="s">
        <v>244</v>
      </c>
    </row>
    <row r="176" s="13" customFormat="1">
      <c r="A176" s="13"/>
      <c r="B176" s="243"/>
      <c r="C176" s="244"/>
      <c r="D176" s="245" t="s">
        <v>253</v>
      </c>
      <c r="E176" s="246" t="s">
        <v>1</v>
      </c>
      <c r="F176" s="247" t="s">
        <v>5268</v>
      </c>
      <c r="G176" s="244"/>
      <c r="H176" s="248">
        <v>0.80000000000000004</v>
      </c>
      <c r="I176" s="249"/>
      <c r="J176" s="244"/>
      <c r="K176" s="244"/>
      <c r="L176" s="250"/>
      <c r="M176" s="251"/>
      <c r="N176" s="252"/>
      <c r="O176" s="252"/>
      <c r="P176" s="252"/>
      <c r="Q176" s="252"/>
      <c r="R176" s="252"/>
      <c r="S176" s="252"/>
      <c r="T176" s="25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4" t="s">
        <v>253</v>
      </c>
      <c r="AU176" s="254" t="s">
        <v>92</v>
      </c>
      <c r="AV176" s="13" t="s">
        <v>92</v>
      </c>
      <c r="AW176" s="13" t="s">
        <v>36</v>
      </c>
      <c r="AX176" s="13" t="s">
        <v>83</v>
      </c>
      <c r="AY176" s="254" t="s">
        <v>244</v>
      </c>
    </row>
    <row r="177" s="16" customFormat="1">
      <c r="A177" s="16"/>
      <c r="B177" s="276"/>
      <c r="C177" s="277"/>
      <c r="D177" s="245" t="s">
        <v>253</v>
      </c>
      <c r="E177" s="278" t="s">
        <v>1</v>
      </c>
      <c r="F177" s="279" t="s">
        <v>503</v>
      </c>
      <c r="G177" s="277"/>
      <c r="H177" s="280">
        <v>92.760000000000005</v>
      </c>
      <c r="I177" s="281"/>
      <c r="J177" s="277"/>
      <c r="K177" s="277"/>
      <c r="L177" s="282"/>
      <c r="M177" s="283"/>
      <c r="N177" s="284"/>
      <c r="O177" s="284"/>
      <c r="P177" s="284"/>
      <c r="Q177" s="284"/>
      <c r="R177" s="284"/>
      <c r="S177" s="284"/>
      <c r="T177" s="285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T177" s="286" t="s">
        <v>253</v>
      </c>
      <c r="AU177" s="286" t="s">
        <v>92</v>
      </c>
      <c r="AV177" s="16" t="s">
        <v>358</v>
      </c>
      <c r="AW177" s="16" t="s">
        <v>36</v>
      </c>
      <c r="AX177" s="16" t="s">
        <v>83</v>
      </c>
      <c r="AY177" s="286" t="s">
        <v>244</v>
      </c>
    </row>
    <row r="178" s="14" customFormat="1">
      <c r="A178" s="14"/>
      <c r="B178" s="255"/>
      <c r="C178" s="256"/>
      <c r="D178" s="245" t="s">
        <v>253</v>
      </c>
      <c r="E178" s="257" t="s">
        <v>1</v>
      </c>
      <c r="F178" s="258" t="s">
        <v>255</v>
      </c>
      <c r="G178" s="256"/>
      <c r="H178" s="259">
        <v>92.760000000000005</v>
      </c>
      <c r="I178" s="260"/>
      <c r="J178" s="256"/>
      <c r="K178" s="256"/>
      <c r="L178" s="261"/>
      <c r="M178" s="262"/>
      <c r="N178" s="263"/>
      <c r="O178" s="263"/>
      <c r="P178" s="263"/>
      <c r="Q178" s="263"/>
      <c r="R178" s="263"/>
      <c r="S178" s="263"/>
      <c r="T178" s="26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5" t="s">
        <v>253</v>
      </c>
      <c r="AU178" s="265" t="s">
        <v>92</v>
      </c>
      <c r="AV178" s="14" t="s">
        <v>251</v>
      </c>
      <c r="AW178" s="14" t="s">
        <v>36</v>
      </c>
      <c r="AX178" s="14" t="s">
        <v>90</v>
      </c>
      <c r="AY178" s="265" t="s">
        <v>244</v>
      </c>
    </row>
    <row r="179" s="2" customFormat="1" ht="16.5" customHeight="1">
      <c r="A179" s="39"/>
      <c r="B179" s="40"/>
      <c r="C179" s="229" t="s">
        <v>260</v>
      </c>
      <c r="D179" s="229" t="s">
        <v>247</v>
      </c>
      <c r="E179" s="230" t="s">
        <v>515</v>
      </c>
      <c r="F179" s="231" t="s">
        <v>516</v>
      </c>
      <c r="G179" s="232" t="s">
        <v>174</v>
      </c>
      <c r="H179" s="233">
        <v>98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0.00025999999999999998</v>
      </c>
      <c r="R179" s="239">
        <f>Q179*H179</f>
        <v>0.025479999999999999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251</v>
      </c>
      <c r="AT179" s="241" t="s">
        <v>247</v>
      </c>
      <c r="AU179" s="241" t="s">
        <v>92</v>
      </c>
      <c r="AY179" s="18" t="s">
        <v>244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251</v>
      </c>
      <c r="BM179" s="241" t="s">
        <v>5270</v>
      </c>
    </row>
    <row r="180" s="2" customFormat="1" ht="49.05" customHeight="1">
      <c r="A180" s="39"/>
      <c r="B180" s="40"/>
      <c r="C180" s="229" t="s">
        <v>266</v>
      </c>
      <c r="D180" s="229" t="s">
        <v>247</v>
      </c>
      <c r="E180" s="230" t="s">
        <v>536</v>
      </c>
      <c r="F180" s="231" t="s">
        <v>537</v>
      </c>
      <c r="G180" s="232" t="s">
        <v>174</v>
      </c>
      <c r="H180" s="233">
        <v>98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0.01268</v>
      </c>
      <c r="R180" s="239">
        <f>Q180*H180</f>
        <v>1.24264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251</v>
      </c>
      <c r="AT180" s="241" t="s">
        <v>247</v>
      </c>
      <c r="AU180" s="241" t="s">
        <v>92</v>
      </c>
      <c r="AY180" s="18" t="s">
        <v>244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251</v>
      </c>
      <c r="BM180" s="241" t="s">
        <v>5271</v>
      </c>
    </row>
    <row r="181" s="15" customFormat="1">
      <c r="A181" s="15"/>
      <c r="B181" s="266"/>
      <c r="C181" s="267"/>
      <c r="D181" s="245" t="s">
        <v>253</v>
      </c>
      <c r="E181" s="268" t="s">
        <v>1</v>
      </c>
      <c r="F181" s="269" t="s">
        <v>379</v>
      </c>
      <c r="G181" s="267"/>
      <c r="H181" s="268" t="s">
        <v>1</v>
      </c>
      <c r="I181" s="270"/>
      <c r="J181" s="267"/>
      <c r="K181" s="267"/>
      <c r="L181" s="271"/>
      <c r="M181" s="272"/>
      <c r="N181" s="273"/>
      <c r="O181" s="273"/>
      <c r="P181" s="273"/>
      <c r="Q181" s="273"/>
      <c r="R181" s="273"/>
      <c r="S181" s="273"/>
      <c r="T181" s="274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75" t="s">
        <v>253</v>
      </c>
      <c r="AU181" s="275" t="s">
        <v>92</v>
      </c>
      <c r="AV181" s="15" t="s">
        <v>90</v>
      </c>
      <c r="AW181" s="15" t="s">
        <v>36</v>
      </c>
      <c r="AX181" s="15" t="s">
        <v>83</v>
      </c>
      <c r="AY181" s="275" t="s">
        <v>244</v>
      </c>
    </row>
    <row r="182" s="13" customFormat="1">
      <c r="A182" s="13"/>
      <c r="B182" s="243"/>
      <c r="C182" s="244"/>
      <c r="D182" s="245" t="s">
        <v>253</v>
      </c>
      <c r="E182" s="246" t="s">
        <v>1</v>
      </c>
      <c r="F182" s="247" t="s">
        <v>5272</v>
      </c>
      <c r="G182" s="244"/>
      <c r="H182" s="248">
        <v>98</v>
      </c>
      <c r="I182" s="249"/>
      <c r="J182" s="244"/>
      <c r="K182" s="244"/>
      <c r="L182" s="250"/>
      <c r="M182" s="251"/>
      <c r="N182" s="252"/>
      <c r="O182" s="252"/>
      <c r="P182" s="252"/>
      <c r="Q182" s="252"/>
      <c r="R182" s="252"/>
      <c r="S182" s="252"/>
      <c r="T182" s="25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4" t="s">
        <v>253</v>
      </c>
      <c r="AU182" s="254" t="s">
        <v>92</v>
      </c>
      <c r="AV182" s="13" t="s">
        <v>92</v>
      </c>
      <c r="AW182" s="13" t="s">
        <v>36</v>
      </c>
      <c r="AX182" s="13" t="s">
        <v>83</v>
      </c>
      <c r="AY182" s="254" t="s">
        <v>244</v>
      </c>
    </row>
    <row r="183" s="14" customFormat="1">
      <c r="A183" s="14"/>
      <c r="B183" s="255"/>
      <c r="C183" s="256"/>
      <c r="D183" s="245" t="s">
        <v>253</v>
      </c>
      <c r="E183" s="257" t="s">
        <v>1</v>
      </c>
      <c r="F183" s="258" t="s">
        <v>255</v>
      </c>
      <c r="G183" s="256"/>
      <c r="H183" s="259">
        <v>98</v>
      </c>
      <c r="I183" s="260"/>
      <c r="J183" s="256"/>
      <c r="K183" s="256"/>
      <c r="L183" s="261"/>
      <c r="M183" s="262"/>
      <c r="N183" s="263"/>
      <c r="O183" s="263"/>
      <c r="P183" s="263"/>
      <c r="Q183" s="263"/>
      <c r="R183" s="263"/>
      <c r="S183" s="263"/>
      <c r="T183" s="26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65" t="s">
        <v>253</v>
      </c>
      <c r="AU183" s="265" t="s">
        <v>92</v>
      </c>
      <c r="AV183" s="14" t="s">
        <v>251</v>
      </c>
      <c r="AW183" s="14" t="s">
        <v>36</v>
      </c>
      <c r="AX183" s="14" t="s">
        <v>90</v>
      </c>
      <c r="AY183" s="265" t="s">
        <v>244</v>
      </c>
    </row>
    <row r="184" s="2" customFormat="1" ht="24.15" customHeight="1">
      <c r="A184" s="39"/>
      <c r="B184" s="40"/>
      <c r="C184" s="287" t="s">
        <v>274</v>
      </c>
      <c r="D184" s="287" t="s">
        <v>529</v>
      </c>
      <c r="E184" s="288" t="s">
        <v>541</v>
      </c>
      <c r="F184" s="289" t="s">
        <v>542</v>
      </c>
      <c r="G184" s="290" t="s">
        <v>174</v>
      </c>
      <c r="H184" s="291">
        <v>102.90000000000001</v>
      </c>
      <c r="I184" s="292"/>
      <c r="J184" s="293">
        <f>ROUND(I184*H184,2)</f>
        <v>0</v>
      </c>
      <c r="K184" s="294"/>
      <c r="L184" s="295"/>
      <c r="M184" s="296" t="s">
        <v>1</v>
      </c>
      <c r="N184" s="297" t="s">
        <v>48</v>
      </c>
      <c r="O184" s="92"/>
      <c r="P184" s="239">
        <f>O184*H184</f>
        <v>0</v>
      </c>
      <c r="Q184" s="239">
        <v>0.016</v>
      </c>
      <c r="R184" s="239">
        <f>Q184*H184</f>
        <v>1.6464000000000001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280</v>
      </c>
      <c r="AT184" s="241" t="s">
        <v>529</v>
      </c>
      <c r="AU184" s="241" t="s">
        <v>92</v>
      </c>
      <c r="AY184" s="18" t="s">
        <v>244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251</v>
      </c>
      <c r="BM184" s="241" t="s">
        <v>5273</v>
      </c>
    </row>
    <row r="185" s="13" customFormat="1">
      <c r="A185" s="13"/>
      <c r="B185" s="243"/>
      <c r="C185" s="244"/>
      <c r="D185" s="245" t="s">
        <v>253</v>
      </c>
      <c r="E185" s="244"/>
      <c r="F185" s="247" t="s">
        <v>5274</v>
      </c>
      <c r="G185" s="244"/>
      <c r="H185" s="248">
        <v>102.90000000000001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253</v>
      </c>
      <c r="AU185" s="254" t="s">
        <v>92</v>
      </c>
      <c r="AV185" s="13" t="s">
        <v>92</v>
      </c>
      <c r="AW185" s="13" t="s">
        <v>4</v>
      </c>
      <c r="AX185" s="13" t="s">
        <v>90</v>
      </c>
      <c r="AY185" s="254" t="s">
        <v>244</v>
      </c>
    </row>
    <row r="186" s="2" customFormat="1" ht="24.15" customHeight="1">
      <c r="A186" s="39"/>
      <c r="B186" s="40"/>
      <c r="C186" s="229" t="s">
        <v>280</v>
      </c>
      <c r="D186" s="229" t="s">
        <v>247</v>
      </c>
      <c r="E186" s="230" t="s">
        <v>546</v>
      </c>
      <c r="F186" s="231" t="s">
        <v>547</v>
      </c>
      <c r="G186" s="232" t="s">
        <v>184</v>
      </c>
      <c r="H186" s="233">
        <v>29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0.00010000000000000001</v>
      </c>
      <c r="R186" s="239">
        <f>Q186*H186</f>
        <v>0.0029000000000000002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251</v>
      </c>
      <c r="AT186" s="241" t="s">
        <v>247</v>
      </c>
      <c r="AU186" s="241" t="s">
        <v>92</v>
      </c>
      <c r="AY186" s="18" t="s">
        <v>244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251</v>
      </c>
      <c r="BM186" s="241" t="s">
        <v>5275</v>
      </c>
    </row>
    <row r="187" s="2" customFormat="1" ht="24.15" customHeight="1">
      <c r="A187" s="39"/>
      <c r="B187" s="40"/>
      <c r="C187" s="287" t="s">
        <v>288</v>
      </c>
      <c r="D187" s="287" t="s">
        <v>529</v>
      </c>
      <c r="E187" s="288" t="s">
        <v>550</v>
      </c>
      <c r="F187" s="289" t="s">
        <v>551</v>
      </c>
      <c r="G187" s="290" t="s">
        <v>184</v>
      </c>
      <c r="H187" s="291">
        <v>30.449999999999999</v>
      </c>
      <c r="I187" s="292"/>
      <c r="J187" s="293">
        <f>ROUND(I187*H187,2)</f>
        <v>0</v>
      </c>
      <c r="K187" s="294"/>
      <c r="L187" s="295"/>
      <c r="M187" s="296" t="s">
        <v>1</v>
      </c>
      <c r="N187" s="297" t="s">
        <v>48</v>
      </c>
      <c r="O187" s="92"/>
      <c r="P187" s="239">
        <f>O187*H187</f>
        <v>0</v>
      </c>
      <c r="Q187" s="239">
        <v>0.00059999999999999995</v>
      </c>
      <c r="R187" s="239">
        <f>Q187*H187</f>
        <v>0.018269999999999998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280</v>
      </c>
      <c r="AT187" s="241" t="s">
        <v>529</v>
      </c>
      <c r="AU187" s="241" t="s">
        <v>92</v>
      </c>
      <c r="AY187" s="18" t="s">
        <v>244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251</v>
      </c>
      <c r="BM187" s="241" t="s">
        <v>5276</v>
      </c>
    </row>
    <row r="188" s="13" customFormat="1">
      <c r="A188" s="13"/>
      <c r="B188" s="243"/>
      <c r="C188" s="244"/>
      <c r="D188" s="245" t="s">
        <v>253</v>
      </c>
      <c r="E188" s="244"/>
      <c r="F188" s="247" t="s">
        <v>5277</v>
      </c>
      <c r="G188" s="244"/>
      <c r="H188" s="248">
        <v>30.449999999999999</v>
      </c>
      <c r="I188" s="249"/>
      <c r="J188" s="244"/>
      <c r="K188" s="244"/>
      <c r="L188" s="250"/>
      <c r="M188" s="251"/>
      <c r="N188" s="252"/>
      <c r="O188" s="252"/>
      <c r="P188" s="252"/>
      <c r="Q188" s="252"/>
      <c r="R188" s="252"/>
      <c r="S188" s="252"/>
      <c r="T188" s="25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4" t="s">
        <v>253</v>
      </c>
      <c r="AU188" s="254" t="s">
        <v>92</v>
      </c>
      <c r="AV188" s="13" t="s">
        <v>92</v>
      </c>
      <c r="AW188" s="13" t="s">
        <v>4</v>
      </c>
      <c r="AX188" s="13" t="s">
        <v>90</v>
      </c>
      <c r="AY188" s="254" t="s">
        <v>244</v>
      </c>
    </row>
    <row r="189" s="2" customFormat="1" ht="24.15" customHeight="1">
      <c r="A189" s="39"/>
      <c r="B189" s="40"/>
      <c r="C189" s="229" t="s">
        <v>292</v>
      </c>
      <c r="D189" s="229" t="s">
        <v>247</v>
      </c>
      <c r="E189" s="230" t="s">
        <v>555</v>
      </c>
      <c r="F189" s="231" t="s">
        <v>556</v>
      </c>
      <c r="G189" s="232" t="s">
        <v>174</v>
      </c>
      <c r="H189" s="233">
        <v>98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0.0028500000000000001</v>
      </c>
      <c r="R189" s="239">
        <f>Q189*H189</f>
        <v>0.27929999999999999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251</v>
      </c>
      <c r="AT189" s="241" t="s">
        <v>247</v>
      </c>
      <c r="AU189" s="241" t="s">
        <v>92</v>
      </c>
      <c r="AY189" s="18" t="s">
        <v>244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251</v>
      </c>
      <c r="BM189" s="241" t="s">
        <v>5278</v>
      </c>
    </row>
    <row r="190" s="2" customFormat="1" ht="33" customHeight="1">
      <c r="A190" s="39"/>
      <c r="B190" s="40"/>
      <c r="C190" s="229" t="s">
        <v>1327</v>
      </c>
      <c r="D190" s="298" t="s">
        <v>247</v>
      </c>
      <c r="E190" s="230" t="s">
        <v>563</v>
      </c>
      <c r="F190" s="231" t="s">
        <v>564</v>
      </c>
      <c r="G190" s="232" t="s">
        <v>171</v>
      </c>
      <c r="H190" s="233">
        <v>2.8809999999999998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2.3010199999999998</v>
      </c>
      <c r="R190" s="239">
        <f>Q190*H190</f>
        <v>6.6292386199999989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251</v>
      </c>
      <c r="AT190" s="241" t="s">
        <v>247</v>
      </c>
      <c r="AU190" s="241" t="s">
        <v>92</v>
      </c>
      <c r="AY190" s="18" t="s">
        <v>244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251</v>
      </c>
      <c r="BM190" s="241" t="s">
        <v>5279</v>
      </c>
    </row>
    <row r="191" s="13" customFormat="1">
      <c r="A191" s="13"/>
      <c r="B191" s="243"/>
      <c r="C191" s="244"/>
      <c r="D191" s="245" t="s">
        <v>253</v>
      </c>
      <c r="E191" s="246" t="s">
        <v>1</v>
      </c>
      <c r="F191" s="247" t="s">
        <v>5280</v>
      </c>
      <c r="G191" s="244"/>
      <c r="H191" s="248">
        <v>2.8809999999999998</v>
      </c>
      <c r="I191" s="249"/>
      <c r="J191" s="244"/>
      <c r="K191" s="244"/>
      <c r="L191" s="250"/>
      <c r="M191" s="251"/>
      <c r="N191" s="252"/>
      <c r="O191" s="252"/>
      <c r="P191" s="252"/>
      <c r="Q191" s="252"/>
      <c r="R191" s="252"/>
      <c r="S191" s="252"/>
      <c r="T191" s="25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4" t="s">
        <v>253</v>
      </c>
      <c r="AU191" s="254" t="s">
        <v>92</v>
      </c>
      <c r="AV191" s="13" t="s">
        <v>92</v>
      </c>
      <c r="AW191" s="13" t="s">
        <v>36</v>
      </c>
      <c r="AX191" s="13" t="s">
        <v>90</v>
      </c>
      <c r="AY191" s="254" t="s">
        <v>244</v>
      </c>
    </row>
    <row r="192" s="2" customFormat="1" ht="24.15" customHeight="1">
      <c r="A192" s="39"/>
      <c r="B192" s="40"/>
      <c r="C192" s="229" t="s">
        <v>1335</v>
      </c>
      <c r="D192" s="298" t="s">
        <v>247</v>
      </c>
      <c r="E192" s="230" t="s">
        <v>575</v>
      </c>
      <c r="F192" s="231" t="s">
        <v>576</v>
      </c>
      <c r="G192" s="232" t="s">
        <v>171</v>
      </c>
      <c r="H192" s="233">
        <v>2.8809999999999998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251</v>
      </c>
      <c r="AT192" s="241" t="s">
        <v>247</v>
      </c>
      <c r="AU192" s="241" t="s">
        <v>92</v>
      </c>
      <c r="AY192" s="18" t="s">
        <v>244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251</v>
      </c>
      <c r="BM192" s="241" t="s">
        <v>5281</v>
      </c>
    </row>
    <row r="193" s="13" customFormat="1">
      <c r="A193" s="13"/>
      <c r="B193" s="243"/>
      <c r="C193" s="244"/>
      <c r="D193" s="245" t="s">
        <v>253</v>
      </c>
      <c r="E193" s="246" t="s">
        <v>1</v>
      </c>
      <c r="F193" s="247" t="s">
        <v>5280</v>
      </c>
      <c r="G193" s="244"/>
      <c r="H193" s="248">
        <v>2.8809999999999998</v>
      </c>
      <c r="I193" s="249"/>
      <c r="J193" s="244"/>
      <c r="K193" s="244"/>
      <c r="L193" s="250"/>
      <c r="M193" s="251"/>
      <c r="N193" s="252"/>
      <c r="O193" s="252"/>
      <c r="P193" s="252"/>
      <c r="Q193" s="252"/>
      <c r="R193" s="252"/>
      <c r="S193" s="252"/>
      <c r="T193" s="25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4" t="s">
        <v>253</v>
      </c>
      <c r="AU193" s="254" t="s">
        <v>92</v>
      </c>
      <c r="AV193" s="13" t="s">
        <v>92</v>
      </c>
      <c r="AW193" s="13" t="s">
        <v>36</v>
      </c>
      <c r="AX193" s="13" t="s">
        <v>90</v>
      </c>
      <c r="AY193" s="254" t="s">
        <v>244</v>
      </c>
    </row>
    <row r="194" s="2" customFormat="1" ht="33" customHeight="1">
      <c r="A194" s="39"/>
      <c r="B194" s="40"/>
      <c r="C194" s="229" t="s">
        <v>1331</v>
      </c>
      <c r="D194" s="298" t="s">
        <v>247</v>
      </c>
      <c r="E194" s="230" t="s">
        <v>579</v>
      </c>
      <c r="F194" s="231" t="s">
        <v>580</v>
      </c>
      <c r="G194" s="232" t="s">
        <v>171</v>
      </c>
      <c r="H194" s="233">
        <v>2.8809999999999998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251</v>
      </c>
      <c r="AT194" s="241" t="s">
        <v>247</v>
      </c>
      <c r="AU194" s="241" t="s">
        <v>92</v>
      </c>
      <c r="AY194" s="18" t="s">
        <v>244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251</v>
      </c>
      <c r="BM194" s="241" t="s">
        <v>5282</v>
      </c>
    </row>
    <row r="195" s="13" customFormat="1">
      <c r="A195" s="13"/>
      <c r="B195" s="243"/>
      <c r="C195" s="244"/>
      <c r="D195" s="245" t="s">
        <v>253</v>
      </c>
      <c r="E195" s="246" t="s">
        <v>1</v>
      </c>
      <c r="F195" s="247" t="s">
        <v>5280</v>
      </c>
      <c r="G195" s="244"/>
      <c r="H195" s="248">
        <v>2.8809999999999998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253</v>
      </c>
      <c r="AU195" s="254" t="s">
        <v>92</v>
      </c>
      <c r="AV195" s="13" t="s">
        <v>92</v>
      </c>
      <c r="AW195" s="13" t="s">
        <v>36</v>
      </c>
      <c r="AX195" s="13" t="s">
        <v>90</v>
      </c>
      <c r="AY195" s="254" t="s">
        <v>244</v>
      </c>
    </row>
    <row r="196" s="2" customFormat="1" ht="16.5" customHeight="1">
      <c r="A196" s="39"/>
      <c r="B196" s="40"/>
      <c r="C196" s="229" t="s">
        <v>1339</v>
      </c>
      <c r="D196" s="298" t="s">
        <v>247</v>
      </c>
      <c r="E196" s="230" t="s">
        <v>586</v>
      </c>
      <c r="F196" s="231" t="s">
        <v>587</v>
      </c>
      <c r="G196" s="232" t="s">
        <v>338</v>
      </c>
      <c r="H196" s="233">
        <v>0.152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1.06277</v>
      </c>
      <c r="R196" s="239">
        <f>Q196*H196</f>
        <v>0.16154104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251</v>
      </c>
      <c r="AT196" s="241" t="s">
        <v>247</v>
      </c>
      <c r="AU196" s="241" t="s">
        <v>92</v>
      </c>
      <c r="AY196" s="18" t="s">
        <v>244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251</v>
      </c>
      <c r="BM196" s="241" t="s">
        <v>5283</v>
      </c>
    </row>
    <row r="197" s="13" customFormat="1">
      <c r="A197" s="13"/>
      <c r="B197" s="243"/>
      <c r="C197" s="244"/>
      <c r="D197" s="245" t="s">
        <v>253</v>
      </c>
      <c r="E197" s="246" t="s">
        <v>1</v>
      </c>
      <c r="F197" s="247" t="s">
        <v>5284</v>
      </c>
      <c r="G197" s="244"/>
      <c r="H197" s="248">
        <v>0.152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253</v>
      </c>
      <c r="AU197" s="254" t="s">
        <v>92</v>
      </c>
      <c r="AV197" s="13" t="s">
        <v>92</v>
      </c>
      <c r="AW197" s="13" t="s">
        <v>36</v>
      </c>
      <c r="AX197" s="13" t="s">
        <v>90</v>
      </c>
      <c r="AY197" s="254" t="s">
        <v>244</v>
      </c>
    </row>
    <row r="198" s="2" customFormat="1" ht="24.15" customHeight="1">
      <c r="A198" s="39"/>
      <c r="B198" s="40"/>
      <c r="C198" s="229" t="s">
        <v>1295</v>
      </c>
      <c r="D198" s="298" t="s">
        <v>247</v>
      </c>
      <c r="E198" s="230" t="s">
        <v>5285</v>
      </c>
      <c r="F198" s="231" t="s">
        <v>5286</v>
      </c>
      <c r="G198" s="232" t="s">
        <v>250</v>
      </c>
      <c r="H198" s="233">
        <v>1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0.00048000000000000001</v>
      </c>
      <c r="R198" s="239">
        <f>Q198*H198</f>
        <v>0.00048000000000000001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251</v>
      </c>
      <c r="AT198" s="241" t="s">
        <v>247</v>
      </c>
      <c r="AU198" s="241" t="s">
        <v>92</v>
      </c>
      <c r="AY198" s="18" t="s">
        <v>244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251</v>
      </c>
      <c r="BM198" s="241" t="s">
        <v>5287</v>
      </c>
    </row>
    <row r="199" s="15" customFormat="1">
      <c r="A199" s="15"/>
      <c r="B199" s="266"/>
      <c r="C199" s="267"/>
      <c r="D199" s="245" t="s">
        <v>253</v>
      </c>
      <c r="E199" s="268" t="s">
        <v>1</v>
      </c>
      <c r="F199" s="269" t="s">
        <v>5288</v>
      </c>
      <c r="G199" s="267"/>
      <c r="H199" s="268" t="s">
        <v>1</v>
      </c>
      <c r="I199" s="270"/>
      <c r="J199" s="267"/>
      <c r="K199" s="267"/>
      <c r="L199" s="271"/>
      <c r="M199" s="272"/>
      <c r="N199" s="273"/>
      <c r="O199" s="273"/>
      <c r="P199" s="273"/>
      <c r="Q199" s="273"/>
      <c r="R199" s="273"/>
      <c r="S199" s="273"/>
      <c r="T199" s="274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5" t="s">
        <v>253</v>
      </c>
      <c r="AU199" s="275" t="s">
        <v>92</v>
      </c>
      <c r="AV199" s="15" t="s">
        <v>90</v>
      </c>
      <c r="AW199" s="15" t="s">
        <v>36</v>
      </c>
      <c r="AX199" s="15" t="s">
        <v>83</v>
      </c>
      <c r="AY199" s="275" t="s">
        <v>244</v>
      </c>
    </row>
    <row r="200" s="13" customFormat="1">
      <c r="A200" s="13"/>
      <c r="B200" s="243"/>
      <c r="C200" s="244"/>
      <c r="D200" s="245" t="s">
        <v>253</v>
      </c>
      <c r="E200" s="246" t="s">
        <v>1</v>
      </c>
      <c r="F200" s="247" t="s">
        <v>90</v>
      </c>
      <c r="G200" s="244"/>
      <c r="H200" s="248">
        <v>1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253</v>
      </c>
      <c r="AU200" s="254" t="s">
        <v>92</v>
      </c>
      <c r="AV200" s="13" t="s">
        <v>92</v>
      </c>
      <c r="AW200" s="13" t="s">
        <v>36</v>
      </c>
      <c r="AX200" s="13" t="s">
        <v>83</v>
      </c>
      <c r="AY200" s="254" t="s">
        <v>244</v>
      </c>
    </row>
    <row r="201" s="14" customFormat="1">
      <c r="A201" s="14"/>
      <c r="B201" s="255"/>
      <c r="C201" s="256"/>
      <c r="D201" s="245" t="s">
        <v>253</v>
      </c>
      <c r="E201" s="257" t="s">
        <v>1</v>
      </c>
      <c r="F201" s="258" t="s">
        <v>255</v>
      </c>
      <c r="G201" s="256"/>
      <c r="H201" s="259">
        <v>1</v>
      </c>
      <c r="I201" s="260"/>
      <c r="J201" s="256"/>
      <c r="K201" s="256"/>
      <c r="L201" s="261"/>
      <c r="M201" s="262"/>
      <c r="N201" s="263"/>
      <c r="O201" s="263"/>
      <c r="P201" s="263"/>
      <c r="Q201" s="263"/>
      <c r="R201" s="263"/>
      <c r="S201" s="263"/>
      <c r="T201" s="26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5" t="s">
        <v>253</v>
      </c>
      <c r="AU201" s="265" t="s">
        <v>92</v>
      </c>
      <c r="AV201" s="14" t="s">
        <v>251</v>
      </c>
      <c r="AW201" s="14" t="s">
        <v>36</v>
      </c>
      <c r="AX201" s="14" t="s">
        <v>90</v>
      </c>
      <c r="AY201" s="265" t="s">
        <v>244</v>
      </c>
    </row>
    <row r="202" s="12" customFormat="1" ht="22.8" customHeight="1">
      <c r="A202" s="12"/>
      <c r="B202" s="213"/>
      <c r="C202" s="214"/>
      <c r="D202" s="215" t="s">
        <v>82</v>
      </c>
      <c r="E202" s="227" t="s">
        <v>288</v>
      </c>
      <c r="F202" s="227" t="s">
        <v>677</v>
      </c>
      <c r="G202" s="214"/>
      <c r="H202" s="214"/>
      <c r="I202" s="217"/>
      <c r="J202" s="228">
        <f>BK202</f>
        <v>0</v>
      </c>
      <c r="K202" s="214"/>
      <c r="L202" s="219"/>
      <c r="M202" s="220"/>
      <c r="N202" s="221"/>
      <c r="O202" s="221"/>
      <c r="P202" s="222">
        <f>SUM(P203:P218)</f>
        <v>0</v>
      </c>
      <c r="Q202" s="221"/>
      <c r="R202" s="222">
        <f>SUM(R203:R218)</f>
        <v>0.082839999999999997</v>
      </c>
      <c r="S202" s="221"/>
      <c r="T202" s="223">
        <f>SUM(T203:T218)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90</v>
      </c>
      <c r="AT202" s="225" t="s">
        <v>82</v>
      </c>
      <c r="AU202" s="225" t="s">
        <v>90</v>
      </c>
      <c r="AY202" s="224" t="s">
        <v>244</v>
      </c>
      <c r="BK202" s="226">
        <f>SUM(BK203:BK218)</f>
        <v>0</v>
      </c>
    </row>
    <row r="203" s="2" customFormat="1" ht="24.15" customHeight="1">
      <c r="A203" s="39"/>
      <c r="B203" s="40"/>
      <c r="C203" s="229" t="s">
        <v>297</v>
      </c>
      <c r="D203" s="229" t="s">
        <v>247</v>
      </c>
      <c r="E203" s="230" t="s">
        <v>5289</v>
      </c>
      <c r="F203" s="231" t="s">
        <v>5290</v>
      </c>
      <c r="G203" s="232" t="s">
        <v>250</v>
      </c>
      <c r="H203" s="233">
        <v>8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1.0000000000000001E-05</v>
      </c>
      <c r="R203" s="239">
        <f>Q203*H203</f>
        <v>8.0000000000000007E-05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251</v>
      </c>
      <c r="AT203" s="241" t="s">
        <v>247</v>
      </c>
      <c r="AU203" s="241" t="s">
        <v>92</v>
      </c>
      <c r="AY203" s="18" t="s">
        <v>244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251</v>
      </c>
      <c r="BM203" s="241" t="s">
        <v>5291</v>
      </c>
    </row>
    <row r="204" s="13" customFormat="1">
      <c r="A204" s="13"/>
      <c r="B204" s="243"/>
      <c r="C204" s="244"/>
      <c r="D204" s="245" t="s">
        <v>253</v>
      </c>
      <c r="E204" s="246" t="s">
        <v>1</v>
      </c>
      <c r="F204" s="247" t="s">
        <v>5292</v>
      </c>
      <c r="G204" s="244"/>
      <c r="H204" s="248">
        <v>8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253</v>
      </c>
      <c r="AU204" s="254" t="s">
        <v>92</v>
      </c>
      <c r="AV204" s="13" t="s">
        <v>92</v>
      </c>
      <c r="AW204" s="13" t="s">
        <v>36</v>
      </c>
      <c r="AX204" s="13" t="s">
        <v>90</v>
      </c>
      <c r="AY204" s="254" t="s">
        <v>244</v>
      </c>
    </row>
    <row r="205" s="2" customFormat="1" ht="24.15" customHeight="1">
      <c r="A205" s="39"/>
      <c r="B205" s="40"/>
      <c r="C205" s="229" t="s">
        <v>8</v>
      </c>
      <c r="D205" s="229" t="s">
        <v>247</v>
      </c>
      <c r="E205" s="230" t="s">
        <v>5293</v>
      </c>
      <c r="F205" s="231" t="s">
        <v>5294</v>
      </c>
      <c r="G205" s="232" t="s">
        <v>250</v>
      </c>
      <c r="H205" s="233">
        <v>76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1.0000000000000001E-05</v>
      </c>
      <c r="R205" s="239">
        <f>Q205*H205</f>
        <v>0.00076000000000000004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251</v>
      </c>
      <c r="AT205" s="241" t="s">
        <v>247</v>
      </c>
      <c r="AU205" s="241" t="s">
        <v>92</v>
      </c>
      <c r="AY205" s="18" t="s">
        <v>244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251</v>
      </c>
      <c r="BM205" s="241" t="s">
        <v>5295</v>
      </c>
    </row>
    <row r="206" s="13" customFormat="1">
      <c r="A206" s="13"/>
      <c r="B206" s="243"/>
      <c r="C206" s="244"/>
      <c r="D206" s="245" t="s">
        <v>253</v>
      </c>
      <c r="E206" s="246" t="s">
        <v>1</v>
      </c>
      <c r="F206" s="247" t="s">
        <v>5296</v>
      </c>
      <c r="G206" s="244"/>
      <c r="H206" s="248">
        <v>60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253</v>
      </c>
      <c r="AU206" s="254" t="s">
        <v>92</v>
      </c>
      <c r="AV206" s="13" t="s">
        <v>92</v>
      </c>
      <c r="AW206" s="13" t="s">
        <v>36</v>
      </c>
      <c r="AX206" s="13" t="s">
        <v>83</v>
      </c>
      <c r="AY206" s="254" t="s">
        <v>244</v>
      </c>
    </row>
    <row r="207" s="13" customFormat="1">
      <c r="A207" s="13"/>
      <c r="B207" s="243"/>
      <c r="C207" s="244"/>
      <c r="D207" s="245" t="s">
        <v>253</v>
      </c>
      <c r="E207" s="246" t="s">
        <v>1</v>
      </c>
      <c r="F207" s="247" t="s">
        <v>5297</v>
      </c>
      <c r="G207" s="244"/>
      <c r="H207" s="248">
        <v>16</v>
      </c>
      <c r="I207" s="249"/>
      <c r="J207" s="244"/>
      <c r="K207" s="244"/>
      <c r="L207" s="250"/>
      <c r="M207" s="251"/>
      <c r="N207" s="252"/>
      <c r="O207" s="252"/>
      <c r="P207" s="252"/>
      <c r="Q207" s="252"/>
      <c r="R207" s="252"/>
      <c r="S207" s="252"/>
      <c r="T207" s="25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4" t="s">
        <v>253</v>
      </c>
      <c r="AU207" s="254" t="s">
        <v>92</v>
      </c>
      <c r="AV207" s="13" t="s">
        <v>92</v>
      </c>
      <c r="AW207" s="13" t="s">
        <v>36</v>
      </c>
      <c r="AX207" s="13" t="s">
        <v>83</v>
      </c>
      <c r="AY207" s="254" t="s">
        <v>244</v>
      </c>
    </row>
    <row r="208" s="14" customFormat="1">
      <c r="A208" s="14"/>
      <c r="B208" s="255"/>
      <c r="C208" s="256"/>
      <c r="D208" s="245" t="s">
        <v>253</v>
      </c>
      <c r="E208" s="257" t="s">
        <v>1</v>
      </c>
      <c r="F208" s="258" t="s">
        <v>255</v>
      </c>
      <c r="G208" s="256"/>
      <c r="H208" s="259">
        <v>76</v>
      </c>
      <c r="I208" s="260"/>
      <c r="J208" s="256"/>
      <c r="K208" s="256"/>
      <c r="L208" s="261"/>
      <c r="M208" s="262"/>
      <c r="N208" s="263"/>
      <c r="O208" s="263"/>
      <c r="P208" s="263"/>
      <c r="Q208" s="263"/>
      <c r="R208" s="263"/>
      <c r="S208" s="263"/>
      <c r="T208" s="26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5" t="s">
        <v>253</v>
      </c>
      <c r="AU208" s="265" t="s">
        <v>92</v>
      </c>
      <c r="AV208" s="14" t="s">
        <v>251</v>
      </c>
      <c r="AW208" s="14" t="s">
        <v>36</v>
      </c>
      <c r="AX208" s="14" t="s">
        <v>90</v>
      </c>
      <c r="AY208" s="265" t="s">
        <v>244</v>
      </c>
    </row>
    <row r="209" s="2" customFormat="1" ht="24.15" customHeight="1">
      <c r="A209" s="39"/>
      <c r="B209" s="40"/>
      <c r="C209" s="229" t="s">
        <v>311</v>
      </c>
      <c r="D209" s="229" t="s">
        <v>247</v>
      </c>
      <c r="E209" s="230" t="s">
        <v>794</v>
      </c>
      <c r="F209" s="231" t="s">
        <v>795</v>
      </c>
      <c r="G209" s="232" t="s">
        <v>250</v>
      </c>
      <c r="H209" s="233">
        <v>238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2.0000000000000002E-05</v>
      </c>
      <c r="R209" s="239">
        <f>Q209*H209</f>
        <v>0.0047600000000000003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251</v>
      </c>
      <c r="AT209" s="241" t="s">
        <v>247</v>
      </c>
      <c r="AU209" s="241" t="s">
        <v>92</v>
      </c>
      <c r="AY209" s="18" t="s">
        <v>244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251</v>
      </c>
      <c r="BM209" s="241" t="s">
        <v>5298</v>
      </c>
    </row>
    <row r="210" s="13" customFormat="1">
      <c r="A210" s="13"/>
      <c r="B210" s="243"/>
      <c r="C210" s="244"/>
      <c r="D210" s="245" t="s">
        <v>253</v>
      </c>
      <c r="E210" s="246" t="s">
        <v>1</v>
      </c>
      <c r="F210" s="247" t="s">
        <v>5299</v>
      </c>
      <c r="G210" s="244"/>
      <c r="H210" s="248">
        <v>238</v>
      </c>
      <c r="I210" s="249"/>
      <c r="J210" s="244"/>
      <c r="K210" s="244"/>
      <c r="L210" s="250"/>
      <c r="M210" s="251"/>
      <c r="N210" s="252"/>
      <c r="O210" s="252"/>
      <c r="P210" s="252"/>
      <c r="Q210" s="252"/>
      <c r="R210" s="252"/>
      <c r="S210" s="252"/>
      <c r="T210" s="25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4" t="s">
        <v>253</v>
      </c>
      <c r="AU210" s="254" t="s">
        <v>92</v>
      </c>
      <c r="AV210" s="13" t="s">
        <v>92</v>
      </c>
      <c r="AW210" s="13" t="s">
        <v>36</v>
      </c>
      <c r="AX210" s="13" t="s">
        <v>90</v>
      </c>
      <c r="AY210" s="254" t="s">
        <v>244</v>
      </c>
    </row>
    <row r="211" s="2" customFormat="1" ht="21.75" customHeight="1">
      <c r="A211" s="39"/>
      <c r="B211" s="40"/>
      <c r="C211" s="229" t="s">
        <v>320</v>
      </c>
      <c r="D211" s="229" t="s">
        <v>247</v>
      </c>
      <c r="E211" s="230" t="s">
        <v>5300</v>
      </c>
      <c r="F211" s="231" t="s">
        <v>5301</v>
      </c>
      <c r="G211" s="232" t="s">
        <v>250</v>
      </c>
      <c r="H211" s="233">
        <v>8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9.0000000000000006E-05</v>
      </c>
      <c r="R211" s="239">
        <f>Q211*H211</f>
        <v>0.00072000000000000005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251</v>
      </c>
      <c r="AT211" s="241" t="s">
        <v>247</v>
      </c>
      <c r="AU211" s="241" t="s">
        <v>92</v>
      </c>
      <c r="AY211" s="18" t="s">
        <v>244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251</v>
      </c>
      <c r="BM211" s="241" t="s">
        <v>5302</v>
      </c>
    </row>
    <row r="212" s="13" customFormat="1">
      <c r="A212" s="13"/>
      <c r="B212" s="243"/>
      <c r="C212" s="244"/>
      <c r="D212" s="245" t="s">
        <v>253</v>
      </c>
      <c r="E212" s="246" t="s">
        <v>1</v>
      </c>
      <c r="F212" s="247" t="s">
        <v>5292</v>
      </c>
      <c r="G212" s="244"/>
      <c r="H212" s="248">
        <v>8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253</v>
      </c>
      <c r="AU212" s="254" t="s">
        <v>92</v>
      </c>
      <c r="AV212" s="13" t="s">
        <v>92</v>
      </c>
      <c r="AW212" s="13" t="s">
        <v>36</v>
      </c>
      <c r="AX212" s="13" t="s">
        <v>90</v>
      </c>
      <c r="AY212" s="254" t="s">
        <v>244</v>
      </c>
    </row>
    <row r="213" s="2" customFormat="1" ht="21.75" customHeight="1">
      <c r="A213" s="39"/>
      <c r="B213" s="40"/>
      <c r="C213" s="229" t="s">
        <v>325</v>
      </c>
      <c r="D213" s="229" t="s">
        <v>247</v>
      </c>
      <c r="E213" s="230" t="s">
        <v>5303</v>
      </c>
      <c r="F213" s="231" t="s">
        <v>5304</v>
      </c>
      <c r="G213" s="232" t="s">
        <v>250</v>
      </c>
      <c r="H213" s="233">
        <v>76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0.00012999999999999999</v>
      </c>
      <c r="R213" s="239">
        <f>Q213*H213</f>
        <v>0.0098799999999999999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251</v>
      </c>
      <c r="AT213" s="241" t="s">
        <v>247</v>
      </c>
      <c r="AU213" s="241" t="s">
        <v>92</v>
      </c>
      <c r="AY213" s="18" t="s">
        <v>244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251</v>
      </c>
      <c r="BM213" s="241" t="s">
        <v>5305</v>
      </c>
    </row>
    <row r="214" s="13" customFormat="1">
      <c r="A214" s="13"/>
      <c r="B214" s="243"/>
      <c r="C214" s="244"/>
      <c r="D214" s="245" t="s">
        <v>253</v>
      </c>
      <c r="E214" s="246" t="s">
        <v>1</v>
      </c>
      <c r="F214" s="247" t="s">
        <v>5296</v>
      </c>
      <c r="G214" s="244"/>
      <c r="H214" s="248">
        <v>60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253</v>
      </c>
      <c r="AU214" s="254" t="s">
        <v>92</v>
      </c>
      <c r="AV214" s="13" t="s">
        <v>92</v>
      </c>
      <c r="AW214" s="13" t="s">
        <v>36</v>
      </c>
      <c r="AX214" s="13" t="s">
        <v>83</v>
      </c>
      <c r="AY214" s="254" t="s">
        <v>244</v>
      </c>
    </row>
    <row r="215" s="13" customFormat="1">
      <c r="A215" s="13"/>
      <c r="B215" s="243"/>
      <c r="C215" s="244"/>
      <c r="D215" s="245" t="s">
        <v>253</v>
      </c>
      <c r="E215" s="246" t="s">
        <v>1</v>
      </c>
      <c r="F215" s="247" t="s">
        <v>5297</v>
      </c>
      <c r="G215" s="244"/>
      <c r="H215" s="248">
        <v>16</v>
      </c>
      <c r="I215" s="249"/>
      <c r="J215" s="244"/>
      <c r="K215" s="244"/>
      <c r="L215" s="250"/>
      <c r="M215" s="251"/>
      <c r="N215" s="252"/>
      <c r="O215" s="252"/>
      <c r="P215" s="252"/>
      <c r="Q215" s="252"/>
      <c r="R215" s="252"/>
      <c r="S215" s="252"/>
      <c r="T215" s="25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4" t="s">
        <v>253</v>
      </c>
      <c r="AU215" s="254" t="s">
        <v>92</v>
      </c>
      <c r="AV215" s="13" t="s">
        <v>92</v>
      </c>
      <c r="AW215" s="13" t="s">
        <v>36</v>
      </c>
      <c r="AX215" s="13" t="s">
        <v>83</v>
      </c>
      <c r="AY215" s="254" t="s">
        <v>244</v>
      </c>
    </row>
    <row r="216" s="14" customFormat="1">
      <c r="A216" s="14"/>
      <c r="B216" s="255"/>
      <c r="C216" s="256"/>
      <c r="D216" s="245" t="s">
        <v>253</v>
      </c>
      <c r="E216" s="257" t="s">
        <v>1</v>
      </c>
      <c r="F216" s="258" t="s">
        <v>255</v>
      </c>
      <c r="G216" s="256"/>
      <c r="H216" s="259">
        <v>76</v>
      </c>
      <c r="I216" s="260"/>
      <c r="J216" s="256"/>
      <c r="K216" s="256"/>
      <c r="L216" s="261"/>
      <c r="M216" s="262"/>
      <c r="N216" s="263"/>
      <c r="O216" s="263"/>
      <c r="P216" s="263"/>
      <c r="Q216" s="263"/>
      <c r="R216" s="263"/>
      <c r="S216" s="263"/>
      <c r="T216" s="26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65" t="s">
        <v>253</v>
      </c>
      <c r="AU216" s="265" t="s">
        <v>92</v>
      </c>
      <c r="AV216" s="14" t="s">
        <v>251</v>
      </c>
      <c r="AW216" s="14" t="s">
        <v>36</v>
      </c>
      <c r="AX216" s="14" t="s">
        <v>90</v>
      </c>
      <c r="AY216" s="265" t="s">
        <v>244</v>
      </c>
    </row>
    <row r="217" s="2" customFormat="1" ht="21.75" customHeight="1">
      <c r="A217" s="39"/>
      <c r="B217" s="40"/>
      <c r="C217" s="229" t="s">
        <v>330</v>
      </c>
      <c r="D217" s="229" t="s">
        <v>247</v>
      </c>
      <c r="E217" s="230" t="s">
        <v>5306</v>
      </c>
      <c r="F217" s="231" t="s">
        <v>5307</v>
      </c>
      <c r="G217" s="232" t="s">
        <v>250</v>
      </c>
      <c r="H217" s="233">
        <v>238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0.00027999999999999998</v>
      </c>
      <c r="R217" s="239">
        <f>Q217*H217</f>
        <v>0.066639999999999991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251</v>
      </c>
      <c r="AT217" s="241" t="s">
        <v>247</v>
      </c>
      <c r="AU217" s="241" t="s">
        <v>92</v>
      </c>
      <c r="AY217" s="18" t="s">
        <v>244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251</v>
      </c>
      <c r="BM217" s="241" t="s">
        <v>5308</v>
      </c>
    </row>
    <row r="218" s="13" customFormat="1">
      <c r="A218" s="13"/>
      <c r="B218" s="243"/>
      <c r="C218" s="244"/>
      <c r="D218" s="245" t="s">
        <v>253</v>
      </c>
      <c r="E218" s="246" t="s">
        <v>1</v>
      </c>
      <c r="F218" s="247" t="s">
        <v>5299</v>
      </c>
      <c r="G218" s="244"/>
      <c r="H218" s="248">
        <v>238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253</v>
      </c>
      <c r="AU218" s="254" t="s">
        <v>92</v>
      </c>
      <c r="AV218" s="13" t="s">
        <v>92</v>
      </c>
      <c r="AW218" s="13" t="s">
        <v>36</v>
      </c>
      <c r="AX218" s="13" t="s">
        <v>90</v>
      </c>
      <c r="AY218" s="254" t="s">
        <v>244</v>
      </c>
    </row>
    <row r="219" s="12" customFormat="1" ht="22.8" customHeight="1">
      <c r="A219" s="12"/>
      <c r="B219" s="213"/>
      <c r="C219" s="214"/>
      <c r="D219" s="215" t="s">
        <v>82</v>
      </c>
      <c r="E219" s="227" t="s">
        <v>846</v>
      </c>
      <c r="F219" s="227" t="s">
        <v>847</v>
      </c>
      <c r="G219" s="214"/>
      <c r="H219" s="214"/>
      <c r="I219" s="217"/>
      <c r="J219" s="228">
        <f>BK219</f>
        <v>0</v>
      </c>
      <c r="K219" s="214"/>
      <c r="L219" s="219"/>
      <c r="M219" s="220"/>
      <c r="N219" s="221"/>
      <c r="O219" s="221"/>
      <c r="P219" s="222">
        <f>P220</f>
        <v>0</v>
      </c>
      <c r="Q219" s="221"/>
      <c r="R219" s="222">
        <f>R220</f>
        <v>0</v>
      </c>
      <c r="S219" s="221"/>
      <c r="T219" s="223">
        <f>T220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24" t="s">
        <v>90</v>
      </c>
      <c r="AT219" s="225" t="s">
        <v>82</v>
      </c>
      <c r="AU219" s="225" t="s">
        <v>90</v>
      </c>
      <c r="AY219" s="224" t="s">
        <v>244</v>
      </c>
      <c r="BK219" s="226">
        <f>BK220</f>
        <v>0</v>
      </c>
    </row>
    <row r="220" s="2" customFormat="1" ht="24.15" customHeight="1">
      <c r="A220" s="39"/>
      <c r="B220" s="40"/>
      <c r="C220" s="229" t="s">
        <v>335</v>
      </c>
      <c r="D220" s="229" t="s">
        <v>247</v>
      </c>
      <c r="E220" s="230" t="s">
        <v>849</v>
      </c>
      <c r="F220" s="231" t="s">
        <v>850</v>
      </c>
      <c r="G220" s="232" t="s">
        <v>338</v>
      </c>
      <c r="H220" s="233">
        <v>52.118000000000002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251</v>
      </c>
      <c r="AT220" s="241" t="s">
        <v>247</v>
      </c>
      <c r="AU220" s="241" t="s">
        <v>92</v>
      </c>
      <c r="AY220" s="18" t="s">
        <v>244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251</v>
      </c>
      <c r="BM220" s="241" t="s">
        <v>5309</v>
      </c>
    </row>
    <row r="221" s="12" customFormat="1" ht="25.92" customHeight="1">
      <c r="A221" s="12"/>
      <c r="B221" s="213"/>
      <c r="C221" s="214"/>
      <c r="D221" s="215" t="s">
        <v>82</v>
      </c>
      <c r="E221" s="216" t="s">
        <v>852</v>
      </c>
      <c r="F221" s="216" t="s">
        <v>853</v>
      </c>
      <c r="G221" s="214"/>
      <c r="H221" s="214"/>
      <c r="I221" s="217"/>
      <c r="J221" s="218">
        <f>BK221</f>
        <v>0</v>
      </c>
      <c r="K221" s="214"/>
      <c r="L221" s="219"/>
      <c r="M221" s="220"/>
      <c r="N221" s="221"/>
      <c r="O221" s="221"/>
      <c r="P221" s="222">
        <f>P222+P269+P314+P354+P387+P415+P440+P496+P511+P516+P533</f>
        <v>0</v>
      </c>
      <c r="Q221" s="221"/>
      <c r="R221" s="222">
        <f>R222+R269+R314+R354+R387+R415+R440+R496+R511+R516+R533</f>
        <v>108.28460914</v>
      </c>
      <c r="S221" s="221"/>
      <c r="T221" s="223">
        <f>T222+T269+T314+T354+T387+T415+T440+T496+T511+T516+T533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24" t="s">
        <v>92</v>
      </c>
      <c r="AT221" s="225" t="s">
        <v>82</v>
      </c>
      <c r="AU221" s="225" t="s">
        <v>83</v>
      </c>
      <c r="AY221" s="224" t="s">
        <v>244</v>
      </c>
      <c r="BK221" s="226">
        <f>BK222+BK269+BK314+BK354+BK387+BK415+BK440+BK496+BK511+BK516+BK533</f>
        <v>0</v>
      </c>
    </row>
    <row r="222" s="12" customFormat="1" ht="22.8" customHeight="1">
      <c r="A222" s="12"/>
      <c r="B222" s="213"/>
      <c r="C222" s="214"/>
      <c r="D222" s="215" t="s">
        <v>82</v>
      </c>
      <c r="E222" s="227" t="s">
        <v>898</v>
      </c>
      <c r="F222" s="227" t="s">
        <v>899</v>
      </c>
      <c r="G222" s="214"/>
      <c r="H222" s="214"/>
      <c r="I222" s="217"/>
      <c r="J222" s="228">
        <f>BK222</f>
        <v>0</v>
      </c>
      <c r="K222" s="214"/>
      <c r="L222" s="219"/>
      <c r="M222" s="220"/>
      <c r="N222" s="221"/>
      <c r="O222" s="221"/>
      <c r="P222" s="222">
        <f>SUM(P223:P268)</f>
        <v>0</v>
      </c>
      <c r="Q222" s="221"/>
      <c r="R222" s="222">
        <f>SUM(R223:R268)</f>
        <v>0.72254614000000017</v>
      </c>
      <c r="S222" s="221"/>
      <c r="T222" s="223">
        <f>SUM(T223:T268)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24" t="s">
        <v>92</v>
      </c>
      <c r="AT222" s="225" t="s">
        <v>82</v>
      </c>
      <c r="AU222" s="225" t="s">
        <v>90</v>
      </c>
      <c r="AY222" s="224" t="s">
        <v>244</v>
      </c>
      <c r="BK222" s="226">
        <f>SUM(BK223:BK268)</f>
        <v>0</v>
      </c>
    </row>
    <row r="223" s="2" customFormat="1" ht="24.15" customHeight="1">
      <c r="A223" s="39"/>
      <c r="B223" s="40"/>
      <c r="C223" s="229" t="s">
        <v>1209</v>
      </c>
      <c r="D223" s="303" t="s">
        <v>247</v>
      </c>
      <c r="E223" s="230" t="s">
        <v>901</v>
      </c>
      <c r="F223" s="231" t="s">
        <v>902</v>
      </c>
      <c r="G223" s="232" t="s">
        <v>174</v>
      </c>
      <c r="H223" s="233">
        <v>71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330</v>
      </c>
      <c r="AT223" s="241" t="s">
        <v>247</v>
      </c>
      <c r="AU223" s="241" t="s">
        <v>92</v>
      </c>
      <c r="AY223" s="18" t="s">
        <v>244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330</v>
      </c>
      <c r="BM223" s="241" t="s">
        <v>5310</v>
      </c>
    </row>
    <row r="224" s="15" customFormat="1">
      <c r="A224" s="15"/>
      <c r="B224" s="266"/>
      <c r="C224" s="267"/>
      <c r="D224" s="245" t="s">
        <v>253</v>
      </c>
      <c r="E224" s="268" t="s">
        <v>1</v>
      </c>
      <c r="F224" s="269" t="s">
        <v>906</v>
      </c>
      <c r="G224" s="267"/>
      <c r="H224" s="268" t="s">
        <v>1</v>
      </c>
      <c r="I224" s="270"/>
      <c r="J224" s="267"/>
      <c r="K224" s="267"/>
      <c r="L224" s="271"/>
      <c r="M224" s="272"/>
      <c r="N224" s="273"/>
      <c r="O224" s="273"/>
      <c r="P224" s="273"/>
      <c r="Q224" s="273"/>
      <c r="R224" s="273"/>
      <c r="S224" s="273"/>
      <c r="T224" s="27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5" t="s">
        <v>253</v>
      </c>
      <c r="AU224" s="275" t="s">
        <v>92</v>
      </c>
      <c r="AV224" s="15" t="s">
        <v>90</v>
      </c>
      <c r="AW224" s="15" t="s">
        <v>36</v>
      </c>
      <c r="AX224" s="15" t="s">
        <v>83</v>
      </c>
      <c r="AY224" s="275" t="s">
        <v>244</v>
      </c>
    </row>
    <row r="225" s="15" customFormat="1">
      <c r="A225" s="15"/>
      <c r="B225" s="266"/>
      <c r="C225" s="267"/>
      <c r="D225" s="245" t="s">
        <v>253</v>
      </c>
      <c r="E225" s="268" t="s">
        <v>1</v>
      </c>
      <c r="F225" s="269" t="s">
        <v>907</v>
      </c>
      <c r="G225" s="267"/>
      <c r="H225" s="268" t="s">
        <v>1</v>
      </c>
      <c r="I225" s="270"/>
      <c r="J225" s="267"/>
      <c r="K225" s="267"/>
      <c r="L225" s="271"/>
      <c r="M225" s="272"/>
      <c r="N225" s="273"/>
      <c r="O225" s="273"/>
      <c r="P225" s="273"/>
      <c r="Q225" s="273"/>
      <c r="R225" s="273"/>
      <c r="S225" s="273"/>
      <c r="T225" s="274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75" t="s">
        <v>253</v>
      </c>
      <c r="AU225" s="275" t="s">
        <v>92</v>
      </c>
      <c r="AV225" s="15" t="s">
        <v>90</v>
      </c>
      <c r="AW225" s="15" t="s">
        <v>36</v>
      </c>
      <c r="AX225" s="15" t="s">
        <v>83</v>
      </c>
      <c r="AY225" s="275" t="s">
        <v>244</v>
      </c>
    </row>
    <row r="226" s="13" customFormat="1">
      <c r="A226" s="13"/>
      <c r="B226" s="243"/>
      <c r="C226" s="244"/>
      <c r="D226" s="245" t="s">
        <v>253</v>
      </c>
      <c r="E226" s="246" t="s">
        <v>1</v>
      </c>
      <c r="F226" s="247" t="s">
        <v>5311</v>
      </c>
      <c r="G226" s="244"/>
      <c r="H226" s="248">
        <v>71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253</v>
      </c>
      <c r="AU226" s="254" t="s">
        <v>92</v>
      </c>
      <c r="AV226" s="13" t="s">
        <v>92</v>
      </c>
      <c r="AW226" s="13" t="s">
        <v>36</v>
      </c>
      <c r="AX226" s="13" t="s">
        <v>83</v>
      </c>
      <c r="AY226" s="254" t="s">
        <v>244</v>
      </c>
    </row>
    <row r="227" s="14" customFormat="1">
      <c r="A227" s="14"/>
      <c r="B227" s="255"/>
      <c r="C227" s="256"/>
      <c r="D227" s="245" t="s">
        <v>253</v>
      </c>
      <c r="E227" s="257" t="s">
        <v>1</v>
      </c>
      <c r="F227" s="258" t="s">
        <v>255</v>
      </c>
      <c r="G227" s="256"/>
      <c r="H227" s="259">
        <v>71</v>
      </c>
      <c r="I227" s="260"/>
      <c r="J227" s="256"/>
      <c r="K227" s="256"/>
      <c r="L227" s="261"/>
      <c r="M227" s="262"/>
      <c r="N227" s="263"/>
      <c r="O227" s="263"/>
      <c r="P227" s="263"/>
      <c r="Q227" s="263"/>
      <c r="R227" s="263"/>
      <c r="S227" s="263"/>
      <c r="T227" s="26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5" t="s">
        <v>253</v>
      </c>
      <c r="AU227" s="265" t="s">
        <v>92</v>
      </c>
      <c r="AV227" s="14" t="s">
        <v>251</v>
      </c>
      <c r="AW227" s="14" t="s">
        <v>36</v>
      </c>
      <c r="AX227" s="14" t="s">
        <v>90</v>
      </c>
      <c r="AY227" s="265" t="s">
        <v>244</v>
      </c>
    </row>
    <row r="228" s="2" customFormat="1" ht="16.5" customHeight="1">
      <c r="A228" s="39"/>
      <c r="B228" s="40"/>
      <c r="C228" s="287" t="s">
        <v>1213</v>
      </c>
      <c r="D228" s="304" t="s">
        <v>529</v>
      </c>
      <c r="E228" s="288" t="s">
        <v>862</v>
      </c>
      <c r="F228" s="289" t="s">
        <v>863</v>
      </c>
      <c r="G228" s="290" t="s">
        <v>338</v>
      </c>
      <c r="H228" s="291">
        <v>0.023</v>
      </c>
      <c r="I228" s="292"/>
      <c r="J228" s="293">
        <f>ROUND(I228*H228,2)</f>
        <v>0</v>
      </c>
      <c r="K228" s="294"/>
      <c r="L228" s="295"/>
      <c r="M228" s="296" t="s">
        <v>1</v>
      </c>
      <c r="N228" s="297" t="s">
        <v>48</v>
      </c>
      <c r="O228" s="92"/>
      <c r="P228" s="239">
        <f>O228*H228</f>
        <v>0</v>
      </c>
      <c r="Q228" s="239">
        <v>1</v>
      </c>
      <c r="R228" s="239">
        <f>Q228*H228</f>
        <v>0.023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427</v>
      </c>
      <c r="AT228" s="241" t="s">
        <v>529</v>
      </c>
      <c r="AU228" s="241" t="s">
        <v>92</v>
      </c>
      <c r="AY228" s="18" t="s">
        <v>244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330</v>
      </c>
      <c r="BM228" s="241" t="s">
        <v>5312</v>
      </c>
    </row>
    <row r="229" s="15" customFormat="1">
      <c r="A229" s="15"/>
      <c r="B229" s="266"/>
      <c r="C229" s="267"/>
      <c r="D229" s="245" t="s">
        <v>253</v>
      </c>
      <c r="E229" s="268" t="s">
        <v>1</v>
      </c>
      <c r="F229" s="269" t="s">
        <v>906</v>
      </c>
      <c r="G229" s="267"/>
      <c r="H229" s="268" t="s">
        <v>1</v>
      </c>
      <c r="I229" s="270"/>
      <c r="J229" s="267"/>
      <c r="K229" s="267"/>
      <c r="L229" s="271"/>
      <c r="M229" s="272"/>
      <c r="N229" s="273"/>
      <c r="O229" s="273"/>
      <c r="P229" s="273"/>
      <c r="Q229" s="273"/>
      <c r="R229" s="273"/>
      <c r="S229" s="273"/>
      <c r="T229" s="274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5" t="s">
        <v>253</v>
      </c>
      <c r="AU229" s="275" t="s">
        <v>92</v>
      </c>
      <c r="AV229" s="15" t="s">
        <v>90</v>
      </c>
      <c r="AW229" s="15" t="s">
        <v>36</v>
      </c>
      <c r="AX229" s="15" t="s">
        <v>83</v>
      </c>
      <c r="AY229" s="275" t="s">
        <v>244</v>
      </c>
    </row>
    <row r="230" s="15" customFormat="1">
      <c r="A230" s="15"/>
      <c r="B230" s="266"/>
      <c r="C230" s="267"/>
      <c r="D230" s="245" t="s">
        <v>253</v>
      </c>
      <c r="E230" s="268" t="s">
        <v>1</v>
      </c>
      <c r="F230" s="269" t="s">
        <v>907</v>
      </c>
      <c r="G230" s="267"/>
      <c r="H230" s="268" t="s">
        <v>1</v>
      </c>
      <c r="I230" s="270"/>
      <c r="J230" s="267"/>
      <c r="K230" s="267"/>
      <c r="L230" s="271"/>
      <c r="M230" s="272"/>
      <c r="N230" s="273"/>
      <c r="O230" s="273"/>
      <c r="P230" s="273"/>
      <c r="Q230" s="273"/>
      <c r="R230" s="273"/>
      <c r="S230" s="273"/>
      <c r="T230" s="27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75" t="s">
        <v>253</v>
      </c>
      <c r="AU230" s="275" t="s">
        <v>92</v>
      </c>
      <c r="AV230" s="15" t="s">
        <v>90</v>
      </c>
      <c r="AW230" s="15" t="s">
        <v>36</v>
      </c>
      <c r="AX230" s="15" t="s">
        <v>83</v>
      </c>
      <c r="AY230" s="275" t="s">
        <v>244</v>
      </c>
    </row>
    <row r="231" s="13" customFormat="1">
      <c r="A231" s="13"/>
      <c r="B231" s="243"/>
      <c r="C231" s="244"/>
      <c r="D231" s="245" t="s">
        <v>253</v>
      </c>
      <c r="E231" s="246" t="s">
        <v>1</v>
      </c>
      <c r="F231" s="247" t="s">
        <v>5311</v>
      </c>
      <c r="G231" s="244"/>
      <c r="H231" s="248">
        <v>71</v>
      </c>
      <c r="I231" s="249"/>
      <c r="J231" s="244"/>
      <c r="K231" s="244"/>
      <c r="L231" s="250"/>
      <c r="M231" s="251"/>
      <c r="N231" s="252"/>
      <c r="O231" s="252"/>
      <c r="P231" s="252"/>
      <c r="Q231" s="252"/>
      <c r="R231" s="252"/>
      <c r="S231" s="252"/>
      <c r="T231" s="25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4" t="s">
        <v>253</v>
      </c>
      <c r="AU231" s="254" t="s">
        <v>92</v>
      </c>
      <c r="AV231" s="13" t="s">
        <v>92</v>
      </c>
      <c r="AW231" s="13" t="s">
        <v>36</v>
      </c>
      <c r="AX231" s="13" t="s">
        <v>83</v>
      </c>
      <c r="AY231" s="254" t="s">
        <v>244</v>
      </c>
    </row>
    <row r="232" s="14" customFormat="1">
      <c r="A232" s="14"/>
      <c r="B232" s="255"/>
      <c r="C232" s="256"/>
      <c r="D232" s="245" t="s">
        <v>253</v>
      </c>
      <c r="E232" s="257" t="s">
        <v>1</v>
      </c>
      <c r="F232" s="258" t="s">
        <v>255</v>
      </c>
      <c r="G232" s="256"/>
      <c r="H232" s="259">
        <v>71</v>
      </c>
      <c r="I232" s="260"/>
      <c r="J232" s="256"/>
      <c r="K232" s="256"/>
      <c r="L232" s="261"/>
      <c r="M232" s="262"/>
      <c r="N232" s="263"/>
      <c r="O232" s="263"/>
      <c r="P232" s="263"/>
      <c r="Q232" s="263"/>
      <c r="R232" s="263"/>
      <c r="S232" s="263"/>
      <c r="T232" s="26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5" t="s">
        <v>253</v>
      </c>
      <c r="AU232" s="265" t="s">
        <v>92</v>
      </c>
      <c r="AV232" s="14" t="s">
        <v>251</v>
      </c>
      <c r="AW232" s="14" t="s">
        <v>36</v>
      </c>
      <c r="AX232" s="14" t="s">
        <v>90</v>
      </c>
      <c r="AY232" s="265" t="s">
        <v>244</v>
      </c>
    </row>
    <row r="233" s="13" customFormat="1">
      <c r="A233" s="13"/>
      <c r="B233" s="243"/>
      <c r="C233" s="244"/>
      <c r="D233" s="245" t="s">
        <v>253</v>
      </c>
      <c r="E233" s="244"/>
      <c r="F233" s="247" t="s">
        <v>5313</v>
      </c>
      <c r="G233" s="244"/>
      <c r="H233" s="248">
        <v>0.023</v>
      </c>
      <c r="I233" s="249"/>
      <c r="J233" s="244"/>
      <c r="K233" s="244"/>
      <c r="L233" s="250"/>
      <c r="M233" s="251"/>
      <c r="N233" s="252"/>
      <c r="O233" s="252"/>
      <c r="P233" s="252"/>
      <c r="Q233" s="252"/>
      <c r="R233" s="252"/>
      <c r="S233" s="252"/>
      <c r="T233" s="25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4" t="s">
        <v>253</v>
      </c>
      <c r="AU233" s="254" t="s">
        <v>92</v>
      </c>
      <c r="AV233" s="13" t="s">
        <v>92</v>
      </c>
      <c r="AW233" s="13" t="s">
        <v>4</v>
      </c>
      <c r="AX233" s="13" t="s">
        <v>90</v>
      </c>
      <c r="AY233" s="254" t="s">
        <v>244</v>
      </c>
    </row>
    <row r="234" s="2" customFormat="1" ht="24.15" customHeight="1">
      <c r="A234" s="39"/>
      <c r="B234" s="40"/>
      <c r="C234" s="229" t="s">
        <v>1218</v>
      </c>
      <c r="D234" s="303" t="s">
        <v>247</v>
      </c>
      <c r="E234" s="230" t="s">
        <v>911</v>
      </c>
      <c r="F234" s="231" t="s">
        <v>912</v>
      </c>
      <c r="G234" s="232" t="s">
        <v>174</v>
      </c>
      <c r="H234" s="233">
        <v>71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0.00088000000000000003</v>
      </c>
      <c r="R234" s="239">
        <f>Q234*H234</f>
        <v>0.062480000000000001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330</v>
      </c>
      <c r="AT234" s="241" t="s">
        <v>247</v>
      </c>
      <c r="AU234" s="241" t="s">
        <v>92</v>
      </c>
      <c r="AY234" s="18" t="s">
        <v>244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330</v>
      </c>
      <c r="BM234" s="241" t="s">
        <v>5314</v>
      </c>
    </row>
    <row r="235" s="15" customFormat="1">
      <c r="A235" s="15"/>
      <c r="B235" s="266"/>
      <c r="C235" s="267"/>
      <c r="D235" s="245" t="s">
        <v>253</v>
      </c>
      <c r="E235" s="268" t="s">
        <v>1</v>
      </c>
      <c r="F235" s="269" t="s">
        <v>918</v>
      </c>
      <c r="G235" s="267"/>
      <c r="H235" s="268" t="s">
        <v>1</v>
      </c>
      <c r="I235" s="270"/>
      <c r="J235" s="267"/>
      <c r="K235" s="267"/>
      <c r="L235" s="271"/>
      <c r="M235" s="272"/>
      <c r="N235" s="273"/>
      <c r="O235" s="273"/>
      <c r="P235" s="273"/>
      <c r="Q235" s="273"/>
      <c r="R235" s="273"/>
      <c r="S235" s="273"/>
      <c r="T235" s="274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5" t="s">
        <v>253</v>
      </c>
      <c r="AU235" s="275" t="s">
        <v>92</v>
      </c>
      <c r="AV235" s="15" t="s">
        <v>90</v>
      </c>
      <c r="AW235" s="15" t="s">
        <v>36</v>
      </c>
      <c r="AX235" s="15" t="s">
        <v>83</v>
      </c>
      <c r="AY235" s="275" t="s">
        <v>244</v>
      </c>
    </row>
    <row r="236" s="15" customFormat="1">
      <c r="A236" s="15"/>
      <c r="B236" s="266"/>
      <c r="C236" s="267"/>
      <c r="D236" s="245" t="s">
        <v>253</v>
      </c>
      <c r="E236" s="268" t="s">
        <v>1</v>
      </c>
      <c r="F236" s="269" t="s">
        <v>907</v>
      </c>
      <c r="G236" s="267"/>
      <c r="H236" s="268" t="s">
        <v>1</v>
      </c>
      <c r="I236" s="270"/>
      <c r="J236" s="267"/>
      <c r="K236" s="267"/>
      <c r="L236" s="271"/>
      <c r="M236" s="272"/>
      <c r="N236" s="273"/>
      <c r="O236" s="273"/>
      <c r="P236" s="273"/>
      <c r="Q236" s="273"/>
      <c r="R236" s="273"/>
      <c r="S236" s="273"/>
      <c r="T236" s="274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5" t="s">
        <v>253</v>
      </c>
      <c r="AU236" s="275" t="s">
        <v>92</v>
      </c>
      <c r="AV236" s="15" t="s">
        <v>90</v>
      </c>
      <c r="AW236" s="15" t="s">
        <v>36</v>
      </c>
      <c r="AX236" s="15" t="s">
        <v>83</v>
      </c>
      <c r="AY236" s="275" t="s">
        <v>244</v>
      </c>
    </row>
    <row r="237" s="13" customFormat="1">
      <c r="A237" s="13"/>
      <c r="B237" s="243"/>
      <c r="C237" s="244"/>
      <c r="D237" s="245" t="s">
        <v>253</v>
      </c>
      <c r="E237" s="246" t="s">
        <v>1</v>
      </c>
      <c r="F237" s="247" t="s">
        <v>5311</v>
      </c>
      <c r="G237" s="244"/>
      <c r="H237" s="248">
        <v>71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253</v>
      </c>
      <c r="AU237" s="254" t="s">
        <v>92</v>
      </c>
      <c r="AV237" s="13" t="s">
        <v>92</v>
      </c>
      <c r="AW237" s="13" t="s">
        <v>36</v>
      </c>
      <c r="AX237" s="13" t="s">
        <v>83</v>
      </c>
      <c r="AY237" s="254" t="s">
        <v>244</v>
      </c>
    </row>
    <row r="238" s="14" customFormat="1">
      <c r="A238" s="14"/>
      <c r="B238" s="255"/>
      <c r="C238" s="256"/>
      <c r="D238" s="245" t="s">
        <v>253</v>
      </c>
      <c r="E238" s="257" t="s">
        <v>1</v>
      </c>
      <c r="F238" s="258" t="s">
        <v>255</v>
      </c>
      <c r="G238" s="256"/>
      <c r="H238" s="259">
        <v>71</v>
      </c>
      <c r="I238" s="260"/>
      <c r="J238" s="256"/>
      <c r="K238" s="256"/>
      <c r="L238" s="261"/>
      <c r="M238" s="262"/>
      <c r="N238" s="263"/>
      <c r="O238" s="263"/>
      <c r="P238" s="263"/>
      <c r="Q238" s="263"/>
      <c r="R238" s="263"/>
      <c r="S238" s="263"/>
      <c r="T238" s="26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5" t="s">
        <v>253</v>
      </c>
      <c r="AU238" s="265" t="s">
        <v>92</v>
      </c>
      <c r="AV238" s="14" t="s">
        <v>251</v>
      </c>
      <c r="AW238" s="14" t="s">
        <v>36</v>
      </c>
      <c r="AX238" s="14" t="s">
        <v>90</v>
      </c>
      <c r="AY238" s="265" t="s">
        <v>244</v>
      </c>
    </row>
    <row r="239" s="2" customFormat="1" ht="49.05" customHeight="1">
      <c r="A239" s="39"/>
      <c r="B239" s="40"/>
      <c r="C239" s="287" t="s">
        <v>1222</v>
      </c>
      <c r="D239" s="304" t="s">
        <v>529</v>
      </c>
      <c r="E239" s="288" t="s">
        <v>915</v>
      </c>
      <c r="F239" s="289" t="s">
        <v>916</v>
      </c>
      <c r="G239" s="290" t="s">
        <v>174</v>
      </c>
      <c r="H239" s="291">
        <v>82.751000000000005</v>
      </c>
      <c r="I239" s="292"/>
      <c r="J239" s="293">
        <f>ROUND(I239*H239,2)</f>
        <v>0</v>
      </c>
      <c r="K239" s="294"/>
      <c r="L239" s="295"/>
      <c r="M239" s="296" t="s">
        <v>1</v>
      </c>
      <c r="N239" s="297" t="s">
        <v>48</v>
      </c>
      <c r="O239" s="92"/>
      <c r="P239" s="239">
        <f>O239*H239</f>
        <v>0</v>
      </c>
      <c r="Q239" s="239">
        <v>0.0054000000000000003</v>
      </c>
      <c r="R239" s="239">
        <f>Q239*H239</f>
        <v>0.44685540000000007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427</v>
      </c>
      <c r="AT239" s="241" t="s">
        <v>529</v>
      </c>
      <c r="AU239" s="241" t="s">
        <v>92</v>
      </c>
      <c r="AY239" s="18" t="s">
        <v>244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330</v>
      </c>
      <c r="BM239" s="241" t="s">
        <v>5315</v>
      </c>
    </row>
    <row r="240" s="15" customFormat="1">
      <c r="A240" s="15"/>
      <c r="B240" s="266"/>
      <c r="C240" s="267"/>
      <c r="D240" s="245" t="s">
        <v>253</v>
      </c>
      <c r="E240" s="268" t="s">
        <v>1</v>
      </c>
      <c r="F240" s="269" t="s">
        <v>918</v>
      </c>
      <c r="G240" s="267"/>
      <c r="H240" s="268" t="s">
        <v>1</v>
      </c>
      <c r="I240" s="270"/>
      <c r="J240" s="267"/>
      <c r="K240" s="267"/>
      <c r="L240" s="271"/>
      <c r="M240" s="272"/>
      <c r="N240" s="273"/>
      <c r="O240" s="273"/>
      <c r="P240" s="273"/>
      <c r="Q240" s="273"/>
      <c r="R240" s="273"/>
      <c r="S240" s="273"/>
      <c r="T240" s="274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75" t="s">
        <v>253</v>
      </c>
      <c r="AU240" s="275" t="s">
        <v>92</v>
      </c>
      <c r="AV240" s="15" t="s">
        <v>90</v>
      </c>
      <c r="AW240" s="15" t="s">
        <v>36</v>
      </c>
      <c r="AX240" s="15" t="s">
        <v>83</v>
      </c>
      <c r="AY240" s="275" t="s">
        <v>244</v>
      </c>
    </row>
    <row r="241" s="15" customFormat="1">
      <c r="A241" s="15"/>
      <c r="B241" s="266"/>
      <c r="C241" s="267"/>
      <c r="D241" s="245" t="s">
        <v>253</v>
      </c>
      <c r="E241" s="268" t="s">
        <v>1</v>
      </c>
      <c r="F241" s="269" t="s">
        <v>907</v>
      </c>
      <c r="G241" s="267"/>
      <c r="H241" s="268" t="s">
        <v>1</v>
      </c>
      <c r="I241" s="270"/>
      <c r="J241" s="267"/>
      <c r="K241" s="267"/>
      <c r="L241" s="271"/>
      <c r="M241" s="272"/>
      <c r="N241" s="273"/>
      <c r="O241" s="273"/>
      <c r="P241" s="273"/>
      <c r="Q241" s="273"/>
      <c r="R241" s="273"/>
      <c r="S241" s="273"/>
      <c r="T241" s="274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5" t="s">
        <v>253</v>
      </c>
      <c r="AU241" s="275" t="s">
        <v>92</v>
      </c>
      <c r="AV241" s="15" t="s">
        <v>90</v>
      </c>
      <c r="AW241" s="15" t="s">
        <v>36</v>
      </c>
      <c r="AX241" s="15" t="s">
        <v>83</v>
      </c>
      <c r="AY241" s="275" t="s">
        <v>244</v>
      </c>
    </row>
    <row r="242" s="13" customFormat="1">
      <c r="A242" s="13"/>
      <c r="B242" s="243"/>
      <c r="C242" s="244"/>
      <c r="D242" s="245" t="s">
        <v>253</v>
      </c>
      <c r="E242" s="246" t="s">
        <v>1</v>
      </c>
      <c r="F242" s="247" t="s">
        <v>5311</v>
      </c>
      <c r="G242" s="244"/>
      <c r="H242" s="248">
        <v>71</v>
      </c>
      <c r="I242" s="249"/>
      <c r="J242" s="244"/>
      <c r="K242" s="244"/>
      <c r="L242" s="250"/>
      <c r="M242" s="251"/>
      <c r="N242" s="252"/>
      <c r="O242" s="252"/>
      <c r="P242" s="252"/>
      <c r="Q242" s="252"/>
      <c r="R242" s="252"/>
      <c r="S242" s="252"/>
      <c r="T242" s="25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4" t="s">
        <v>253</v>
      </c>
      <c r="AU242" s="254" t="s">
        <v>92</v>
      </c>
      <c r="AV242" s="13" t="s">
        <v>92</v>
      </c>
      <c r="AW242" s="13" t="s">
        <v>36</v>
      </c>
      <c r="AX242" s="13" t="s">
        <v>83</v>
      </c>
      <c r="AY242" s="254" t="s">
        <v>244</v>
      </c>
    </row>
    <row r="243" s="14" customFormat="1">
      <c r="A243" s="14"/>
      <c r="B243" s="255"/>
      <c r="C243" s="256"/>
      <c r="D243" s="245" t="s">
        <v>253</v>
      </c>
      <c r="E243" s="257" t="s">
        <v>1</v>
      </c>
      <c r="F243" s="258" t="s">
        <v>255</v>
      </c>
      <c r="G243" s="256"/>
      <c r="H243" s="259">
        <v>71</v>
      </c>
      <c r="I243" s="260"/>
      <c r="J243" s="256"/>
      <c r="K243" s="256"/>
      <c r="L243" s="261"/>
      <c r="M243" s="262"/>
      <c r="N243" s="263"/>
      <c r="O243" s="263"/>
      <c r="P243" s="263"/>
      <c r="Q243" s="263"/>
      <c r="R243" s="263"/>
      <c r="S243" s="263"/>
      <c r="T243" s="26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5" t="s">
        <v>253</v>
      </c>
      <c r="AU243" s="265" t="s">
        <v>92</v>
      </c>
      <c r="AV243" s="14" t="s">
        <v>251</v>
      </c>
      <c r="AW243" s="14" t="s">
        <v>36</v>
      </c>
      <c r="AX243" s="14" t="s">
        <v>90</v>
      </c>
      <c r="AY243" s="265" t="s">
        <v>244</v>
      </c>
    </row>
    <row r="244" s="13" customFormat="1">
      <c r="A244" s="13"/>
      <c r="B244" s="243"/>
      <c r="C244" s="244"/>
      <c r="D244" s="245" t="s">
        <v>253</v>
      </c>
      <c r="E244" s="244"/>
      <c r="F244" s="247" t="s">
        <v>5316</v>
      </c>
      <c r="G244" s="244"/>
      <c r="H244" s="248">
        <v>82.751000000000005</v>
      </c>
      <c r="I244" s="249"/>
      <c r="J244" s="244"/>
      <c r="K244" s="244"/>
      <c r="L244" s="250"/>
      <c r="M244" s="251"/>
      <c r="N244" s="252"/>
      <c r="O244" s="252"/>
      <c r="P244" s="252"/>
      <c r="Q244" s="252"/>
      <c r="R244" s="252"/>
      <c r="S244" s="252"/>
      <c r="T244" s="25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4" t="s">
        <v>253</v>
      </c>
      <c r="AU244" s="254" t="s">
        <v>92</v>
      </c>
      <c r="AV244" s="13" t="s">
        <v>92</v>
      </c>
      <c r="AW244" s="13" t="s">
        <v>4</v>
      </c>
      <c r="AX244" s="13" t="s">
        <v>90</v>
      </c>
      <c r="AY244" s="254" t="s">
        <v>244</v>
      </c>
    </row>
    <row r="245" s="2" customFormat="1" ht="66.75" customHeight="1">
      <c r="A245" s="39"/>
      <c r="B245" s="40"/>
      <c r="C245" s="229" t="s">
        <v>1226</v>
      </c>
      <c r="D245" s="303" t="s">
        <v>247</v>
      </c>
      <c r="E245" s="230" t="s">
        <v>921</v>
      </c>
      <c r="F245" s="231" t="s">
        <v>922</v>
      </c>
      <c r="G245" s="232" t="s">
        <v>174</v>
      </c>
      <c r="H245" s="233">
        <v>63.719999999999999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0.0025000000000000001</v>
      </c>
      <c r="R245" s="239">
        <f>Q245*H245</f>
        <v>0.1593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330</v>
      </c>
      <c r="AT245" s="241" t="s">
        <v>247</v>
      </c>
      <c r="AU245" s="241" t="s">
        <v>92</v>
      </c>
      <c r="AY245" s="18" t="s">
        <v>244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330</v>
      </c>
      <c r="BM245" s="241" t="s">
        <v>5317</v>
      </c>
    </row>
    <row r="246" s="2" customFormat="1">
      <c r="A246" s="39"/>
      <c r="B246" s="40"/>
      <c r="C246" s="41"/>
      <c r="D246" s="245" t="s">
        <v>632</v>
      </c>
      <c r="E246" s="41"/>
      <c r="F246" s="299" t="s">
        <v>924</v>
      </c>
      <c r="G246" s="41"/>
      <c r="H246" s="41"/>
      <c r="I246" s="300"/>
      <c r="J246" s="41"/>
      <c r="K246" s="41"/>
      <c r="L246" s="45"/>
      <c r="M246" s="301"/>
      <c r="N246" s="302"/>
      <c r="O246" s="92"/>
      <c r="P246" s="92"/>
      <c r="Q246" s="92"/>
      <c r="R246" s="92"/>
      <c r="S246" s="92"/>
      <c r="T246" s="93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632</v>
      </c>
      <c r="AU246" s="18" t="s">
        <v>92</v>
      </c>
    </row>
    <row r="247" s="15" customFormat="1">
      <c r="A247" s="15"/>
      <c r="B247" s="266"/>
      <c r="C247" s="267"/>
      <c r="D247" s="245" t="s">
        <v>253</v>
      </c>
      <c r="E247" s="268" t="s">
        <v>1</v>
      </c>
      <c r="F247" s="269" t="s">
        <v>907</v>
      </c>
      <c r="G247" s="267"/>
      <c r="H247" s="268" t="s">
        <v>1</v>
      </c>
      <c r="I247" s="270"/>
      <c r="J247" s="267"/>
      <c r="K247" s="267"/>
      <c r="L247" s="271"/>
      <c r="M247" s="272"/>
      <c r="N247" s="273"/>
      <c r="O247" s="273"/>
      <c r="P247" s="273"/>
      <c r="Q247" s="273"/>
      <c r="R247" s="273"/>
      <c r="S247" s="273"/>
      <c r="T247" s="274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5" t="s">
        <v>253</v>
      </c>
      <c r="AU247" s="275" t="s">
        <v>92</v>
      </c>
      <c r="AV247" s="15" t="s">
        <v>90</v>
      </c>
      <c r="AW247" s="15" t="s">
        <v>36</v>
      </c>
      <c r="AX247" s="15" t="s">
        <v>83</v>
      </c>
      <c r="AY247" s="275" t="s">
        <v>244</v>
      </c>
    </row>
    <row r="248" s="13" customFormat="1">
      <c r="A248" s="13"/>
      <c r="B248" s="243"/>
      <c r="C248" s="244"/>
      <c r="D248" s="245" t="s">
        <v>253</v>
      </c>
      <c r="E248" s="246" t="s">
        <v>1</v>
      </c>
      <c r="F248" s="247" t="s">
        <v>5318</v>
      </c>
      <c r="G248" s="244"/>
      <c r="H248" s="248">
        <v>63.719999999999999</v>
      </c>
      <c r="I248" s="249"/>
      <c r="J248" s="244"/>
      <c r="K248" s="244"/>
      <c r="L248" s="250"/>
      <c r="M248" s="251"/>
      <c r="N248" s="252"/>
      <c r="O248" s="252"/>
      <c r="P248" s="252"/>
      <c r="Q248" s="252"/>
      <c r="R248" s="252"/>
      <c r="S248" s="252"/>
      <c r="T248" s="25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4" t="s">
        <v>253</v>
      </c>
      <c r="AU248" s="254" t="s">
        <v>92</v>
      </c>
      <c r="AV248" s="13" t="s">
        <v>92</v>
      </c>
      <c r="AW248" s="13" t="s">
        <v>36</v>
      </c>
      <c r="AX248" s="13" t="s">
        <v>83</v>
      </c>
      <c r="AY248" s="254" t="s">
        <v>244</v>
      </c>
    </row>
    <row r="249" s="14" customFormat="1">
      <c r="A249" s="14"/>
      <c r="B249" s="255"/>
      <c r="C249" s="256"/>
      <c r="D249" s="245" t="s">
        <v>253</v>
      </c>
      <c r="E249" s="257" t="s">
        <v>1</v>
      </c>
      <c r="F249" s="258" t="s">
        <v>255</v>
      </c>
      <c r="G249" s="256"/>
      <c r="H249" s="259">
        <v>63.719999999999999</v>
      </c>
      <c r="I249" s="260"/>
      <c r="J249" s="256"/>
      <c r="K249" s="256"/>
      <c r="L249" s="261"/>
      <c r="M249" s="262"/>
      <c r="N249" s="263"/>
      <c r="O249" s="263"/>
      <c r="P249" s="263"/>
      <c r="Q249" s="263"/>
      <c r="R249" s="263"/>
      <c r="S249" s="263"/>
      <c r="T249" s="26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5" t="s">
        <v>253</v>
      </c>
      <c r="AU249" s="265" t="s">
        <v>92</v>
      </c>
      <c r="AV249" s="14" t="s">
        <v>251</v>
      </c>
      <c r="AW249" s="14" t="s">
        <v>36</v>
      </c>
      <c r="AX249" s="14" t="s">
        <v>90</v>
      </c>
      <c r="AY249" s="265" t="s">
        <v>244</v>
      </c>
    </row>
    <row r="250" s="2" customFormat="1" ht="24.15" customHeight="1">
      <c r="A250" s="39"/>
      <c r="B250" s="40"/>
      <c r="C250" s="229" t="s">
        <v>1239</v>
      </c>
      <c r="D250" s="303" t="s">
        <v>247</v>
      </c>
      <c r="E250" s="230" t="s">
        <v>937</v>
      </c>
      <c r="F250" s="231" t="s">
        <v>938</v>
      </c>
      <c r="G250" s="232" t="s">
        <v>174</v>
      </c>
      <c r="H250" s="233">
        <v>63.719999999999999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330</v>
      </c>
      <c r="AT250" s="241" t="s">
        <v>247</v>
      </c>
      <c r="AU250" s="241" t="s">
        <v>92</v>
      </c>
      <c r="AY250" s="18" t="s">
        <v>244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330</v>
      </c>
      <c r="BM250" s="241" t="s">
        <v>5319</v>
      </c>
    </row>
    <row r="251" s="15" customFormat="1">
      <c r="A251" s="15"/>
      <c r="B251" s="266"/>
      <c r="C251" s="267"/>
      <c r="D251" s="245" t="s">
        <v>253</v>
      </c>
      <c r="E251" s="268" t="s">
        <v>1</v>
      </c>
      <c r="F251" s="269" t="s">
        <v>907</v>
      </c>
      <c r="G251" s="267"/>
      <c r="H251" s="268" t="s">
        <v>1</v>
      </c>
      <c r="I251" s="270"/>
      <c r="J251" s="267"/>
      <c r="K251" s="267"/>
      <c r="L251" s="271"/>
      <c r="M251" s="272"/>
      <c r="N251" s="273"/>
      <c r="O251" s="273"/>
      <c r="P251" s="273"/>
      <c r="Q251" s="273"/>
      <c r="R251" s="273"/>
      <c r="S251" s="273"/>
      <c r="T251" s="274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5" t="s">
        <v>253</v>
      </c>
      <c r="AU251" s="275" t="s">
        <v>92</v>
      </c>
      <c r="AV251" s="15" t="s">
        <v>90</v>
      </c>
      <c r="AW251" s="15" t="s">
        <v>36</v>
      </c>
      <c r="AX251" s="15" t="s">
        <v>83</v>
      </c>
      <c r="AY251" s="275" t="s">
        <v>244</v>
      </c>
    </row>
    <row r="252" s="13" customFormat="1">
      <c r="A252" s="13"/>
      <c r="B252" s="243"/>
      <c r="C252" s="244"/>
      <c r="D252" s="245" t="s">
        <v>253</v>
      </c>
      <c r="E252" s="246" t="s">
        <v>1</v>
      </c>
      <c r="F252" s="247" t="s">
        <v>5318</v>
      </c>
      <c r="G252" s="244"/>
      <c r="H252" s="248">
        <v>63.719999999999999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253</v>
      </c>
      <c r="AU252" s="254" t="s">
        <v>92</v>
      </c>
      <c r="AV252" s="13" t="s">
        <v>92</v>
      </c>
      <c r="AW252" s="13" t="s">
        <v>36</v>
      </c>
      <c r="AX252" s="13" t="s">
        <v>83</v>
      </c>
      <c r="AY252" s="254" t="s">
        <v>244</v>
      </c>
    </row>
    <row r="253" s="14" customFormat="1">
      <c r="A253" s="14"/>
      <c r="B253" s="255"/>
      <c r="C253" s="256"/>
      <c r="D253" s="245" t="s">
        <v>253</v>
      </c>
      <c r="E253" s="257" t="s">
        <v>1</v>
      </c>
      <c r="F253" s="258" t="s">
        <v>255</v>
      </c>
      <c r="G253" s="256"/>
      <c r="H253" s="259">
        <v>63.719999999999999</v>
      </c>
      <c r="I253" s="260"/>
      <c r="J253" s="256"/>
      <c r="K253" s="256"/>
      <c r="L253" s="261"/>
      <c r="M253" s="262"/>
      <c r="N253" s="263"/>
      <c r="O253" s="263"/>
      <c r="P253" s="263"/>
      <c r="Q253" s="263"/>
      <c r="R253" s="263"/>
      <c r="S253" s="263"/>
      <c r="T253" s="26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65" t="s">
        <v>253</v>
      </c>
      <c r="AU253" s="265" t="s">
        <v>92</v>
      </c>
      <c r="AV253" s="14" t="s">
        <v>251</v>
      </c>
      <c r="AW253" s="14" t="s">
        <v>36</v>
      </c>
      <c r="AX253" s="14" t="s">
        <v>90</v>
      </c>
      <c r="AY253" s="265" t="s">
        <v>244</v>
      </c>
    </row>
    <row r="254" s="2" customFormat="1" ht="24.15" customHeight="1">
      <c r="A254" s="39"/>
      <c r="B254" s="40"/>
      <c r="C254" s="287" t="s">
        <v>1245</v>
      </c>
      <c r="D254" s="304" t="s">
        <v>529</v>
      </c>
      <c r="E254" s="288" t="s">
        <v>941</v>
      </c>
      <c r="F254" s="289" t="s">
        <v>942</v>
      </c>
      <c r="G254" s="290" t="s">
        <v>174</v>
      </c>
      <c r="H254" s="291">
        <v>73.596999999999994</v>
      </c>
      <c r="I254" s="292"/>
      <c r="J254" s="293">
        <f>ROUND(I254*H254,2)</f>
        <v>0</v>
      </c>
      <c r="K254" s="294"/>
      <c r="L254" s="295"/>
      <c r="M254" s="296" t="s">
        <v>1</v>
      </c>
      <c r="N254" s="297" t="s">
        <v>48</v>
      </c>
      <c r="O254" s="92"/>
      <c r="P254" s="239">
        <f>O254*H254</f>
        <v>0</v>
      </c>
      <c r="Q254" s="239">
        <v>0.00029999999999999997</v>
      </c>
      <c r="R254" s="239">
        <f>Q254*H254</f>
        <v>0.022079099999999997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427</v>
      </c>
      <c r="AT254" s="241" t="s">
        <v>529</v>
      </c>
      <c r="AU254" s="241" t="s">
        <v>92</v>
      </c>
      <c r="AY254" s="18" t="s">
        <v>244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90</v>
      </c>
      <c r="BK254" s="242">
        <f>ROUND(I254*H254,2)</f>
        <v>0</v>
      </c>
      <c r="BL254" s="18" t="s">
        <v>330</v>
      </c>
      <c r="BM254" s="241" t="s">
        <v>5320</v>
      </c>
    </row>
    <row r="255" s="15" customFormat="1">
      <c r="A255" s="15"/>
      <c r="B255" s="266"/>
      <c r="C255" s="267"/>
      <c r="D255" s="245" t="s">
        <v>253</v>
      </c>
      <c r="E255" s="268" t="s">
        <v>1</v>
      </c>
      <c r="F255" s="269" t="s">
        <v>907</v>
      </c>
      <c r="G255" s="267"/>
      <c r="H255" s="268" t="s">
        <v>1</v>
      </c>
      <c r="I255" s="270"/>
      <c r="J255" s="267"/>
      <c r="K255" s="267"/>
      <c r="L255" s="271"/>
      <c r="M255" s="272"/>
      <c r="N255" s="273"/>
      <c r="O255" s="273"/>
      <c r="P255" s="273"/>
      <c r="Q255" s="273"/>
      <c r="R255" s="273"/>
      <c r="S255" s="273"/>
      <c r="T255" s="274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75" t="s">
        <v>253</v>
      </c>
      <c r="AU255" s="275" t="s">
        <v>92</v>
      </c>
      <c r="AV255" s="15" t="s">
        <v>90</v>
      </c>
      <c r="AW255" s="15" t="s">
        <v>36</v>
      </c>
      <c r="AX255" s="15" t="s">
        <v>83</v>
      </c>
      <c r="AY255" s="275" t="s">
        <v>244</v>
      </c>
    </row>
    <row r="256" s="13" customFormat="1">
      <c r="A256" s="13"/>
      <c r="B256" s="243"/>
      <c r="C256" s="244"/>
      <c r="D256" s="245" t="s">
        <v>253</v>
      </c>
      <c r="E256" s="246" t="s">
        <v>1</v>
      </c>
      <c r="F256" s="247" t="s">
        <v>5318</v>
      </c>
      <c r="G256" s="244"/>
      <c r="H256" s="248">
        <v>63.719999999999999</v>
      </c>
      <c r="I256" s="249"/>
      <c r="J256" s="244"/>
      <c r="K256" s="244"/>
      <c r="L256" s="250"/>
      <c r="M256" s="251"/>
      <c r="N256" s="252"/>
      <c r="O256" s="252"/>
      <c r="P256" s="252"/>
      <c r="Q256" s="252"/>
      <c r="R256" s="252"/>
      <c r="S256" s="252"/>
      <c r="T256" s="25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4" t="s">
        <v>253</v>
      </c>
      <c r="AU256" s="254" t="s">
        <v>92</v>
      </c>
      <c r="AV256" s="13" t="s">
        <v>92</v>
      </c>
      <c r="AW256" s="13" t="s">
        <v>36</v>
      </c>
      <c r="AX256" s="13" t="s">
        <v>83</v>
      </c>
      <c r="AY256" s="254" t="s">
        <v>244</v>
      </c>
    </row>
    <row r="257" s="14" customFormat="1">
      <c r="A257" s="14"/>
      <c r="B257" s="255"/>
      <c r="C257" s="256"/>
      <c r="D257" s="245" t="s">
        <v>253</v>
      </c>
      <c r="E257" s="257" t="s">
        <v>1</v>
      </c>
      <c r="F257" s="258" t="s">
        <v>255</v>
      </c>
      <c r="G257" s="256"/>
      <c r="H257" s="259">
        <v>63.719999999999999</v>
      </c>
      <c r="I257" s="260"/>
      <c r="J257" s="256"/>
      <c r="K257" s="256"/>
      <c r="L257" s="261"/>
      <c r="M257" s="262"/>
      <c r="N257" s="263"/>
      <c r="O257" s="263"/>
      <c r="P257" s="263"/>
      <c r="Q257" s="263"/>
      <c r="R257" s="263"/>
      <c r="S257" s="263"/>
      <c r="T257" s="26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5" t="s">
        <v>253</v>
      </c>
      <c r="AU257" s="265" t="s">
        <v>92</v>
      </c>
      <c r="AV257" s="14" t="s">
        <v>251</v>
      </c>
      <c r="AW257" s="14" t="s">
        <v>36</v>
      </c>
      <c r="AX257" s="14" t="s">
        <v>90</v>
      </c>
      <c r="AY257" s="265" t="s">
        <v>244</v>
      </c>
    </row>
    <row r="258" s="13" customFormat="1">
      <c r="A258" s="13"/>
      <c r="B258" s="243"/>
      <c r="C258" s="244"/>
      <c r="D258" s="245" t="s">
        <v>253</v>
      </c>
      <c r="E258" s="244"/>
      <c r="F258" s="247" t="s">
        <v>5321</v>
      </c>
      <c r="G258" s="244"/>
      <c r="H258" s="248">
        <v>73.596999999999994</v>
      </c>
      <c r="I258" s="249"/>
      <c r="J258" s="244"/>
      <c r="K258" s="244"/>
      <c r="L258" s="250"/>
      <c r="M258" s="251"/>
      <c r="N258" s="252"/>
      <c r="O258" s="252"/>
      <c r="P258" s="252"/>
      <c r="Q258" s="252"/>
      <c r="R258" s="252"/>
      <c r="S258" s="252"/>
      <c r="T258" s="25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4" t="s">
        <v>253</v>
      </c>
      <c r="AU258" s="254" t="s">
        <v>92</v>
      </c>
      <c r="AV258" s="13" t="s">
        <v>92</v>
      </c>
      <c r="AW258" s="13" t="s">
        <v>4</v>
      </c>
      <c r="AX258" s="13" t="s">
        <v>90</v>
      </c>
      <c r="AY258" s="254" t="s">
        <v>244</v>
      </c>
    </row>
    <row r="259" s="2" customFormat="1" ht="24.15" customHeight="1">
      <c r="A259" s="39"/>
      <c r="B259" s="40"/>
      <c r="C259" s="229" t="s">
        <v>1250</v>
      </c>
      <c r="D259" s="303" t="s">
        <v>247</v>
      </c>
      <c r="E259" s="230" t="s">
        <v>945</v>
      </c>
      <c r="F259" s="231" t="s">
        <v>946</v>
      </c>
      <c r="G259" s="232" t="s">
        <v>174</v>
      </c>
      <c r="H259" s="233">
        <v>63.719999999999999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48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330</v>
      </c>
      <c r="AT259" s="241" t="s">
        <v>247</v>
      </c>
      <c r="AU259" s="241" t="s">
        <v>92</v>
      </c>
      <c r="AY259" s="18" t="s">
        <v>244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90</v>
      </c>
      <c r="BK259" s="242">
        <f>ROUND(I259*H259,2)</f>
        <v>0</v>
      </c>
      <c r="BL259" s="18" t="s">
        <v>330</v>
      </c>
      <c r="BM259" s="241" t="s">
        <v>5322</v>
      </c>
    </row>
    <row r="260" s="15" customFormat="1">
      <c r="A260" s="15"/>
      <c r="B260" s="266"/>
      <c r="C260" s="267"/>
      <c r="D260" s="245" t="s">
        <v>253</v>
      </c>
      <c r="E260" s="268" t="s">
        <v>1</v>
      </c>
      <c r="F260" s="269" t="s">
        <v>907</v>
      </c>
      <c r="G260" s="267"/>
      <c r="H260" s="268" t="s">
        <v>1</v>
      </c>
      <c r="I260" s="270"/>
      <c r="J260" s="267"/>
      <c r="K260" s="267"/>
      <c r="L260" s="271"/>
      <c r="M260" s="272"/>
      <c r="N260" s="273"/>
      <c r="O260" s="273"/>
      <c r="P260" s="273"/>
      <c r="Q260" s="273"/>
      <c r="R260" s="273"/>
      <c r="S260" s="273"/>
      <c r="T260" s="274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5" t="s">
        <v>253</v>
      </c>
      <c r="AU260" s="275" t="s">
        <v>92</v>
      </c>
      <c r="AV260" s="15" t="s">
        <v>90</v>
      </c>
      <c r="AW260" s="15" t="s">
        <v>36</v>
      </c>
      <c r="AX260" s="15" t="s">
        <v>83</v>
      </c>
      <c r="AY260" s="275" t="s">
        <v>244</v>
      </c>
    </row>
    <row r="261" s="13" customFormat="1">
      <c r="A261" s="13"/>
      <c r="B261" s="243"/>
      <c r="C261" s="244"/>
      <c r="D261" s="245" t="s">
        <v>253</v>
      </c>
      <c r="E261" s="246" t="s">
        <v>1</v>
      </c>
      <c r="F261" s="247" t="s">
        <v>5318</v>
      </c>
      <c r="G261" s="244"/>
      <c r="H261" s="248">
        <v>63.719999999999999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253</v>
      </c>
      <c r="AU261" s="254" t="s">
        <v>92</v>
      </c>
      <c r="AV261" s="13" t="s">
        <v>92</v>
      </c>
      <c r="AW261" s="13" t="s">
        <v>36</v>
      </c>
      <c r="AX261" s="13" t="s">
        <v>83</v>
      </c>
      <c r="AY261" s="254" t="s">
        <v>244</v>
      </c>
    </row>
    <row r="262" s="14" customFormat="1">
      <c r="A262" s="14"/>
      <c r="B262" s="255"/>
      <c r="C262" s="256"/>
      <c r="D262" s="245" t="s">
        <v>253</v>
      </c>
      <c r="E262" s="257" t="s">
        <v>1</v>
      </c>
      <c r="F262" s="258" t="s">
        <v>255</v>
      </c>
      <c r="G262" s="256"/>
      <c r="H262" s="259">
        <v>63.719999999999999</v>
      </c>
      <c r="I262" s="260"/>
      <c r="J262" s="256"/>
      <c r="K262" s="256"/>
      <c r="L262" s="261"/>
      <c r="M262" s="262"/>
      <c r="N262" s="263"/>
      <c r="O262" s="263"/>
      <c r="P262" s="263"/>
      <c r="Q262" s="263"/>
      <c r="R262" s="263"/>
      <c r="S262" s="263"/>
      <c r="T262" s="26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5" t="s">
        <v>253</v>
      </c>
      <c r="AU262" s="265" t="s">
        <v>92</v>
      </c>
      <c r="AV262" s="14" t="s">
        <v>251</v>
      </c>
      <c r="AW262" s="14" t="s">
        <v>36</v>
      </c>
      <c r="AX262" s="14" t="s">
        <v>90</v>
      </c>
      <c r="AY262" s="265" t="s">
        <v>244</v>
      </c>
    </row>
    <row r="263" s="2" customFormat="1" ht="24.15" customHeight="1">
      <c r="A263" s="39"/>
      <c r="B263" s="40"/>
      <c r="C263" s="287" t="s">
        <v>1254</v>
      </c>
      <c r="D263" s="304" t="s">
        <v>529</v>
      </c>
      <c r="E263" s="288" t="s">
        <v>949</v>
      </c>
      <c r="F263" s="289" t="s">
        <v>950</v>
      </c>
      <c r="G263" s="290" t="s">
        <v>174</v>
      </c>
      <c r="H263" s="291">
        <v>73.596999999999994</v>
      </c>
      <c r="I263" s="292"/>
      <c r="J263" s="293">
        <f>ROUND(I263*H263,2)</f>
        <v>0</v>
      </c>
      <c r="K263" s="294"/>
      <c r="L263" s="295"/>
      <c r="M263" s="296" t="s">
        <v>1</v>
      </c>
      <c r="N263" s="297" t="s">
        <v>48</v>
      </c>
      <c r="O263" s="92"/>
      <c r="P263" s="239">
        <f>O263*H263</f>
        <v>0</v>
      </c>
      <c r="Q263" s="239">
        <v>0.00012</v>
      </c>
      <c r="R263" s="239">
        <f>Q263*H263</f>
        <v>0.00883164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427</v>
      </c>
      <c r="AT263" s="241" t="s">
        <v>529</v>
      </c>
      <c r="AU263" s="241" t="s">
        <v>92</v>
      </c>
      <c r="AY263" s="18" t="s">
        <v>244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330</v>
      </c>
      <c r="BM263" s="241" t="s">
        <v>5323</v>
      </c>
    </row>
    <row r="264" s="15" customFormat="1">
      <c r="A264" s="15"/>
      <c r="B264" s="266"/>
      <c r="C264" s="267"/>
      <c r="D264" s="245" t="s">
        <v>253</v>
      </c>
      <c r="E264" s="268" t="s">
        <v>1</v>
      </c>
      <c r="F264" s="269" t="s">
        <v>907</v>
      </c>
      <c r="G264" s="267"/>
      <c r="H264" s="268" t="s">
        <v>1</v>
      </c>
      <c r="I264" s="270"/>
      <c r="J264" s="267"/>
      <c r="K264" s="267"/>
      <c r="L264" s="271"/>
      <c r="M264" s="272"/>
      <c r="N264" s="273"/>
      <c r="O264" s="273"/>
      <c r="P264" s="273"/>
      <c r="Q264" s="273"/>
      <c r="R264" s="273"/>
      <c r="S264" s="273"/>
      <c r="T264" s="274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5" t="s">
        <v>253</v>
      </c>
      <c r="AU264" s="275" t="s">
        <v>92</v>
      </c>
      <c r="AV264" s="15" t="s">
        <v>90</v>
      </c>
      <c r="AW264" s="15" t="s">
        <v>36</v>
      </c>
      <c r="AX264" s="15" t="s">
        <v>83</v>
      </c>
      <c r="AY264" s="275" t="s">
        <v>244</v>
      </c>
    </row>
    <row r="265" s="13" customFormat="1">
      <c r="A265" s="13"/>
      <c r="B265" s="243"/>
      <c r="C265" s="244"/>
      <c r="D265" s="245" t="s">
        <v>253</v>
      </c>
      <c r="E265" s="246" t="s">
        <v>1</v>
      </c>
      <c r="F265" s="247" t="s">
        <v>5318</v>
      </c>
      <c r="G265" s="244"/>
      <c r="H265" s="248">
        <v>63.719999999999999</v>
      </c>
      <c r="I265" s="249"/>
      <c r="J265" s="244"/>
      <c r="K265" s="244"/>
      <c r="L265" s="250"/>
      <c r="M265" s="251"/>
      <c r="N265" s="252"/>
      <c r="O265" s="252"/>
      <c r="P265" s="252"/>
      <c r="Q265" s="252"/>
      <c r="R265" s="252"/>
      <c r="S265" s="252"/>
      <c r="T265" s="25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4" t="s">
        <v>253</v>
      </c>
      <c r="AU265" s="254" t="s">
        <v>92</v>
      </c>
      <c r="AV265" s="13" t="s">
        <v>92</v>
      </c>
      <c r="AW265" s="13" t="s">
        <v>36</v>
      </c>
      <c r="AX265" s="13" t="s">
        <v>83</v>
      </c>
      <c r="AY265" s="254" t="s">
        <v>244</v>
      </c>
    </row>
    <row r="266" s="14" customFormat="1">
      <c r="A266" s="14"/>
      <c r="B266" s="255"/>
      <c r="C266" s="256"/>
      <c r="D266" s="245" t="s">
        <v>253</v>
      </c>
      <c r="E266" s="257" t="s">
        <v>1</v>
      </c>
      <c r="F266" s="258" t="s">
        <v>255</v>
      </c>
      <c r="G266" s="256"/>
      <c r="H266" s="259">
        <v>63.719999999999999</v>
      </c>
      <c r="I266" s="260"/>
      <c r="J266" s="256"/>
      <c r="K266" s="256"/>
      <c r="L266" s="261"/>
      <c r="M266" s="262"/>
      <c r="N266" s="263"/>
      <c r="O266" s="263"/>
      <c r="P266" s="263"/>
      <c r="Q266" s="263"/>
      <c r="R266" s="263"/>
      <c r="S266" s="263"/>
      <c r="T266" s="26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65" t="s">
        <v>253</v>
      </c>
      <c r="AU266" s="265" t="s">
        <v>92</v>
      </c>
      <c r="AV266" s="14" t="s">
        <v>251</v>
      </c>
      <c r="AW266" s="14" t="s">
        <v>36</v>
      </c>
      <c r="AX266" s="14" t="s">
        <v>90</v>
      </c>
      <c r="AY266" s="265" t="s">
        <v>244</v>
      </c>
    </row>
    <row r="267" s="13" customFormat="1">
      <c r="A267" s="13"/>
      <c r="B267" s="243"/>
      <c r="C267" s="244"/>
      <c r="D267" s="245" t="s">
        <v>253</v>
      </c>
      <c r="E267" s="244"/>
      <c r="F267" s="247" t="s">
        <v>5321</v>
      </c>
      <c r="G267" s="244"/>
      <c r="H267" s="248">
        <v>73.596999999999994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253</v>
      </c>
      <c r="AU267" s="254" t="s">
        <v>92</v>
      </c>
      <c r="AV267" s="13" t="s">
        <v>92</v>
      </c>
      <c r="AW267" s="13" t="s">
        <v>4</v>
      </c>
      <c r="AX267" s="13" t="s">
        <v>90</v>
      </c>
      <c r="AY267" s="254" t="s">
        <v>244</v>
      </c>
    </row>
    <row r="268" s="2" customFormat="1" ht="24.15" customHeight="1">
      <c r="A268" s="39"/>
      <c r="B268" s="40"/>
      <c r="C268" s="229" t="s">
        <v>1258</v>
      </c>
      <c r="D268" s="303" t="s">
        <v>247</v>
      </c>
      <c r="E268" s="230" t="s">
        <v>961</v>
      </c>
      <c r="F268" s="231" t="s">
        <v>962</v>
      </c>
      <c r="G268" s="232" t="s">
        <v>338</v>
      </c>
      <c r="H268" s="233">
        <v>0.72299999999999998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330</v>
      </c>
      <c r="AT268" s="241" t="s">
        <v>247</v>
      </c>
      <c r="AU268" s="241" t="s">
        <v>92</v>
      </c>
      <c r="AY268" s="18" t="s">
        <v>244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330</v>
      </c>
      <c r="BM268" s="241" t="s">
        <v>5324</v>
      </c>
    </row>
    <row r="269" s="12" customFormat="1" ht="22.8" customHeight="1">
      <c r="A269" s="12"/>
      <c r="B269" s="213"/>
      <c r="C269" s="214"/>
      <c r="D269" s="215" t="s">
        <v>82</v>
      </c>
      <c r="E269" s="227" t="s">
        <v>964</v>
      </c>
      <c r="F269" s="227" t="s">
        <v>965</v>
      </c>
      <c r="G269" s="214"/>
      <c r="H269" s="214"/>
      <c r="I269" s="217"/>
      <c r="J269" s="228">
        <f>BK269</f>
        <v>0</v>
      </c>
      <c r="K269" s="214"/>
      <c r="L269" s="219"/>
      <c r="M269" s="220"/>
      <c r="N269" s="221"/>
      <c r="O269" s="221"/>
      <c r="P269" s="222">
        <f>SUM(P270:P313)</f>
        <v>0</v>
      </c>
      <c r="Q269" s="221"/>
      <c r="R269" s="222">
        <f>SUM(R270:R313)</f>
        <v>21.003811249999995</v>
      </c>
      <c r="S269" s="221"/>
      <c r="T269" s="223">
        <f>SUM(T270:T313)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24" t="s">
        <v>92</v>
      </c>
      <c r="AT269" s="225" t="s">
        <v>82</v>
      </c>
      <c r="AU269" s="225" t="s">
        <v>90</v>
      </c>
      <c r="AY269" s="224" t="s">
        <v>244</v>
      </c>
      <c r="BK269" s="226">
        <f>SUM(BK270:BK313)</f>
        <v>0</v>
      </c>
    </row>
    <row r="270" s="2" customFormat="1" ht="24.15" customHeight="1">
      <c r="A270" s="39"/>
      <c r="B270" s="40"/>
      <c r="C270" s="229" t="s">
        <v>867</v>
      </c>
      <c r="D270" s="229" t="s">
        <v>247</v>
      </c>
      <c r="E270" s="230" t="s">
        <v>967</v>
      </c>
      <c r="F270" s="231" t="s">
        <v>968</v>
      </c>
      <c r="G270" s="232" t="s">
        <v>174</v>
      </c>
      <c r="H270" s="233">
        <v>306.5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48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330</v>
      </c>
      <c r="AT270" s="241" t="s">
        <v>247</v>
      </c>
      <c r="AU270" s="241" t="s">
        <v>92</v>
      </c>
      <c r="AY270" s="18" t="s">
        <v>244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90</v>
      </c>
      <c r="BK270" s="242">
        <f>ROUND(I270*H270,2)</f>
        <v>0</v>
      </c>
      <c r="BL270" s="18" t="s">
        <v>330</v>
      </c>
      <c r="BM270" s="241" t="s">
        <v>5325</v>
      </c>
    </row>
    <row r="271" s="2" customFormat="1" ht="24.15" customHeight="1">
      <c r="A271" s="39"/>
      <c r="B271" s="40"/>
      <c r="C271" s="287" t="s">
        <v>873</v>
      </c>
      <c r="D271" s="287" t="s">
        <v>529</v>
      </c>
      <c r="E271" s="288" t="s">
        <v>5326</v>
      </c>
      <c r="F271" s="289" t="s">
        <v>5327</v>
      </c>
      <c r="G271" s="290" t="s">
        <v>174</v>
      </c>
      <c r="H271" s="291">
        <v>321.82499999999999</v>
      </c>
      <c r="I271" s="292"/>
      <c r="J271" s="293">
        <f>ROUND(I271*H271,2)</f>
        <v>0</v>
      </c>
      <c r="K271" s="294"/>
      <c r="L271" s="295"/>
      <c r="M271" s="296" t="s">
        <v>1</v>
      </c>
      <c r="N271" s="297" t="s">
        <v>48</v>
      </c>
      <c r="O271" s="92"/>
      <c r="P271" s="239">
        <f>O271*H271</f>
        <v>0</v>
      </c>
      <c r="Q271" s="239">
        <v>0.0028999999999999998</v>
      </c>
      <c r="R271" s="239">
        <f>Q271*H271</f>
        <v>0.93329249999999986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427</v>
      </c>
      <c r="AT271" s="241" t="s">
        <v>529</v>
      </c>
      <c r="AU271" s="241" t="s">
        <v>92</v>
      </c>
      <c r="AY271" s="18" t="s">
        <v>244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90</v>
      </c>
      <c r="BK271" s="242">
        <f>ROUND(I271*H271,2)</f>
        <v>0</v>
      </c>
      <c r="BL271" s="18" t="s">
        <v>330</v>
      </c>
      <c r="BM271" s="241" t="s">
        <v>5328</v>
      </c>
    </row>
    <row r="272" s="13" customFormat="1">
      <c r="A272" s="13"/>
      <c r="B272" s="243"/>
      <c r="C272" s="244"/>
      <c r="D272" s="245" t="s">
        <v>253</v>
      </c>
      <c r="E272" s="246" t="s">
        <v>1</v>
      </c>
      <c r="F272" s="247" t="s">
        <v>5329</v>
      </c>
      <c r="G272" s="244"/>
      <c r="H272" s="248">
        <v>306.5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253</v>
      </c>
      <c r="AU272" s="254" t="s">
        <v>92</v>
      </c>
      <c r="AV272" s="13" t="s">
        <v>92</v>
      </c>
      <c r="AW272" s="13" t="s">
        <v>36</v>
      </c>
      <c r="AX272" s="13" t="s">
        <v>83</v>
      </c>
      <c r="AY272" s="254" t="s">
        <v>244</v>
      </c>
    </row>
    <row r="273" s="14" customFormat="1">
      <c r="A273" s="14"/>
      <c r="B273" s="255"/>
      <c r="C273" s="256"/>
      <c r="D273" s="245" t="s">
        <v>253</v>
      </c>
      <c r="E273" s="257" t="s">
        <v>1</v>
      </c>
      <c r="F273" s="258" t="s">
        <v>255</v>
      </c>
      <c r="G273" s="256"/>
      <c r="H273" s="259">
        <v>306.5</v>
      </c>
      <c r="I273" s="260"/>
      <c r="J273" s="256"/>
      <c r="K273" s="256"/>
      <c r="L273" s="261"/>
      <c r="M273" s="262"/>
      <c r="N273" s="263"/>
      <c r="O273" s="263"/>
      <c r="P273" s="263"/>
      <c r="Q273" s="263"/>
      <c r="R273" s="263"/>
      <c r="S273" s="263"/>
      <c r="T273" s="26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5" t="s">
        <v>253</v>
      </c>
      <c r="AU273" s="265" t="s">
        <v>92</v>
      </c>
      <c r="AV273" s="14" t="s">
        <v>251</v>
      </c>
      <c r="AW273" s="14" t="s">
        <v>36</v>
      </c>
      <c r="AX273" s="14" t="s">
        <v>90</v>
      </c>
      <c r="AY273" s="265" t="s">
        <v>244</v>
      </c>
    </row>
    <row r="274" s="13" customFormat="1">
      <c r="A274" s="13"/>
      <c r="B274" s="243"/>
      <c r="C274" s="244"/>
      <c r="D274" s="245" t="s">
        <v>253</v>
      </c>
      <c r="E274" s="244"/>
      <c r="F274" s="247" t="s">
        <v>5330</v>
      </c>
      <c r="G274" s="244"/>
      <c r="H274" s="248">
        <v>321.82499999999999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253</v>
      </c>
      <c r="AU274" s="254" t="s">
        <v>92</v>
      </c>
      <c r="AV274" s="13" t="s">
        <v>92</v>
      </c>
      <c r="AW274" s="13" t="s">
        <v>4</v>
      </c>
      <c r="AX274" s="13" t="s">
        <v>90</v>
      </c>
      <c r="AY274" s="254" t="s">
        <v>244</v>
      </c>
    </row>
    <row r="275" s="2" customFormat="1" ht="24.15" customHeight="1">
      <c r="A275" s="39"/>
      <c r="B275" s="40"/>
      <c r="C275" s="229" t="s">
        <v>886</v>
      </c>
      <c r="D275" s="229" t="s">
        <v>247</v>
      </c>
      <c r="E275" s="230" t="s">
        <v>5331</v>
      </c>
      <c r="F275" s="231" t="s">
        <v>5332</v>
      </c>
      <c r="G275" s="232" t="s">
        <v>174</v>
      </c>
      <c r="H275" s="233">
        <v>78.533000000000001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48</v>
      </c>
      <c r="O275" s="92"/>
      <c r="P275" s="239">
        <f>O275*H275</f>
        <v>0</v>
      </c>
      <c r="Q275" s="239">
        <v>0.00029999999999999997</v>
      </c>
      <c r="R275" s="239">
        <f>Q275*H275</f>
        <v>0.023559899999999998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330</v>
      </c>
      <c r="AT275" s="241" t="s">
        <v>247</v>
      </c>
      <c r="AU275" s="241" t="s">
        <v>92</v>
      </c>
      <c r="AY275" s="18" t="s">
        <v>244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90</v>
      </c>
      <c r="BK275" s="242">
        <f>ROUND(I275*H275,2)</f>
        <v>0</v>
      </c>
      <c r="BL275" s="18" t="s">
        <v>330</v>
      </c>
      <c r="BM275" s="241" t="s">
        <v>5333</v>
      </c>
    </row>
    <row r="276" s="2" customFormat="1" ht="16.5" customHeight="1">
      <c r="A276" s="39"/>
      <c r="B276" s="40"/>
      <c r="C276" s="287" t="s">
        <v>891</v>
      </c>
      <c r="D276" s="287" t="s">
        <v>529</v>
      </c>
      <c r="E276" s="288" t="s">
        <v>5334</v>
      </c>
      <c r="F276" s="289" t="s">
        <v>5335</v>
      </c>
      <c r="G276" s="290" t="s">
        <v>174</v>
      </c>
      <c r="H276" s="291">
        <v>82.459999999999994</v>
      </c>
      <c r="I276" s="292"/>
      <c r="J276" s="293">
        <f>ROUND(I276*H276,2)</f>
        <v>0</v>
      </c>
      <c r="K276" s="294"/>
      <c r="L276" s="295"/>
      <c r="M276" s="296" t="s">
        <v>1</v>
      </c>
      <c r="N276" s="297" t="s">
        <v>48</v>
      </c>
      <c r="O276" s="92"/>
      <c r="P276" s="239">
        <f>O276*H276</f>
        <v>0</v>
      </c>
      <c r="Q276" s="239">
        <v>0.0020999999999999999</v>
      </c>
      <c r="R276" s="239">
        <f>Q276*H276</f>
        <v>0.17316599999999999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427</v>
      </c>
      <c r="AT276" s="241" t="s">
        <v>529</v>
      </c>
      <c r="AU276" s="241" t="s">
        <v>92</v>
      </c>
      <c r="AY276" s="18" t="s">
        <v>244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90</v>
      </c>
      <c r="BK276" s="242">
        <f>ROUND(I276*H276,2)</f>
        <v>0</v>
      </c>
      <c r="BL276" s="18" t="s">
        <v>330</v>
      </c>
      <c r="BM276" s="241" t="s">
        <v>5336</v>
      </c>
    </row>
    <row r="277" s="15" customFormat="1">
      <c r="A277" s="15"/>
      <c r="B277" s="266"/>
      <c r="C277" s="267"/>
      <c r="D277" s="245" t="s">
        <v>253</v>
      </c>
      <c r="E277" s="268" t="s">
        <v>1</v>
      </c>
      <c r="F277" s="269" t="s">
        <v>5337</v>
      </c>
      <c r="G277" s="267"/>
      <c r="H277" s="268" t="s">
        <v>1</v>
      </c>
      <c r="I277" s="270"/>
      <c r="J277" s="267"/>
      <c r="K277" s="267"/>
      <c r="L277" s="271"/>
      <c r="M277" s="272"/>
      <c r="N277" s="273"/>
      <c r="O277" s="273"/>
      <c r="P277" s="273"/>
      <c r="Q277" s="273"/>
      <c r="R277" s="273"/>
      <c r="S277" s="273"/>
      <c r="T277" s="274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5" t="s">
        <v>253</v>
      </c>
      <c r="AU277" s="275" t="s">
        <v>92</v>
      </c>
      <c r="AV277" s="15" t="s">
        <v>90</v>
      </c>
      <c r="AW277" s="15" t="s">
        <v>36</v>
      </c>
      <c r="AX277" s="15" t="s">
        <v>83</v>
      </c>
      <c r="AY277" s="275" t="s">
        <v>244</v>
      </c>
    </row>
    <row r="278" s="13" customFormat="1">
      <c r="A278" s="13"/>
      <c r="B278" s="243"/>
      <c r="C278" s="244"/>
      <c r="D278" s="245" t="s">
        <v>253</v>
      </c>
      <c r="E278" s="246" t="s">
        <v>1</v>
      </c>
      <c r="F278" s="247" t="s">
        <v>5338</v>
      </c>
      <c r="G278" s="244"/>
      <c r="H278" s="248">
        <v>49.399999999999999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253</v>
      </c>
      <c r="AU278" s="254" t="s">
        <v>92</v>
      </c>
      <c r="AV278" s="13" t="s">
        <v>92</v>
      </c>
      <c r="AW278" s="13" t="s">
        <v>36</v>
      </c>
      <c r="AX278" s="13" t="s">
        <v>83</v>
      </c>
      <c r="AY278" s="254" t="s">
        <v>244</v>
      </c>
    </row>
    <row r="279" s="13" customFormat="1">
      <c r="A279" s="13"/>
      <c r="B279" s="243"/>
      <c r="C279" s="244"/>
      <c r="D279" s="245" t="s">
        <v>253</v>
      </c>
      <c r="E279" s="246" t="s">
        <v>1</v>
      </c>
      <c r="F279" s="247" t="s">
        <v>5339</v>
      </c>
      <c r="G279" s="244"/>
      <c r="H279" s="248">
        <v>29.132999999999999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253</v>
      </c>
      <c r="AU279" s="254" t="s">
        <v>92</v>
      </c>
      <c r="AV279" s="13" t="s">
        <v>92</v>
      </c>
      <c r="AW279" s="13" t="s">
        <v>36</v>
      </c>
      <c r="AX279" s="13" t="s">
        <v>83</v>
      </c>
      <c r="AY279" s="254" t="s">
        <v>244</v>
      </c>
    </row>
    <row r="280" s="14" customFormat="1">
      <c r="A280" s="14"/>
      <c r="B280" s="255"/>
      <c r="C280" s="256"/>
      <c r="D280" s="245" t="s">
        <v>253</v>
      </c>
      <c r="E280" s="257" t="s">
        <v>1</v>
      </c>
      <c r="F280" s="258" t="s">
        <v>255</v>
      </c>
      <c r="G280" s="256"/>
      <c r="H280" s="259">
        <v>78.533000000000001</v>
      </c>
      <c r="I280" s="260"/>
      <c r="J280" s="256"/>
      <c r="K280" s="256"/>
      <c r="L280" s="261"/>
      <c r="M280" s="262"/>
      <c r="N280" s="263"/>
      <c r="O280" s="263"/>
      <c r="P280" s="263"/>
      <c r="Q280" s="263"/>
      <c r="R280" s="263"/>
      <c r="S280" s="263"/>
      <c r="T280" s="26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65" t="s">
        <v>253</v>
      </c>
      <c r="AU280" s="265" t="s">
        <v>92</v>
      </c>
      <c r="AV280" s="14" t="s">
        <v>251</v>
      </c>
      <c r="AW280" s="14" t="s">
        <v>36</v>
      </c>
      <c r="AX280" s="14" t="s">
        <v>90</v>
      </c>
      <c r="AY280" s="265" t="s">
        <v>244</v>
      </c>
    </row>
    <row r="281" s="13" customFormat="1">
      <c r="A281" s="13"/>
      <c r="B281" s="243"/>
      <c r="C281" s="244"/>
      <c r="D281" s="245" t="s">
        <v>253</v>
      </c>
      <c r="E281" s="244"/>
      <c r="F281" s="247" t="s">
        <v>5340</v>
      </c>
      <c r="G281" s="244"/>
      <c r="H281" s="248">
        <v>82.459999999999994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253</v>
      </c>
      <c r="AU281" s="254" t="s">
        <v>92</v>
      </c>
      <c r="AV281" s="13" t="s">
        <v>92</v>
      </c>
      <c r="AW281" s="13" t="s">
        <v>4</v>
      </c>
      <c r="AX281" s="13" t="s">
        <v>90</v>
      </c>
      <c r="AY281" s="254" t="s">
        <v>244</v>
      </c>
    </row>
    <row r="282" s="2" customFormat="1" ht="24.15" customHeight="1">
      <c r="A282" s="39"/>
      <c r="B282" s="40"/>
      <c r="C282" s="229" t="s">
        <v>894</v>
      </c>
      <c r="D282" s="229" t="s">
        <v>247</v>
      </c>
      <c r="E282" s="230" t="s">
        <v>5341</v>
      </c>
      <c r="F282" s="231" t="s">
        <v>5342</v>
      </c>
      <c r="G282" s="232" t="s">
        <v>174</v>
      </c>
      <c r="H282" s="233">
        <v>1278.2729999999999</v>
      </c>
      <c r="I282" s="234"/>
      <c r="J282" s="235">
        <f>ROUND(I282*H282,2)</f>
        <v>0</v>
      </c>
      <c r="K282" s="236"/>
      <c r="L282" s="45"/>
      <c r="M282" s="237" t="s">
        <v>1</v>
      </c>
      <c r="N282" s="238" t="s">
        <v>48</v>
      </c>
      <c r="O282" s="92"/>
      <c r="P282" s="239">
        <f>O282*H282</f>
        <v>0</v>
      </c>
      <c r="Q282" s="239">
        <v>5.0000000000000002E-05</v>
      </c>
      <c r="R282" s="239">
        <f>Q282*H282</f>
        <v>0.063913650000000002</v>
      </c>
      <c r="S282" s="239">
        <v>0</v>
      </c>
      <c r="T282" s="240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1" t="s">
        <v>330</v>
      </c>
      <c r="AT282" s="241" t="s">
        <v>247</v>
      </c>
      <c r="AU282" s="241" t="s">
        <v>92</v>
      </c>
      <c r="AY282" s="18" t="s">
        <v>244</v>
      </c>
      <c r="BE282" s="242">
        <f>IF(N282="základní",J282,0)</f>
        <v>0</v>
      </c>
      <c r="BF282" s="242">
        <f>IF(N282="snížená",J282,0)</f>
        <v>0</v>
      </c>
      <c r="BG282" s="242">
        <f>IF(N282="zákl. přenesená",J282,0)</f>
        <v>0</v>
      </c>
      <c r="BH282" s="242">
        <f>IF(N282="sníž. přenesená",J282,0)</f>
        <v>0</v>
      </c>
      <c r="BI282" s="242">
        <f>IF(N282="nulová",J282,0)</f>
        <v>0</v>
      </c>
      <c r="BJ282" s="18" t="s">
        <v>90</v>
      </c>
      <c r="BK282" s="242">
        <f>ROUND(I282*H282,2)</f>
        <v>0</v>
      </c>
      <c r="BL282" s="18" t="s">
        <v>330</v>
      </c>
      <c r="BM282" s="241" t="s">
        <v>5343</v>
      </c>
    </row>
    <row r="283" s="13" customFormat="1">
      <c r="A283" s="13"/>
      <c r="B283" s="243"/>
      <c r="C283" s="244"/>
      <c r="D283" s="245" t="s">
        <v>253</v>
      </c>
      <c r="E283" s="246" t="s">
        <v>1</v>
      </c>
      <c r="F283" s="247" t="s">
        <v>5344</v>
      </c>
      <c r="G283" s="244"/>
      <c r="H283" s="248">
        <v>1233.0699999999999</v>
      </c>
      <c r="I283" s="249"/>
      <c r="J283" s="244"/>
      <c r="K283" s="244"/>
      <c r="L283" s="250"/>
      <c r="M283" s="251"/>
      <c r="N283" s="252"/>
      <c r="O283" s="252"/>
      <c r="P283" s="252"/>
      <c r="Q283" s="252"/>
      <c r="R283" s="252"/>
      <c r="S283" s="252"/>
      <c r="T283" s="25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4" t="s">
        <v>253</v>
      </c>
      <c r="AU283" s="254" t="s">
        <v>92</v>
      </c>
      <c r="AV283" s="13" t="s">
        <v>92</v>
      </c>
      <c r="AW283" s="13" t="s">
        <v>36</v>
      </c>
      <c r="AX283" s="13" t="s">
        <v>83</v>
      </c>
      <c r="AY283" s="254" t="s">
        <v>244</v>
      </c>
    </row>
    <row r="284" s="13" customFormat="1">
      <c r="A284" s="13"/>
      <c r="B284" s="243"/>
      <c r="C284" s="244"/>
      <c r="D284" s="245" t="s">
        <v>253</v>
      </c>
      <c r="E284" s="246" t="s">
        <v>1</v>
      </c>
      <c r="F284" s="247" t="s">
        <v>5345</v>
      </c>
      <c r="G284" s="244"/>
      <c r="H284" s="248">
        <v>32.399999999999999</v>
      </c>
      <c r="I284" s="249"/>
      <c r="J284" s="244"/>
      <c r="K284" s="244"/>
      <c r="L284" s="250"/>
      <c r="M284" s="251"/>
      <c r="N284" s="252"/>
      <c r="O284" s="252"/>
      <c r="P284" s="252"/>
      <c r="Q284" s="252"/>
      <c r="R284" s="252"/>
      <c r="S284" s="252"/>
      <c r="T284" s="25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4" t="s">
        <v>253</v>
      </c>
      <c r="AU284" s="254" t="s">
        <v>92</v>
      </c>
      <c r="AV284" s="13" t="s">
        <v>92</v>
      </c>
      <c r="AW284" s="13" t="s">
        <v>36</v>
      </c>
      <c r="AX284" s="13" t="s">
        <v>83</v>
      </c>
      <c r="AY284" s="254" t="s">
        <v>244</v>
      </c>
    </row>
    <row r="285" s="13" customFormat="1">
      <c r="A285" s="13"/>
      <c r="B285" s="243"/>
      <c r="C285" s="244"/>
      <c r="D285" s="245" t="s">
        <v>253</v>
      </c>
      <c r="E285" s="246" t="s">
        <v>1</v>
      </c>
      <c r="F285" s="247" t="s">
        <v>5346</v>
      </c>
      <c r="G285" s="244"/>
      <c r="H285" s="248">
        <v>12.803000000000001</v>
      </c>
      <c r="I285" s="249"/>
      <c r="J285" s="244"/>
      <c r="K285" s="244"/>
      <c r="L285" s="250"/>
      <c r="M285" s="251"/>
      <c r="N285" s="252"/>
      <c r="O285" s="252"/>
      <c r="P285" s="252"/>
      <c r="Q285" s="252"/>
      <c r="R285" s="252"/>
      <c r="S285" s="252"/>
      <c r="T285" s="25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4" t="s">
        <v>253</v>
      </c>
      <c r="AU285" s="254" t="s">
        <v>92</v>
      </c>
      <c r="AV285" s="13" t="s">
        <v>92</v>
      </c>
      <c r="AW285" s="13" t="s">
        <v>36</v>
      </c>
      <c r="AX285" s="13" t="s">
        <v>83</v>
      </c>
      <c r="AY285" s="254" t="s">
        <v>244</v>
      </c>
    </row>
    <row r="286" s="14" customFormat="1">
      <c r="A286" s="14"/>
      <c r="B286" s="255"/>
      <c r="C286" s="256"/>
      <c r="D286" s="245" t="s">
        <v>253</v>
      </c>
      <c r="E286" s="257" t="s">
        <v>1</v>
      </c>
      <c r="F286" s="258" t="s">
        <v>255</v>
      </c>
      <c r="G286" s="256"/>
      <c r="H286" s="259">
        <v>1278.2729999999999</v>
      </c>
      <c r="I286" s="260"/>
      <c r="J286" s="256"/>
      <c r="K286" s="256"/>
      <c r="L286" s="261"/>
      <c r="M286" s="262"/>
      <c r="N286" s="263"/>
      <c r="O286" s="263"/>
      <c r="P286" s="263"/>
      <c r="Q286" s="263"/>
      <c r="R286" s="263"/>
      <c r="S286" s="263"/>
      <c r="T286" s="26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65" t="s">
        <v>253</v>
      </c>
      <c r="AU286" s="265" t="s">
        <v>92</v>
      </c>
      <c r="AV286" s="14" t="s">
        <v>251</v>
      </c>
      <c r="AW286" s="14" t="s">
        <v>36</v>
      </c>
      <c r="AX286" s="14" t="s">
        <v>90</v>
      </c>
      <c r="AY286" s="265" t="s">
        <v>244</v>
      </c>
    </row>
    <row r="287" s="2" customFormat="1" ht="24.15" customHeight="1">
      <c r="A287" s="39"/>
      <c r="B287" s="40"/>
      <c r="C287" s="287" t="s">
        <v>349</v>
      </c>
      <c r="D287" s="287" t="s">
        <v>529</v>
      </c>
      <c r="E287" s="288" t="s">
        <v>5347</v>
      </c>
      <c r="F287" s="289" t="s">
        <v>5348</v>
      </c>
      <c r="G287" s="290" t="s">
        <v>174</v>
      </c>
      <c r="H287" s="291">
        <v>1278.2729999999999</v>
      </c>
      <c r="I287" s="292"/>
      <c r="J287" s="293">
        <f>ROUND(I287*H287,2)</f>
        <v>0</v>
      </c>
      <c r="K287" s="294"/>
      <c r="L287" s="295"/>
      <c r="M287" s="296" t="s">
        <v>1</v>
      </c>
      <c r="N287" s="297" t="s">
        <v>48</v>
      </c>
      <c r="O287" s="92"/>
      <c r="P287" s="239">
        <f>O287*H287</f>
        <v>0</v>
      </c>
      <c r="Q287" s="239">
        <v>0.014999999999999999</v>
      </c>
      <c r="R287" s="239">
        <f>Q287*H287</f>
        <v>19.174094999999998</v>
      </c>
      <c r="S287" s="239">
        <v>0</v>
      </c>
      <c r="T287" s="240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41" t="s">
        <v>427</v>
      </c>
      <c r="AT287" s="241" t="s">
        <v>529</v>
      </c>
      <c r="AU287" s="241" t="s">
        <v>92</v>
      </c>
      <c r="AY287" s="18" t="s">
        <v>244</v>
      </c>
      <c r="BE287" s="242">
        <f>IF(N287="základní",J287,0)</f>
        <v>0</v>
      </c>
      <c r="BF287" s="242">
        <f>IF(N287="snížená",J287,0)</f>
        <v>0</v>
      </c>
      <c r="BG287" s="242">
        <f>IF(N287="zákl. přenesená",J287,0)</f>
        <v>0</v>
      </c>
      <c r="BH287" s="242">
        <f>IF(N287="sníž. přenesená",J287,0)</f>
        <v>0</v>
      </c>
      <c r="BI287" s="242">
        <f>IF(N287="nulová",J287,0)</f>
        <v>0</v>
      </c>
      <c r="BJ287" s="18" t="s">
        <v>90</v>
      </c>
      <c r="BK287" s="242">
        <f>ROUND(I287*H287,2)</f>
        <v>0</v>
      </c>
      <c r="BL287" s="18" t="s">
        <v>330</v>
      </c>
      <c r="BM287" s="241" t="s">
        <v>5349</v>
      </c>
    </row>
    <row r="288" s="2" customFormat="1" ht="37.8" customHeight="1">
      <c r="A288" s="39"/>
      <c r="B288" s="40"/>
      <c r="C288" s="229" t="s">
        <v>1262</v>
      </c>
      <c r="D288" s="229" t="s">
        <v>247</v>
      </c>
      <c r="E288" s="230" t="s">
        <v>983</v>
      </c>
      <c r="F288" s="231" t="s">
        <v>984</v>
      </c>
      <c r="G288" s="232" t="s">
        <v>174</v>
      </c>
      <c r="H288" s="233">
        <v>111.06</v>
      </c>
      <c r="I288" s="234"/>
      <c r="J288" s="235">
        <f>ROUND(I288*H288,2)</f>
        <v>0</v>
      </c>
      <c r="K288" s="236"/>
      <c r="L288" s="45"/>
      <c r="M288" s="237" t="s">
        <v>1</v>
      </c>
      <c r="N288" s="238" t="s">
        <v>48</v>
      </c>
      <c r="O288" s="92"/>
      <c r="P288" s="239">
        <f>O288*H288</f>
        <v>0</v>
      </c>
      <c r="Q288" s="239">
        <v>0.00012</v>
      </c>
      <c r="R288" s="239">
        <f>Q288*H288</f>
        <v>0.013327200000000001</v>
      </c>
      <c r="S288" s="239">
        <v>0</v>
      </c>
      <c r="T288" s="240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41" t="s">
        <v>330</v>
      </c>
      <c r="AT288" s="241" t="s">
        <v>247</v>
      </c>
      <c r="AU288" s="241" t="s">
        <v>92</v>
      </c>
      <c r="AY288" s="18" t="s">
        <v>244</v>
      </c>
      <c r="BE288" s="242">
        <f>IF(N288="základní",J288,0)</f>
        <v>0</v>
      </c>
      <c r="BF288" s="242">
        <f>IF(N288="snížená",J288,0)</f>
        <v>0</v>
      </c>
      <c r="BG288" s="242">
        <f>IF(N288="zákl. přenesená",J288,0)</f>
        <v>0</v>
      </c>
      <c r="BH288" s="242">
        <f>IF(N288="sníž. přenesená",J288,0)</f>
        <v>0</v>
      </c>
      <c r="BI288" s="242">
        <f>IF(N288="nulová",J288,0)</f>
        <v>0</v>
      </c>
      <c r="BJ288" s="18" t="s">
        <v>90</v>
      </c>
      <c r="BK288" s="242">
        <f>ROUND(I288*H288,2)</f>
        <v>0</v>
      </c>
      <c r="BL288" s="18" t="s">
        <v>330</v>
      </c>
      <c r="BM288" s="241" t="s">
        <v>5350</v>
      </c>
    </row>
    <row r="289" s="2" customFormat="1" ht="24.15" customHeight="1">
      <c r="A289" s="39"/>
      <c r="B289" s="40"/>
      <c r="C289" s="287" t="s">
        <v>1266</v>
      </c>
      <c r="D289" s="287" t="s">
        <v>529</v>
      </c>
      <c r="E289" s="288" t="s">
        <v>987</v>
      </c>
      <c r="F289" s="289" t="s">
        <v>988</v>
      </c>
      <c r="G289" s="290" t="s">
        <v>174</v>
      </c>
      <c r="H289" s="291">
        <v>55.439999999999998</v>
      </c>
      <c r="I289" s="292"/>
      <c r="J289" s="293">
        <f>ROUND(I289*H289,2)</f>
        <v>0</v>
      </c>
      <c r="K289" s="294"/>
      <c r="L289" s="295"/>
      <c r="M289" s="296" t="s">
        <v>1</v>
      </c>
      <c r="N289" s="297" t="s">
        <v>48</v>
      </c>
      <c r="O289" s="92"/>
      <c r="P289" s="239">
        <f>O289*H289</f>
        <v>0</v>
      </c>
      <c r="Q289" s="239">
        <v>0.0064999999999999997</v>
      </c>
      <c r="R289" s="239">
        <f>Q289*H289</f>
        <v>0.36035999999999996</v>
      </c>
      <c r="S289" s="239">
        <v>0</v>
      </c>
      <c r="T289" s="240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41" t="s">
        <v>427</v>
      </c>
      <c r="AT289" s="241" t="s">
        <v>529</v>
      </c>
      <c r="AU289" s="241" t="s">
        <v>92</v>
      </c>
      <c r="AY289" s="18" t="s">
        <v>244</v>
      </c>
      <c r="BE289" s="242">
        <f>IF(N289="základní",J289,0)</f>
        <v>0</v>
      </c>
      <c r="BF289" s="242">
        <f>IF(N289="snížená",J289,0)</f>
        <v>0</v>
      </c>
      <c r="BG289" s="242">
        <f>IF(N289="zákl. přenesená",J289,0)</f>
        <v>0</v>
      </c>
      <c r="BH289" s="242">
        <f>IF(N289="sníž. přenesená",J289,0)</f>
        <v>0</v>
      </c>
      <c r="BI289" s="242">
        <f>IF(N289="nulová",J289,0)</f>
        <v>0</v>
      </c>
      <c r="BJ289" s="18" t="s">
        <v>90</v>
      </c>
      <c r="BK289" s="242">
        <f>ROUND(I289*H289,2)</f>
        <v>0</v>
      </c>
      <c r="BL289" s="18" t="s">
        <v>330</v>
      </c>
      <c r="BM289" s="241" t="s">
        <v>5351</v>
      </c>
    </row>
    <row r="290" s="15" customFormat="1">
      <c r="A290" s="15"/>
      <c r="B290" s="266"/>
      <c r="C290" s="267"/>
      <c r="D290" s="245" t="s">
        <v>253</v>
      </c>
      <c r="E290" s="268" t="s">
        <v>1</v>
      </c>
      <c r="F290" s="269" t="s">
        <v>907</v>
      </c>
      <c r="G290" s="267"/>
      <c r="H290" s="268" t="s">
        <v>1</v>
      </c>
      <c r="I290" s="270"/>
      <c r="J290" s="267"/>
      <c r="K290" s="267"/>
      <c r="L290" s="271"/>
      <c r="M290" s="272"/>
      <c r="N290" s="273"/>
      <c r="O290" s="273"/>
      <c r="P290" s="273"/>
      <c r="Q290" s="273"/>
      <c r="R290" s="273"/>
      <c r="S290" s="273"/>
      <c r="T290" s="274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75" t="s">
        <v>253</v>
      </c>
      <c r="AU290" s="275" t="s">
        <v>92</v>
      </c>
      <c r="AV290" s="15" t="s">
        <v>90</v>
      </c>
      <c r="AW290" s="15" t="s">
        <v>36</v>
      </c>
      <c r="AX290" s="15" t="s">
        <v>83</v>
      </c>
      <c r="AY290" s="275" t="s">
        <v>244</v>
      </c>
    </row>
    <row r="291" s="13" customFormat="1">
      <c r="A291" s="13"/>
      <c r="B291" s="243"/>
      <c r="C291" s="244"/>
      <c r="D291" s="245" t="s">
        <v>253</v>
      </c>
      <c r="E291" s="246" t="s">
        <v>1</v>
      </c>
      <c r="F291" s="247" t="s">
        <v>5352</v>
      </c>
      <c r="G291" s="244"/>
      <c r="H291" s="248">
        <v>52.799999999999997</v>
      </c>
      <c r="I291" s="249"/>
      <c r="J291" s="244"/>
      <c r="K291" s="244"/>
      <c r="L291" s="250"/>
      <c r="M291" s="251"/>
      <c r="N291" s="252"/>
      <c r="O291" s="252"/>
      <c r="P291" s="252"/>
      <c r="Q291" s="252"/>
      <c r="R291" s="252"/>
      <c r="S291" s="252"/>
      <c r="T291" s="25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4" t="s">
        <v>253</v>
      </c>
      <c r="AU291" s="254" t="s">
        <v>92</v>
      </c>
      <c r="AV291" s="13" t="s">
        <v>92</v>
      </c>
      <c r="AW291" s="13" t="s">
        <v>36</v>
      </c>
      <c r="AX291" s="13" t="s">
        <v>83</v>
      </c>
      <c r="AY291" s="254" t="s">
        <v>244</v>
      </c>
    </row>
    <row r="292" s="14" customFormat="1">
      <c r="A292" s="14"/>
      <c r="B292" s="255"/>
      <c r="C292" s="256"/>
      <c r="D292" s="245" t="s">
        <v>253</v>
      </c>
      <c r="E292" s="257" t="s">
        <v>1</v>
      </c>
      <c r="F292" s="258" t="s">
        <v>255</v>
      </c>
      <c r="G292" s="256"/>
      <c r="H292" s="259">
        <v>52.799999999999997</v>
      </c>
      <c r="I292" s="260"/>
      <c r="J292" s="256"/>
      <c r="K292" s="256"/>
      <c r="L292" s="261"/>
      <c r="M292" s="262"/>
      <c r="N292" s="263"/>
      <c r="O292" s="263"/>
      <c r="P292" s="263"/>
      <c r="Q292" s="263"/>
      <c r="R292" s="263"/>
      <c r="S292" s="263"/>
      <c r="T292" s="26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65" t="s">
        <v>253</v>
      </c>
      <c r="AU292" s="265" t="s">
        <v>92</v>
      </c>
      <c r="AV292" s="14" t="s">
        <v>251</v>
      </c>
      <c r="AW292" s="14" t="s">
        <v>36</v>
      </c>
      <c r="AX292" s="14" t="s">
        <v>90</v>
      </c>
      <c r="AY292" s="265" t="s">
        <v>244</v>
      </c>
    </row>
    <row r="293" s="13" customFormat="1">
      <c r="A293" s="13"/>
      <c r="B293" s="243"/>
      <c r="C293" s="244"/>
      <c r="D293" s="245" t="s">
        <v>253</v>
      </c>
      <c r="E293" s="244"/>
      <c r="F293" s="247" t="s">
        <v>5353</v>
      </c>
      <c r="G293" s="244"/>
      <c r="H293" s="248">
        <v>55.439999999999998</v>
      </c>
      <c r="I293" s="249"/>
      <c r="J293" s="244"/>
      <c r="K293" s="244"/>
      <c r="L293" s="250"/>
      <c r="M293" s="251"/>
      <c r="N293" s="252"/>
      <c r="O293" s="252"/>
      <c r="P293" s="252"/>
      <c r="Q293" s="252"/>
      <c r="R293" s="252"/>
      <c r="S293" s="252"/>
      <c r="T293" s="25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4" t="s">
        <v>253</v>
      </c>
      <c r="AU293" s="254" t="s">
        <v>92</v>
      </c>
      <c r="AV293" s="13" t="s">
        <v>92</v>
      </c>
      <c r="AW293" s="13" t="s">
        <v>4</v>
      </c>
      <c r="AX293" s="13" t="s">
        <v>90</v>
      </c>
      <c r="AY293" s="254" t="s">
        <v>244</v>
      </c>
    </row>
    <row r="294" s="2" customFormat="1" ht="24.15" customHeight="1">
      <c r="A294" s="39"/>
      <c r="B294" s="40"/>
      <c r="C294" s="287" t="s">
        <v>1270</v>
      </c>
      <c r="D294" s="287" t="s">
        <v>529</v>
      </c>
      <c r="E294" s="288" t="s">
        <v>993</v>
      </c>
      <c r="F294" s="289" t="s">
        <v>994</v>
      </c>
      <c r="G294" s="290" t="s">
        <v>174</v>
      </c>
      <c r="H294" s="291">
        <v>61.173000000000002</v>
      </c>
      <c r="I294" s="292"/>
      <c r="J294" s="293">
        <f>ROUND(I294*H294,2)</f>
        <v>0</v>
      </c>
      <c r="K294" s="294"/>
      <c r="L294" s="295"/>
      <c r="M294" s="296" t="s">
        <v>1</v>
      </c>
      <c r="N294" s="297" t="s">
        <v>48</v>
      </c>
      <c r="O294" s="92"/>
      <c r="P294" s="239">
        <f>O294*H294</f>
        <v>0</v>
      </c>
      <c r="Q294" s="239">
        <v>0.0035000000000000001</v>
      </c>
      <c r="R294" s="239">
        <f>Q294*H294</f>
        <v>0.2141055</v>
      </c>
      <c r="S294" s="239">
        <v>0</v>
      </c>
      <c r="T294" s="240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41" t="s">
        <v>427</v>
      </c>
      <c r="AT294" s="241" t="s">
        <v>529</v>
      </c>
      <c r="AU294" s="241" t="s">
        <v>92</v>
      </c>
      <c r="AY294" s="18" t="s">
        <v>244</v>
      </c>
      <c r="BE294" s="242">
        <f>IF(N294="základní",J294,0)</f>
        <v>0</v>
      </c>
      <c r="BF294" s="242">
        <f>IF(N294="snížená",J294,0)</f>
        <v>0</v>
      </c>
      <c r="BG294" s="242">
        <f>IF(N294="zákl. přenesená",J294,0)</f>
        <v>0</v>
      </c>
      <c r="BH294" s="242">
        <f>IF(N294="sníž. přenesená",J294,0)</f>
        <v>0</v>
      </c>
      <c r="BI294" s="242">
        <f>IF(N294="nulová",J294,0)</f>
        <v>0</v>
      </c>
      <c r="BJ294" s="18" t="s">
        <v>90</v>
      </c>
      <c r="BK294" s="242">
        <f>ROUND(I294*H294,2)</f>
        <v>0</v>
      </c>
      <c r="BL294" s="18" t="s">
        <v>330</v>
      </c>
      <c r="BM294" s="241" t="s">
        <v>5354</v>
      </c>
    </row>
    <row r="295" s="15" customFormat="1">
      <c r="A295" s="15"/>
      <c r="B295" s="266"/>
      <c r="C295" s="267"/>
      <c r="D295" s="245" t="s">
        <v>253</v>
      </c>
      <c r="E295" s="268" t="s">
        <v>1</v>
      </c>
      <c r="F295" s="269" t="s">
        <v>907</v>
      </c>
      <c r="G295" s="267"/>
      <c r="H295" s="268" t="s">
        <v>1</v>
      </c>
      <c r="I295" s="270"/>
      <c r="J295" s="267"/>
      <c r="K295" s="267"/>
      <c r="L295" s="271"/>
      <c r="M295" s="272"/>
      <c r="N295" s="273"/>
      <c r="O295" s="273"/>
      <c r="P295" s="273"/>
      <c r="Q295" s="273"/>
      <c r="R295" s="273"/>
      <c r="S295" s="273"/>
      <c r="T295" s="274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75" t="s">
        <v>253</v>
      </c>
      <c r="AU295" s="275" t="s">
        <v>92</v>
      </c>
      <c r="AV295" s="15" t="s">
        <v>90</v>
      </c>
      <c r="AW295" s="15" t="s">
        <v>36</v>
      </c>
      <c r="AX295" s="15" t="s">
        <v>83</v>
      </c>
      <c r="AY295" s="275" t="s">
        <v>244</v>
      </c>
    </row>
    <row r="296" s="13" customFormat="1">
      <c r="A296" s="13"/>
      <c r="B296" s="243"/>
      <c r="C296" s="244"/>
      <c r="D296" s="245" t="s">
        <v>253</v>
      </c>
      <c r="E296" s="246" t="s">
        <v>1</v>
      </c>
      <c r="F296" s="247" t="s">
        <v>5355</v>
      </c>
      <c r="G296" s="244"/>
      <c r="H296" s="248">
        <v>58.259999999999998</v>
      </c>
      <c r="I296" s="249"/>
      <c r="J296" s="244"/>
      <c r="K296" s="244"/>
      <c r="L296" s="250"/>
      <c r="M296" s="251"/>
      <c r="N296" s="252"/>
      <c r="O296" s="252"/>
      <c r="P296" s="252"/>
      <c r="Q296" s="252"/>
      <c r="R296" s="252"/>
      <c r="S296" s="252"/>
      <c r="T296" s="25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4" t="s">
        <v>253</v>
      </c>
      <c r="AU296" s="254" t="s">
        <v>92</v>
      </c>
      <c r="AV296" s="13" t="s">
        <v>92</v>
      </c>
      <c r="AW296" s="13" t="s">
        <v>36</v>
      </c>
      <c r="AX296" s="13" t="s">
        <v>83</v>
      </c>
      <c r="AY296" s="254" t="s">
        <v>244</v>
      </c>
    </row>
    <row r="297" s="14" customFormat="1">
      <c r="A297" s="14"/>
      <c r="B297" s="255"/>
      <c r="C297" s="256"/>
      <c r="D297" s="245" t="s">
        <v>253</v>
      </c>
      <c r="E297" s="257" t="s">
        <v>1</v>
      </c>
      <c r="F297" s="258" t="s">
        <v>255</v>
      </c>
      <c r="G297" s="256"/>
      <c r="H297" s="259">
        <v>58.259999999999998</v>
      </c>
      <c r="I297" s="260"/>
      <c r="J297" s="256"/>
      <c r="K297" s="256"/>
      <c r="L297" s="261"/>
      <c r="M297" s="262"/>
      <c r="N297" s="263"/>
      <c r="O297" s="263"/>
      <c r="P297" s="263"/>
      <c r="Q297" s="263"/>
      <c r="R297" s="263"/>
      <c r="S297" s="263"/>
      <c r="T297" s="26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65" t="s">
        <v>253</v>
      </c>
      <c r="AU297" s="265" t="s">
        <v>92</v>
      </c>
      <c r="AV297" s="14" t="s">
        <v>251</v>
      </c>
      <c r="AW297" s="14" t="s">
        <v>36</v>
      </c>
      <c r="AX297" s="14" t="s">
        <v>90</v>
      </c>
      <c r="AY297" s="265" t="s">
        <v>244</v>
      </c>
    </row>
    <row r="298" s="13" customFormat="1">
      <c r="A298" s="13"/>
      <c r="B298" s="243"/>
      <c r="C298" s="244"/>
      <c r="D298" s="245" t="s">
        <v>253</v>
      </c>
      <c r="E298" s="244"/>
      <c r="F298" s="247" t="s">
        <v>5356</v>
      </c>
      <c r="G298" s="244"/>
      <c r="H298" s="248">
        <v>61.173000000000002</v>
      </c>
      <c r="I298" s="249"/>
      <c r="J298" s="244"/>
      <c r="K298" s="244"/>
      <c r="L298" s="250"/>
      <c r="M298" s="251"/>
      <c r="N298" s="252"/>
      <c r="O298" s="252"/>
      <c r="P298" s="252"/>
      <c r="Q298" s="252"/>
      <c r="R298" s="252"/>
      <c r="S298" s="252"/>
      <c r="T298" s="25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4" t="s">
        <v>253</v>
      </c>
      <c r="AU298" s="254" t="s">
        <v>92</v>
      </c>
      <c r="AV298" s="13" t="s">
        <v>92</v>
      </c>
      <c r="AW298" s="13" t="s">
        <v>4</v>
      </c>
      <c r="AX298" s="13" t="s">
        <v>90</v>
      </c>
      <c r="AY298" s="254" t="s">
        <v>244</v>
      </c>
    </row>
    <row r="299" s="2" customFormat="1" ht="24.15" customHeight="1">
      <c r="A299" s="39"/>
      <c r="B299" s="40"/>
      <c r="C299" s="229" t="s">
        <v>1343</v>
      </c>
      <c r="D299" s="298" t="s">
        <v>247</v>
      </c>
      <c r="E299" s="230" t="s">
        <v>997</v>
      </c>
      <c r="F299" s="231" t="s">
        <v>998</v>
      </c>
      <c r="G299" s="232" t="s">
        <v>174</v>
      </c>
      <c r="H299" s="233">
        <v>32.927999999999997</v>
      </c>
      <c r="I299" s="234"/>
      <c r="J299" s="235">
        <f>ROUND(I299*H299,2)</f>
        <v>0</v>
      </c>
      <c r="K299" s="236"/>
      <c r="L299" s="45"/>
      <c r="M299" s="237" t="s">
        <v>1</v>
      </c>
      <c r="N299" s="238" t="s">
        <v>48</v>
      </c>
      <c r="O299" s="92"/>
      <c r="P299" s="239">
        <f>O299*H299</f>
        <v>0</v>
      </c>
      <c r="Q299" s="239">
        <v>0</v>
      </c>
      <c r="R299" s="239">
        <f>Q299*H299</f>
        <v>0</v>
      </c>
      <c r="S299" s="239">
        <v>0</v>
      </c>
      <c r="T299" s="240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41" t="s">
        <v>330</v>
      </c>
      <c r="AT299" s="241" t="s">
        <v>247</v>
      </c>
      <c r="AU299" s="241" t="s">
        <v>92</v>
      </c>
      <c r="AY299" s="18" t="s">
        <v>244</v>
      </c>
      <c r="BE299" s="242">
        <f>IF(N299="základní",J299,0)</f>
        <v>0</v>
      </c>
      <c r="BF299" s="242">
        <f>IF(N299="snížená",J299,0)</f>
        <v>0</v>
      </c>
      <c r="BG299" s="242">
        <f>IF(N299="zákl. přenesená",J299,0)</f>
        <v>0</v>
      </c>
      <c r="BH299" s="242">
        <f>IF(N299="sníž. přenesená",J299,0)</f>
        <v>0</v>
      </c>
      <c r="BI299" s="242">
        <f>IF(N299="nulová",J299,0)</f>
        <v>0</v>
      </c>
      <c r="BJ299" s="18" t="s">
        <v>90</v>
      </c>
      <c r="BK299" s="242">
        <f>ROUND(I299*H299,2)</f>
        <v>0</v>
      </c>
      <c r="BL299" s="18" t="s">
        <v>330</v>
      </c>
      <c r="BM299" s="241" t="s">
        <v>5357</v>
      </c>
    </row>
    <row r="300" s="13" customFormat="1">
      <c r="A300" s="13"/>
      <c r="B300" s="243"/>
      <c r="C300" s="244"/>
      <c r="D300" s="245" t="s">
        <v>253</v>
      </c>
      <c r="E300" s="246" t="s">
        <v>1</v>
      </c>
      <c r="F300" s="247" t="s">
        <v>5358</v>
      </c>
      <c r="G300" s="244"/>
      <c r="H300" s="248">
        <v>32.927999999999997</v>
      </c>
      <c r="I300" s="249"/>
      <c r="J300" s="244"/>
      <c r="K300" s="244"/>
      <c r="L300" s="250"/>
      <c r="M300" s="251"/>
      <c r="N300" s="252"/>
      <c r="O300" s="252"/>
      <c r="P300" s="252"/>
      <c r="Q300" s="252"/>
      <c r="R300" s="252"/>
      <c r="S300" s="252"/>
      <c r="T300" s="25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4" t="s">
        <v>253</v>
      </c>
      <c r="AU300" s="254" t="s">
        <v>92</v>
      </c>
      <c r="AV300" s="13" t="s">
        <v>92</v>
      </c>
      <c r="AW300" s="13" t="s">
        <v>36</v>
      </c>
      <c r="AX300" s="13" t="s">
        <v>90</v>
      </c>
      <c r="AY300" s="254" t="s">
        <v>244</v>
      </c>
    </row>
    <row r="301" s="2" customFormat="1" ht="24.15" customHeight="1">
      <c r="A301" s="39"/>
      <c r="B301" s="40"/>
      <c r="C301" s="287" t="s">
        <v>1399</v>
      </c>
      <c r="D301" s="305" t="s">
        <v>529</v>
      </c>
      <c r="E301" s="288" t="s">
        <v>1002</v>
      </c>
      <c r="F301" s="289" t="s">
        <v>1003</v>
      </c>
      <c r="G301" s="290" t="s">
        <v>174</v>
      </c>
      <c r="H301" s="291">
        <v>9.0549999999999997</v>
      </c>
      <c r="I301" s="292"/>
      <c r="J301" s="293">
        <f>ROUND(I301*H301,2)</f>
        <v>0</v>
      </c>
      <c r="K301" s="294"/>
      <c r="L301" s="295"/>
      <c r="M301" s="296" t="s">
        <v>1</v>
      </c>
      <c r="N301" s="297" t="s">
        <v>48</v>
      </c>
      <c r="O301" s="92"/>
      <c r="P301" s="239">
        <f>O301*H301</f>
        <v>0</v>
      </c>
      <c r="Q301" s="239">
        <v>0.00059999999999999995</v>
      </c>
      <c r="R301" s="239">
        <f>Q301*H301</f>
        <v>0.0054329999999999995</v>
      </c>
      <c r="S301" s="239">
        <v>0</v>
      </c>
      <c r="T301" s="24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427</v>
      </c>
      <c r="AT301" s="241" t="s">
        <v>529</v>
      </c>
      <c r="AU301" s="241" t="s">
        <v>92</v>
      </c>
      <c r="AY301" s="18" t="s">
        <v>244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90</v>
      </c>
      <c r="BK301" s="242">
        <f>ROUND(I301*H301,2)</f>
        <v>0</v>
      </c>
      <c r="BL301" s="18" t="s">
        <v>330</v>
      </c>
      <c r="BM301" s="241" t="s">
        <v>5359</v>
      </c>
    </row>
    <row r="302" s="13" customFormat="1">
      <c r="A302" s="13"/>
      <c r="B302" s="243"/>
      <c r="C302" s="244"/>
      <c r="D302" s="245" t="s">
        <v>253</v>
      </c>
      <c r="E302" s="246" t="s">
        <v>1</v>
      </c>
      <c r="F302" s="247" t="s">
        <v>5360</v>
      </c>
      <c r="G302" s="244"/>
      <c r="H302" s="248">
        <v>8.2319999999999993</v>
      </c>
      <c r="I302" s="249"/>
      <c r="J302" s="244"/>
      <c r="K302" s="244"/>
      <c r="L302" s="250"/>
      <c r="M302" s="251"/>
      <c r="N302" s="252"/>
      <c r="O302" s="252"/>
      <c r="P302" s="252"/>
      <c r="Q302" s="252"/>
      <c r="R302" s="252"/>
      <c r="S302" s="252"/>
      <c r="T302" s="25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4" t="s">
        <v>253</v>
      </c>
      <c r="AU302" s="254" t="s">
        <v>92</v>
      </c>
      <c r="AV302" s="13" t="s">
        <v>92</v>
      </c>
      <c r="AW302" s="13" t="s">
        <v>36</v>
      </c>
      <c r="AX302" s="13" t="s">
        <v>90</v>
      </c>
      <c r="AY302" s="254" t="s">
        <v>244</v>
      </c>
    </row>
    <row r="303" s="13" customFormat="1">
      <c r="A303" s="13"/>
      <c r="B303" s="243"/>
      <c r="C303" s="244"/>
      <c r="D303" s="245" t="s">
        <v>253</v>
      </c>
      <c r="E303" s="244"/>
      <c r="F303" s="247" t="s">
        <v>5361</v>
      </c>
      <c r="G303" s="244"/>
      <c r="H303" s="248">
        <v>9.0549999999999997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253</v>
      </c>
      <c r="AU303" s="254" t="s">
        <v>92</v>
      </c>
      <c r="AV303" s="13" t="s">
        <v>92</v>
      </c>
      <c r="AW303" s="13" t="s">
        <v>4</v>
      </c>
      <c r="AX303" s="13" t="s">
        <v>90</v>
      </c>
      <c r="AY303" s="254" t="s">
        <v>244</v>
      </c>
    </row>
    <row r="304" s="2" customFormat="1" ht="24.15" customHeight="1">
      <c r="A304" s="39"/>
      <c r="B304" s="40"/>
      <c r="C304" s="287" t="s">
        <v>1410</v>
      </c>
      <c r="D304" s="305" t="s">
        <v>529</v>
      </c>
      <c r="E304" s="288" t="s">
        <v>1008</v>
      </c>
      <c r="F304" s="289" t="s">
        <v>1009</v>
      </c>
      <c r="G304" s="290" t="s">
        <v>174</v>
      </c>
      <c r="H304" s="291">
        <v>9.0549999999999997</v>
      </c>
      <c r="I304" s="292"/>
      <c r="J304" s="293">
        <f>ROUND(I304*H304,2)</f>
        <v>0</v>
      </c>
      <c r="K304" s="294"/>
      <c r="L304" s="295"/>
      <c r="M304" s="296" t="s">
        <v>1</v>
      </c>
      <c r="N304" s="297" t="s">
        <v>48</v>
      </c>
      <c r="O304" s="92"/>
      <c r="P304" s="239">
        <f>O304*H304</f>
        <v>0</v>
      </c>
      <c r="Q304" s="239">
        <v>0.0011999999999999999</v>
      </c>
      <c r="R304" s="239">
        <f>Q304*H304</f>
        <v>0.010865999999999999</v>
      </c>
      <c r="S304" s="239">
        <v>0</v>
      </c>
      <c r="T304" s="240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41" t="s">
        <v>427</v>
      </c>
      <c r="AT304" s="241" t="s">
        <v>529</v>
      </c>
      <c r="AU304" s="241" t="s">
        <v>92</v>
      </c>
      <c r="AY304" s="18" t="s">
        <v>244</v>
      </c>
      <c r="BE304" s="242">
        <f>IF(N304="základní",J304,0)</f>
        <v>0</v>
      </c>
      <c r="BF304" s="242">
        <f>IF(N304="snížená",J304,0)</f>
        <v>0</v>
      </c>
      <c r="BG304" s="242">
        <f>IF(N304="zákl. přenesená",J304,0)</f>
        <v>0</v>
      </c>
      <c r="BH304" s="242">
        <f>IF(N304="sníž. přenesená",J304,0)</f>
        <v>0</v>
      </c>
      <c r="BI304" s="242">
        <f>IF(N304="nulová",J304,0)</f>
        <v>0</v>
      </c>
      <c r="BJ304" s="18" t="s">
        <v>90</v>
      </c>
      <c r="BK304" s="242">
        <f>ROUND(I304*H304,2)</f>
        <v>0</v>
      </c>
      <c r="BL304" s="18" t="s">
        <v>330</v>
      </c>
      <c r="BM304" s="241" t="s">
        <v>5362</v>
      </c>
    </row>
    <row r="305" s="13" customFormat="1">
      <c r="A305" s="13"/>
      <c r="B305" s="243"/>
      <c r="C305" s="244"/>
      <c r="D305" s="245" t="s">
        <v>253</v>
      </c>
      <c r="E305" s="246" t="s">
        <v>1</v>
      </c>
      <c r="F305" s="247" t="s">
        <v>5360</v>
      </c>
      <c r="G305" s="244"/>
      <c r="H305" s="248">
        <v>8.2319999999999993</v>
      </c>
      <c r="I305" s="249"/>
      <c r="J305" s="244"/>
      <c r="K305" s="244"/>
      <c r="L305" s="250"/>
      <c r="M305" s="251"/>
      <c r="N305" s="252"/>
      <c r="O305" s="252"/>
      <c r="P305" s="252"/>
      <c r="Q305" s="252"/>
      <c r="R305" s="252"/>
      <c r="S305" s="252"/>
      <c r="T305" s="25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4" t="s">
        <v>253</v>
      </c>
      <c r="AU305" s="254" t="s">
        <v>92</v>
      </c>
      <c r="AV305" s="13" t="s">
        <v>92</v>
      </c>
      <c r="AW305" s="13" t="s">
        <v>36</v>
      </c>
      <c r="AX305" s="13" t="s">
        <v>90</v>
      </c>
      <c r="AY305" s="254" t="s">
        <v>244</v>
      </c>
    </row>
    <row r="306" s="13" customFormat="1">
      <c r="A306" s="13"/>
      <c r="B306" s="243"/>
      <c r="C306" s="244"/>
      <c r="D306" s="245" t="s">
        <v>253</v>
      </c>
      <c r="E306" s="244"/>
      <c r="F306" s="247" t="s">
        <v>5361</v>
      </c>
      <c r="G306" s="244"/>
      <c r="H306" s="248">
        <v>9.0549999999999997</v>
      </c>
      <c r="I306" s="249"/>
      <c r="J306" s="244"/>
      <c r="K306" s="244"/>
      <c r="L306" s="250"/>
      <c r="M306" s="251"/>
      <c r="N306" s="252"/>
      <c r="O306" s="252"/>
      <c r="P306" s="252"/>
      <c r="Q306" s="252"/>
      <c r="R306" s="252"/>
      <c r="S306" s="252"/>
      <c r="T306" s="25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4" t="s">
        <v>253</v>
      </c>
      <c r="AU306" s="254" t="s">
        <v>92</v>
      </c>
      <c r="AV306" s="13" t="s">
        <v>92</v>
      </c>
      <c r="AW306" s="13" t="s">
        <v>4</v>
      </c>
      <c r="AX306" s="13" t="s">
        <v>90</v>
      </c>
      <c r="AY306" s="254" t="s">
        <v>244</v>
      </c>
    </row>
    <row r="307" s="2" customFormat="1" ht="24.15" customHeight="1">
      <c r="A307" s="39"/>
      <c r="B307" s="40"/>
      <c r="C307" s="287" t="s">
        <v>1425</v>
      </c>
      <c r="D307" s="305" t="s">
        <v>529</v>
      </c>
      <c r="E307" s="288" t="s">
        <v>1012</v>
      </c>
      <c r="F307" s="289" t="s">
        <v>1013</v>
      </c>
      <c r="G307" s="290" t="s">
        <v>174</v>
      </c>
      <c r="H307" s="291">
        <v>9.0549999999999997</v>
      </c>
      <c r="I307" s="292"/>
      <c r="J307" s="293">
        <f>ROUND(I307*H307,2)</f>
        <v>0</v>
      </c>
      <c r="K307" s="294"/>
      <c r="L307" s="295"/>
      <c r="M307" s="296" t="s">
        <v>1</v>
      </c>
      <c r="N307" s="297" t="s">
        <v>48</v>
      </c>
      <c r="O307" s="92"/>
      <c r="P307" s="239">
        <f>O307*H307</f>
        <v>0</v>
      </c>
      <c r="Q307" s="239">
        <v>0.0015</v>
      </c>
      <c r="R307" s="239">
        <f>Q307*H307</f>
        <v>0.013582499999999999</v>
      </c>
      <c r="S307" s="239">
        <v>0</v>
      </c>
      <c r="T307" s="240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41" t="s">
        <v>427</v>
      </c>
      <c r="AT307" s="241" t="s">
        <v>529</v>
      </c>
      <c r="AU307" s="241" t="s">
        <v>92</v>
      </c>
      <c r="AY307" s="18" t="s">
        <v>244</v>
      </c>
      <c r="BE307" s="242">
        <f>IF(N307="základní",J307,0)</f>
        <v>0</v>
      </c>
      <c r="BF307" s="242">
        <f>IF(N307="snížená",J307,0)</f>
        <v>0</v>
      </c>
      <c r="BG307" s="242">
        <f>IF(N307="zákl. přenesená",J307,0)</f>
        <v>0</v>
      </c>
      <c r="BH307" s="242">
        <f>IF(N307="sníž. přenesená",J307,0)</f>
        <v>0</v>
      </c>
      <c r="BI307" s="242">
        <f>IF(N307="nulová",J307,0)</f>
        <v>0</v>
      </c>
      <c r="BJ307" s="18" t="s">
        <v>90</v>
      </c>
      <c r="BK307" s="242">
        <f>ROUND(I307*H307,2)</f>
        <v>0</v>
      </c>
      <c r="BL307" s="18" t="s">
        <v>330</v>
      </c>
      <c r="BM307" s="241" t="s">
        <v>5363</v>
      </c>
    </row>
    <row r="308" s="13" customFormat="1">
      <c r="A308" s="13"/>
      <c r="B308" s="243"/>
      <c r="C308" s="244"/>
      <c r="D308" s="245" t="s">
        <v>253</v>
      </c>
      <c r="E308" s="246" t="s">
        <v>1</v>
      </c>
      <c r="F308" s="247" t="s">
        <v>5360</v>
      </c>
      <c r="G308" s="244"/>
      <c r="H308" s="248">
        <v>8.2319999999999993</v>
      </c>
      <c r="I308" s="249"/>
      <c r="J308" s="244"/>
      <c r="K308" s="244"/>
      <c r="L308" s="250"/>
      <c r="M308" s="251"/>
      <c r="N308" s="252"/>
      <c r="O308" s="252"/>
      <c r="P308" s="252"/>
      <c r="Q308" s="252"/>
      <c r="R308" s="252"/>
      <c r="S308" s="252"/>
      <c r="T308" s="25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4" t="s">
        <v>253</v>
      </c>
      <c r="AU308" s="254" t="s">
        <v>92</v>
      </c>
      <c r="AV308" s="13" t="s">
        <v>92</v>
      </c>
      <c r="AW308" s="13" t="s">
        <v>36</v>
      </c>
      <c r="AX308" s="13" t="s">
        <v>90</v>
      </c>
      <c r="AY308" s="254" t="s">
        <v>244</v>
      </c>
    </row>
    <row r="309" s="13" customFormat="1">
      <c r="A309" s="13"/>
      <c r="B309" s="243"/>
      <c r="C309" s="244"/>
      <c r="D309" s="245" t="s">
        <v>253</v>
      </c>
      <c r="E309" s="244"/>
      <c r="F309" s="247" t="s">
        <v>5361</v>
      </c>
      <c r="G309" s="244"/>
      <c r="H309" s="248">
        <v>9.0549999999999997</v>
      </c>
      <c r="I309" s="249"/>
      <c r="J309" s="244"/>
      <c r="K309" s="244"/>
      <c r="L309" s="250"/>
      <c r="M309" s="251"/>
      <c r="N309" s="252"/>
      <c r="O309" s="252"/>
      <c r="P309" s="252"/>
      <c r="Q309" s="252"/>
      <c r="R309" s="252"/>
      <c r="S309" s="252"/>
      <c r="T309" s="25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4" t="s">
        <v>253</v>
      </c>
      <c r="AU309" s="254" t="s">
        <v>92</v>
      </c>
      <c r="AV309" s="13" t="s">
        <v>92</v>
      </c>
      <c r="AW309" s="13" t="s">
        <v>4</v>
      </c>
      <c r="AX309" s="13" t="s">
        <v>90</v>
      </c>
      <c r="AY309" s="254" t="s">
        <v>244</v>
      </c>
    </row>
    <row r="310" s="2" customFormat="1" ht="24.15" customHeight="1">
      <c r="A310" s="39"/>
      <c r="B310" s="40"/>
      <c r="C310" s="287" t="s">
        <v>1431</v>
      </c>
      <c r="D310" s="305" t="s">
        <v>529</v>
      </c>
      <c r="E310" s="288" t="s">
        <v>1016</v>
      </c>
      <c r="F310" s="289" t="s">
        <v>1017</v>
      </c>
      <c r="G310" s="290" t="s">
        <v>174</v>
      </c>
      <c r="H310" s="291">
        <v>9.0549999999999997</v>
      </c>
      <c r="I310" s="292"/>
      <c r="J310" s="293">
        <f>ROUND(I310*H310,2)</f>
        <v>0</v>
      </c>
      <c r="K310" s="294"/>
      <c r="L310" s="295"/>
      <c r="M310" s="296" t="s">
        <v>1</v>
      </c>
      <c r="N310" s="297" t="s">
        <v>48</v>
      </c>
      <c r="O310" s="92"/>
      <c r="P310" s="239">
        <f>O310*H310</f>
        <v>0</v>
      </c>
      <c r="Q310" s="239">
        <v>0.002</v>
      </c>
      <c r="R310" s="239">
        <f>Q310*H310</f>
        <v>0.018110000000000001</v>
      </c>
      <c r="S310" s="239">
        <v>0</v>
      </c>
      <c r="T310" s="240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41" t="s">
        <v>427</v>
      </c>
      <c r="AT310" s="241" t="s">
        <v>529</v>
      </c>
      <c r="AU310" s="241" t="s">
        <v>92</v>
      </c>
      <c r="AY310" s="18" t="s">
        <v>244</v>
      </c>
      <c r="BE310" s="242">
        <f>IF(N310="základní",J310,0)</f>
        <v>0</v>
      </c>
      <c r="BF310" s="242">
        <f>IF(N310="snížená",J310,0)</f>
        <v>0</v>
      </c>
      <c r="BG310" s="242">
        <f>IF(N310="zákl. přenesená",J310,0)</f>
        <v>0</v>
      </c>
      <c r="BH310" s="242">
        <f>IF(N310="sníž. přenesená",J310,0)</f>
        <v>0</v>
      </c>
      <c r="BI310" s="242">
        <f>IF(N310="nulová",J310,0)</f>
        <v>0</v>
      </c>
      <c r="BJ310" s="18" t="s">
        <v>90</v>
      </c>
      <c r="BK310" s="242">
        <f>ROUND(I310*H310,2)</f>
        <v>0</v>
      </c>
      <c r="BL310" s="18" t="s">
        <v>330</v>
      </c>
      <c r="BM310" s="241" t="s">
        <v>5364</v>
      </c>
    </row>
    <row r="311" s="13" customFormat="1">
      <c r="A311" s="13"/>
      <c r="B311" s="243"/>
      <c r="C311" s="244"/>
      <c r="D311" s="245" t="s">
        <v>253</v>
      </c>
      <c r="E311" s="246" t="s">
        <v>1</v>
      </c>
      <c r="F311" s="247" t="s">
        <v>5360</v>
      </c>
      <c r="G311" s="244"/>
      <c r="H311" s="248">
        <v>8.2319999999999993</v>
      </c>
      <c r="I311" s="249"/>
      <c r="J311" s="244"/>
      <c r="K311" s="244"/>
      <c r="L311" s="250"/>
      <c r="M311" s="251"/>
      <c r="N311" s="252"/>
      <c r="O311" s="252"/>
      <c r="P311" s="252"/>
      <c r="Q311" s="252"/>
      <c r="R311" s="252"/>
      <c r="S311" s="252"/>
      <c r="T311" s="25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4" t="s">
        <v>253</v>
      </c>
      <c r="AU311" s="254" t="s">
        <v>92</v>
      </c>
      <c r="AV311" s="13" t="s">
        <v>92</v>
      </c>
      <c r="AW311" s="13" t="s">
        <v>36</v>
      </c>
      <c r="AX311" s="13" t="s">
        <v>90</v>
      </c>
      <c r="AY311" s="254" t="s">
        <v>244</v>
      </c>
    </row>
    <row r="312" s="13" customFormat="1">
      <c r="A312" s="13"/>
      <c r="B312" s="243"/>
      <c r="C312" s="244"/>
      <c r="D312" s="245" t="s">
        <v>253</v>
      </c>
      <c r="E312" s="244"/>
      <c r="F312" s="247" t="s">
        <v>5361</v>
      </c>
      <c r="G312" s="244"/>
      <c r="H312" s="248">
        <v>9.0549999999999997</v>
      </c>
      <c r="I312" s="249"/>
      <c r="J312" s="244"/>
      <c r="K312" s="244"/>
      <c r="L312" s="250"/>
      <c r="M312" s="251"/>
      <c r="N312" s="252"/>
      <c r="O312" s="252"/>
      <c r="P312" s="252"/>
      <c r="Q312" s="252"/>
      <c r="R312" s="252"/>
      <c r="S312" s="252"/>
      <c r="T312" s="25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4" t="s">
        <v>253</v>
      </c>
      <c r="AU312" s="254" t="s">
        <v>92</v>
      </c>
      <c r="AV312" s="13" t="s">
        <v>92</v>
      </c>
      <c r="AW312" s="13" t="s">
        <v>4</v>
      </c>
      <c r="AX312" s="13" t="s">
        <v>90</v>
      </c>
      <c r="AY312" s="254" t="s">
        <v>244</v>
      </c>
    </row>
    <row r="313" s="2" customFormat="1" ht="24.15" customHeight="1">
      <c r="A313" s="39"/>
      <c r="B313" s="40"/>
      <c r="C313" s="229" t="s">
        <v>375</v>
      </c>
      <c r="D313" s="229" t="s">
        <v>247</v>
      </c>
      <c r="E313" s="230" t="s">
        <v>1020</v>
      </c>
      <c r="F313" s="231" t="s">
        <v>1021</v>
      </c>
      <c r="G313" s="232" t="s">
        <v>338</v>
      </c>
      <c r="H313" s="233">
        <v>21.004000000000001</v>
      </c>
      <c r="I313" s="234"/>
      <c r="J313" s="235">
        <f>ROUND(I313*H313,2)</f>
        <v>0</v>
      </c>
      <c r="K313" s="236"/>
      <c r="L313" s="45"/>
      <c r="M313" s="237" t="s">
        <v>1</v>
      </c>
      <c r="N313" s="238" t="s">
        <v>48</v>
      </c>
      <c r="O313" s="92"/>
      <c r="P313" s="239">
        <f>O313*H313</f>
        <v>0</v>
      </c>
      <c r="Q313" s="239">
        <v>0</v>
      </c>
      <c r="R313" s="239">
        <f>Q313*H313</f>
        <v>0</v>
      </c>
      <c r="S313" s="239">
        <v>0</v>
      </c>
      <c r="T313" s="240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41" t="s">
        <v>330</v>
      </c>
      <c r="AT313" s="241" t="s">
        <v>247</v>
      </c>
      <c r="AU313" s="241" t="s">
        <v>92</v>
      </c>
      <c r="AY313" s="18" t="s">
        <v>244</v>
      </c>
      <c r="BE313" s="242">
        <f>IF(N313="základní",J313,0)</f>
        <v>0</v>
      </c>
      <c r="BF313" s="242">
        <f>IF(N313="snížená",J313,0)</f>
        <v>0</v>
      </c>
      <c r="BG313" s="242">
        <f>IF(N313="zákl. přenesená",J313,0)</f>
        <v>0</v>
      </c>
      <c r="BH313" s="242">
        <f>IF(N313="sníž. přenesená",J313,0)</f>
        <v>0</v>
      </c>
      <c r="BI313" s="242">
        <f>IF(N313="nulová",J313,0)</f>
        <v>0</v>
      </c>
      <c r="BJ313" s="18" t="s">
        <v>90</v>
      </c>
      <c r="BK313" s="242">
        <f>ROUND(I313*H313,2)</f>
        <v>0</v>
      </c>
      <c r="BL313" s="18" t="s">
        <v>330</v>
      </c>
      <c r="BM313" s="241" t="s">
        <v>5365</v>
      </c>
    </row>
    <row r="314" s="12" customFormat="1" ht="22.8" customHeight="1">
      <c r="A314" s="12"/>
      <c r="B314" s="213"/>
      <c r="C314" s="214"/>
      <c r="D314" s="215" t="s">
        <v>82</v>
      </c>
      <c r="E314" s="227" t="s">
        <v>1047</v>
      </c>
      <c r="F314" s="227" t="s">
        <v>1048</v>
      </c>
      <c r="G314" s="214"/>
      <c r="H314" s="214"/>
      <c r="I314" s="217"/>
      <c r="J314" s="228">
        <f>BK314</f>
        <v>0</v>
      </c>
      <c r="K314" s="214"/>
      <c r="L314" s="219"/>
      <c r="M314" s="220"/>
      <c r="N314" s="221"/>
      <c r="O314" s="221"/>
      <c r="P314" s="222">
        <f>SUM(P315:P353)</f>
        <v>0</v>
      </c>
      <c r="Q314" s="221"/>
      <c r="R314" s="222">
        <f>SUM(R315:R353)</f>
        <v>38.300747479999998</v>
      </c>
      <c r="S314" s="221"/>
      <c r="T314" s="223">
        <f>SUM(T315:T353)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24" t="s">
        <v>92</v>
      </c>
      <c r="AT314" s="225" t="s">
        <v>82</v>
      </c>
      <c r="AU314" s="225" t="s">
        <v>90</v>
      </c>
      <c r="AY314" s="224" t="s">
        <v>244</v>
      </c>
      <c r="BK314" s="226">
        <f>SUM(BK315:BK353)</f>
        <v>0</v>
      </c>
    </row>
    <row r="315" s="2" customFormat="1" ht="33" customHeight="1">
      <c r="A315" s="39"/>
      <c r="B315" s="40"/>
      <c r="C315" s="229" t="s">
        <v>384</v>
      </c>
      <c r="D315" s="229" t="s">
        <v>247</v>
      </c>
      <c r="E315" s="230" t="s">
        <v>5366</v>
      </c>
      <c r="F315" s="231" t="s">
        <v>5367</v>
      </c>
      <c r="G315" s="232" t="s">
        <v>171</v>
      </c>
      <c r="H315" s="233">
        <v>3.8900000000000001</v>
      </c>
      <c r="I315" s="234"/>
      <c r="J315" s="235">
        <f>ROUND(I315*H315,2)</f>
        <v>0</v>
      </c>
      <c r="K315" s="236"/>
      <c r="L315" s="45"/>
      <c r="M315" s="237" t="s">
        <v>1</v>
      </c>
      <c r="N315" s="238" t="s">
        <v>48</v>
      </c>
      <c r="O315" s="92"/>
      <c r="P315" s="239">
        <f>O315*H315</f>
        <v>0</v>
      </c>
      <c r="Q315" s="239">
        <v>0.00108</v>
      </c>
      <c r="R315" s="239">
        <f>Q315*H315</f>
        <v>0.0042012000000000004</v>
      </c>
      <c r="S315" s="239">
        <v>0</v>
      </c>
      <c r="T315" s="240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41" t="s">
        <v>330</v>
      </c>
      <c r="AT315" s="241" t="s">
        <v>247</v>
      </c>
      <c r="AU315" s="241" t="s">
        <v>92</v>
      </c>
      <c r="AY315" s="18" t="s">
        <v>244</v>
      </c>
      <c r="BE315" s="242">
        <f>IF(N315="základní",J315,0)</f>
        <v>0</v>
      </c>
      <c r="BF315" s="242">
        <f>IF(N315="snížená",J315,0)</f>
        <v>0</v>
      </c>
      <c r="BG315" s="242">
        <f>IF(N315="zákl. přenesená",J315,0)</f>
        <v>0</v>
      </c>
      <c r="BH315" s="242">
        <f>IF(N315="sníž. přenesená",J315,0)</f>
        <v>0</v>
      </c>
      <c r="BI315" s="242">
        <f>IF(N315="nulová",J315,0)</f>
        <v>0</v>
      </c>
      <c r="BJ315" s="18" t="s">
        <v>90</v>
      </c>
      <c r="BK315" s="242">
        <f>ROUND(I315*H315,2)</f>
        <v>0</v>
      </c>
      <c r="BL315" s="18" t="s">
        <v>330</v>
      </c>
      <c r="BM315" s="241" t="s">
        <v>5368</v>
      </c>
    </row>
    <row r="316" s="15" customFormat="1">
      <c r="A316" s="15"/>
      <c r="B316" s="266"/>
      <c r="C316" s="267"/>
      <c r="D316" s="245" t="s">
        <v>253</v>
      </c>
      <c r="E316" s="268" t="s">
        <v>1</v>
      </c>
      <c r="F316" s="269" t="s">
        <v>5369</v>
      </c>
      <c r="G316" s="267"/>
      <c r="H316" s="268" t="s">
        <v>1</v>
      </c>
      <c r="I316" s="270"/>
      <c r="J316" s="267"/>
      <c r="K316" s="267"/>
      <c r="L316" s="271"/>
      <c r="M316" s="272"/>
      <c r="N316" s="273"/>
      <c r="O316" s="273"/>
      <c r="P316" s="273"/>
      <c r="Q316" s="273"/>
      <c r="R316" s="273"/>
      <c r="S316" s="273"/>
      <c r="T316" s="274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5" t="s">
        <v>253</v>
      </c>
      <c r="AU316" s="275" t="s">
        <v>92</v>
      </c>
      <c r="AV316" s="15" t="s">
        <v>90</v>
      </c>
      <c r="AW316" s="15" t="s">
        <v>36</v>
      </c>
      <c r="AX316" s="15" t="s">
        <v>83</v>
      </c>
      <c r="AY316" s="275" t="s">
        <v>244</v>
      </c>
    </row>
    <row r="317" s="13" customFormat="1">
      <c r="A317" s="13"/>
      <c r="B317" s="243"/>
      <c r="C317" s="244"/>
      <c r="D317" s="245" t="s">
        <v>253</v>
      </c>
      <c r="E317" s="246" t="s">
        <v>1</v>
      </c>
      <c r="F317" s="247" t="s">
        <v>5370</v>
      </c>
      <c r="G317" s="244"/>
      <c r="H317" s="248">
        <v>3.4199999999999999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253</v>
      </c>
      <c r="AU317" s="254" t="s">
        <v>92</v>
      </c>
      <c r="AV317" s="13" t="s">
        <v>92</v>
      </c>
      <c r="AW317" s="13" t="s">
        <v>36</v>
      </c>
      <c r="AX317" s="13" t="s">
        <v>83</v>
      </c>
      <c r="AY317" s="254" t="s">
        <v>244</v>
      </c>
    </row>
    <row r="318" s="13" customFormat="1">
      <c r="A318" s="13"/>
      <c r="B318" s="243"/>
      <c r="C318" s="244"/>
      <c r="D318" s="245" t="s">
        <v>253</v>
      </c>
      <c r="E318" s="246" t="s">
        <v>1</v>
      </c>
      <c r="F318" s="247" t="s">
        <v>5371</v>
      </c>
      <c r="G318" s="244"/>
      <c r="H318" s="248">
        <v>0.46999999999999997</v>
      </c>
      <c r="I318" s="249"/>
      <c r="J318" s="244"/>
      <c r="K318" s="244"/>
      <c r="L318" s="250"/>
      <c r="M318" s="251"/>
      <c r="N318" s="252"/>
      <c r="O318" s="252"/>
      <c r="P318" s="252"/>
      <c r="Q318" s="252"/>
      <c r="R318" s="252"/>
      <c r="S318" s="252"/>
      <c r="T318" s="25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4" t="s">
        <v>253</v>
      </c>
      <c r="AU318" s="254" t="s">
        <v>92</v>
      </c>
      <c r="AV318" s="13" t="s">
        <v>92</v>
      </c>
      <c r="AW318" s="13" t="s">
        <v>36</v>
      </c>
      <c r="AX318" s="13" t="s">
        <v>83</v>
      </c>
      <c r="AY318" s="254" t="s">
        <v>244</v>
      </c>
    </row>
    <row r="319" s="14" customFormat="1">
      <c r="A319" s="14"/>
      <c r="B319" s="255"/>
      <c r="C319" s="256"/>
      <c r="D319" s="245" t="s">
        <v>253</v>
      </c>
      <c r="E319" s="257" t="s">
        <v>1</v>
      </c>
      <c r="F319" s="258" t="s">
        <v>255</v>
      </c>
      <c r="G319" s="256"/>
      <c r="H319" s="259">
        <v>3.8900000000000001</v>
      </c>
      <c r="I319" s="260"/>
      <c r="J319" s="256"/>
      <c r="K319" s="256"/>
      <c r="L319" s="261"/>
      <c r="M319" s="262"/>
      <c r="N319" s="263"/>
      <c r="O319" s="263"/>
      <c r="P319" s="263"/>
      <c r="Q319" s="263"/>
      <c r="R319" s="263"/>
      <c r="S319" s="263"/>
      <c r="T319" s="26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65" t="s">
        <v>253</v>
      </c>
      <c r="AU319" s="265" t="s">
        <v>92</v>
      </c>
      <c r="AV319" s="14" t="s">
        <v>251</v>
      </c>
      <c r="AW319" s="14" t="s">
        <v>36</v>
      </c>
      <c r="AX319" s="14" t="s">
        <v>90</v>
      </c>
      <c r="AY319" s="265" t="s">
        <v>244</v>
      </c>
    </row>
    <row r="320" s="2" customFormat="1" ht="24.15" customHeight="1">
      <c r="A320" s="39"/>
      <c r="B320" s="40"/>
      <c r="C320" s="229" t="s">
        <v>389</v>
      </c>
      <c r="D320" s="229" t="s">
        <v>247</v>
      </c>
      <c r="E320" s="230" t="s">
        <v>5372</v>
      </c>
      <c r="F320" s="231" t="s">
        <v>5373</v>
      </c>
      <c r="G320" s="232" t="s">
        <v>174</v>
      </c>
      <c r="H320" s="233">
        <v>1281.1199999999999</v>
      </c>
      <c r="I320" s="234"/>
      <c r="J320" s="235">
        <f>ROUND(I320*H320,2)</f>
        <v>0</v>
      </c>
      <c r="K320" s="236"/>
      <c r="L320" s="45"/>
      <c r="M320" s="237" t="s">
        <v>1</v>
      </c>
      <c r="N320" s="238" t="s">
        <v>48</v>
      </c>
      <c r="O320" s="92"/>
      <c r="P320" s="239">
        <f>O320*H320</f>
        <v>0</v>
      </c>
      <c r="Q320" s="239">
        <v>0.010200000000000001</v>
      </c>
      <c r="R320" s="239">
        <f>Q320*H320</f>
        <v>13.067423999999999</v>
      </c>
      <c r="S320" s="239">
        <v>0</v>
      </c>
      <c r="T320" s="240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41" t="s">
        <v>330</v>
      </c>
      <c r="AT320" s="241" t="s">
        <v>247</v>
      </c>
      <c r="AU320" s="241" t="s">
        <v>92</v>
      </c>
      <c r="AY320" s="18" t="s">
        <v>244</v>
      </c>
      <c r="BE320" s="242">
        <f>IF(N320="základní",J320,0)</f>
        <v>0</v>
      </c>
      <c r="BF320" s="242">
        <f>IF(N320="snížená",J320,0)</f>
        <v>0</v>
      </c>
      <c r="BG320" s="242">
        <f>IF(N320="zákl. přenesená",J320,0)</f>
        <v>0</v>
      </c>
      <c r="BH320" s="242">
        <f>IF(N320="sníž. přenesená",J320,0)</f>
        <v>0</v>
      </c>
      <c r="BI320" s="242">
        <f>IF(N320="nulová",J320,0)</f>
        <v>0</v>
      </c>
      <c r="BJ320" s="18" t="s">
        <v>90</v>
      </c>
      <c r="BK320" s="242">
        <f>ROUND(I320*H320,2)</f>
        <v>0</v>
      </c>
      <c r="BL320" s="18" t="s">
        <v>330</v>
      </c>
      <c r="BM320" s="241" t="s">
        <v>5374</v>
      </c>
    </row>
    <row r="321" s="2" customFormat="1">
      <c r="A321" s="39"/>
      <c r="B321" s="40"/>
      <c r="C321" s="41"/>
      <c r="D321" s="245" t="s">
        <v>632</v>
      </c>
      <c r="E321" s="41"/>
      <c r="F321" s="299" t="s">
        <v>5375</v>
      </c>
      <c r="G321" s="41"/>
      <c r="H321" s="41"/>
      <c r="I321" s="300"/>
      <c r="J321" s="41"/>
      <c r="K321" s="41"/>
      <c r="L321" s="45"/>
      <c r="M321" s="301"/>
      <c r="N321" s="302"/>
      <c r="O321" s="92"/>
      <c r="P321" s="92"/>
      <c r="Q321" s="92"/>
      <c r="R321" s="92"/>
      <c r="S321" s="92"/>
      <c r="T321" s="93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T321" s="18" t="s">
        <v>632</v>
      </c>
      <c r="AU321" s="18" t="s">
        <v>92</v>
      </c>
    </row>
    <row r="322" s="13" customFormat="1">
      <c r="A322" s="13"/>
      <c r="B322" s="243"/>
      <c r="C322" s="244"/>
      <c r="D322" s="245" t="s">
        <v>253</v>
      </c>
      <c r="E322" s="246" t="s">
        <v>1</v>
      </c>
      <c r="F322" s="247" t="s">
        <v>5376</v>
      </c>
      <c r="G322" s="244"/>
      <c r="H322" s="248">
        <v>1248.72</v>
      </c>
      <c r="I322" s="249"/>
      <c r="J322" s="244"/>
      <c r="K322" s="244"/>
      <c r="L322" s="250"/>
      <c r="M322" s="251"/>
      <c r="N322" s="252"/>
      <c r="O322" s="252"/>
      <c r="P322" s="252"/>
      <c r="Q322" s="252"/>
      <c r="R322" s="252"/>
      <c r="S322" s="252"/>
      <c r="T322" s="25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4" t="s">
        <v>253</v>
      </c>
      <c r="AU322" s="254" t="s">
        <v>92</v>
      </c>
      <c r="AV322" s="13" t="s">
        <v>92</v>
      </c>
      <c r="AW322" s="13" t="s">
        <v>36</v>
      </c>
      <c r="AX322" s="13" t="s">
        <v>83</v>
      </c>
      <c r="AY322" s="254" t="s">
        <v>244</v>
      </c>
    </row>
    <row r="323" s="13" customFormat="1">
      <c r="A323" s="13"/>
      <c r="B323" s="243"/>
      <c r="C323" s="244"/>
      <c r="D323" s="245" t="s">
        <v>253</v>
      </c>
      <c r="E323" s="246" t="s">
        <v>1</v>
      </c>
      <c r="F323" s="247" t="s">
        <v>5345</v>
      </c>
      <c r="G323" s="244"/>
      <c r="H323" s="248">
        <v>32.399999999999999</v>
      </c>
      <c r="I323" s="249"/>
      <c r="J323" s="244"/>
      <c r="K323" s="244"/>
      <c r="L323" s="250"/>
      <c r="M323" s="251"/>
      <c r="N323" s="252"/>
      <c r="O323" s="252"/>
      <c r="P323" s="252"/>
      <c r="Q323" s="252"/>
      <c r="R323" s="252"/>
      <c r="S323" s="252"/>
      <c r="T323" s="25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4" t="s">
        <v>253</v>
      </c>
      <c r="AU323" s="254" t="s">
        <v>92</v>
      </c>
      <c r="AV323" s="13" t="s">
        <v>92</v>
      </c>
      <c r="AW323" s="13" t="s">
        <v>36</v>
      </c>
      <c r="AX323" s="13" t="s">
        <v>83</v>
      </c>
      <c r="AY323" s="254" t="s">
        <v>244</v>
      </c>
    </row>
    <row r="324" s="14" customFormat="1">
      <c r="A324" s="14"/>
      <c r="B324" s="255"/>
      <c r="C324" s="256"/>
      <c r="D324" s="245" t="s">
        <v>253</v>
      </c>
      <c r="E324" s="257" t="s">
        <v>1</v>
      </c>
      <c r="F324" s="258" t="s">
        <v>255</v>
      </c>
      <c r="G324" s="256"/>
      <c r="H324" s="259">
        <v>1281.1199999999999</v>
      </c>
      <c r="I324" s="260"/>
      <c r="J324" s="256"/>
      <c r="K324" s="256"/>
      <c r="L324" s="261"/>
      <c r="M324" s="262"/>
      <c r="N324" s="263"/>
      <c r="O324" s="263"/>
      <c r="P324" s="263"/>
      <c r="Q324" s="263"/>
      <c r="R324" s="263"/>
      <c r="S324" s="263"/>
      <c r="T324" s="26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65" t="s">
        <v>253</v>
      </c>
      <c r="AU324" s="265" t="s">
        <v>92</v>
      </c>
      <c r="AV324" s="14" t="s">
        <v>251</v>
      </c>
      <c r="AW324" s="14" t="s">
        <v>36</v>
      </c>
      <c r="AX324" s="14" t="s">
        <v>90</v>
      </c>
      <c r="AY324" s="265" t="s">
        <v>244</v>
      </c>
    </row>
    <row r="325" s="2" customFormat="1" ht="24.15" customHeight="1">
      <c r="A325" s="39"/>
      <c r="B325" s="40"/>
      <c r="C325" s="229" t="s">
        <v>1351</v>
      </c>
      <c r="D325" s="298" t="s">
        <v>247</v>
      </c>
      <c r="E325" s="230" t="s">
        <v>1050</v>
      </c>
      <c r="F325" s="231" t="s">
        <v>1051</v>
      </c>
      <c r="G325" s="232" t="s">
        <v>174</v>
      </c>
      <c r="H325" s="233">
        <v>12.359999999999999</v>
      </c>
      <c r="I325" s="234"/>
      <c r="J325" s="235">
        <f>ROUND(I325*H325,2)</f>
        <v>0</v>
      </c>
      <c r="K325" s="236"/>
      <c r="L325" s="45"/>
      <c r="M325" s="237" t="s">
        <v>1</v>
      </c>
      <c r="N325" s="238" t="s">
        <v>48</v>
      </c>
      <c r="O325" s="92"/>
      <c r="P325" s="239">
        <f>O325*H325</f>
        <v>0</v>
      </c>
      <c r="Q325" s="239">
        <v>0.015789999999999998</v>
      </c>
      <c r="R325" s="239">
        <f>Q325*H325</f>
        <v>0.19516439999999996</v>
      </c>
      <c r="S325" s="239">
        <v>0</v>
      </c>
      <c r="T325" s="240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41" t="s">
        <v>330</v>
      </c>
      <c r="AT325" s="241" t="s">
        <v>247</v>
      </c>
      <c r="AU325" s="241" t="s">
        <v>92</v>
      </c>
      <c r="AY325" s="18" t="s">
        <v>244</v>
      </c>
      <c r="BE325" s="242">
        <f>IF(N325="základní",J325,0)</f>
        <v>0</v>
      </c>
      <c r="BF325" s="242">
        <f>IF(N325="snížená",J325,0)</f>
        <v>0</v>
      </c>
      <c r="BG325" s="242">
        <f>IF(N325="zákl. přenesená",J325,0)</f>
        <v>0</v>
      </c>
      <c r="BH325" s="242">
        <f>IF(N325="sníž. přenesená",J325,0)</f>
        <v>0</v>
      </c>
      <c r="BI325" s="242">
        <f>IF(N325="nulová",J325,0)</f>
        <v>0</v>
      </c>
      <c r="BJ325" s="18" t="s">
        <v>90</v>
      </c>
      <c r="BK325" s="242">
        <f>ROUND(I325*H325,2)</f>
        <v>0</v>
      </c>
      <c r="BL325" s="18" t="s">
        <v>330</v>
      </c>
      <c r="BM325" s="241" t="s">
        <v>5377</v>
      </c>
    </row>
    <row r="326" s="13" customFormat="1">
      <c r="A326" s="13"/>
      <c r="B326" s="243"/>
      <c r="C326" s="244"/>
      <c r="D326" s="245" t="s">
        <v>253</v>
      </c>
      <c r="E326" s="246" t="s">
        <v>1</v>
      </c>
      <c r="F326" s="247" t="s">
        <v>5378</v>
      </c>
      <c r="G326" s="244"/>
      <c r="H326" s="248">
        <v>12.359999999999999</v>
      </c>
      <c r="I326" s="249"/>
      <c r="J326" s="244"/>
      <c r="K326" s="244"/>
      <c r="L326" s="250"/>
      <c r="M326" s="251"/>
      <c r="N326" s="252"/>
      <c r="O326" s="252"/>
      <c r="P326" s="252"/>
      <c r="Q326" s="252"/>
      <c r="R326" s="252"/>
      <c r="S326" s="252"/>
      <c r="T326" s="25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4" t="s">
        <v>253</v>
      </c>
      <c r="AU326" s="254" t="s">
        <v>92</v>
      </c>
      <c r="AV326" s="13" t="s">
        <v>92</v>
      </c>
      <c r="AW326" s="13" t="s">
        <v>36</v>
      </c>
      <c r="AX326" s="13" t="s">
        <v>90</v>
      </c>
      <c r="AY326" s="254" t="s">
        <v>244</v>
      </c>
    </row>
    <row r="327" s="2" customFormat="1" ht="24.15" customHeight="1">
      <c r="A327" s="39"/>
      <c r="B327" s="40"/>
      <c r="C327" s="229" t="s">
        <v>1356</v>
      </c>
      <c r="D327" s="298" t="s">
        <v>247</v>
      </c>
      <c r="E327" s="230" t="s">
        <v>1055</v>
      </c>
      <c r="F327" s="231" t="s">
        <v>1056</v>
      </c>
      <c r="G327" s="232" t="s">
        <v>171</v>
      </c>
      <c r="H327" s="233">
        <v>0.309</v>
      </c>
      <c r="I327" s="234"/>
      <c r="J327" s="235">
        <f>ROUND(I327*H327,2)</f>
        <v>0</v>
      </c>
      <c r="K327" s="236"/>
      <c r="L327" s="45"/>
      <c r="M327" s="237" t="s">
        <v>1</v>
      </c>
      <c r="N327" s="238" t="s">
        <v>48</v>
      </c>
      <c r="O327" s="92"/>
      <c r="P327" s="239">
        <f>O327*H327</f>
        <v>0</v>
      </c>
      <c r="Q327" s="239">
        <v>0.022839999999999999</v>
      </c>
      <c r="R327" s="239">
        <f>Q327*H327</f>
        <v>0.00705756</v>
      </c>
      <c r="S327" s="239">
        <v>0</v>
      </c>
      <c r="T327" s="240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41" t="s">
        <v>330</v>
      </c>
      <c r="AT327" s="241" t="s">
        <v>247</v>
      </c>
      <c r="AU327" s="241" t="s">
        <v>92</v>
      </c>
      <c r="AY327" s="18" t="s">
        <v>244</v>
      </c>
      <c r="BE327" s="242">
        <f>IF(N327="základní",J327,0)</f>
        <v>0</v>
      </c>
      <c r="BF327" s="242">
        <f>IF(N327="snížená",J327,0)</f>
        <v>0</v>
      </c>
      <c r="BG327" s="242">
        <f>IF(N327="zákl. přenesená",J327,0)</f>
        <v>0</v>
      </c>
      <c r="BH327" s="242">
        <f>IF(N327="sníž. přenesená",J327,0)</f>
        <v>0</v>
      </c>
      <c r="BI327" s="242">
        <f>IF(N327="nulová",J327,0)</f>
        <v>0</v>
      </c>
      <c r="BJ327" s="18" t="s">
        <v>90</v>
      </c>
      <c r="BK327" s="242">
        <f>ROUND(I327*H327,2)</f>
        <v>0</v>
      </c>
      <c r="BL327" s="18" t="s">
        <v>330</v>
      </c>
      <c r="BM327" s="241" t="s">
        <v>5379</v>
      </c>
    </row>
    <row r="328" s="13" customFormat="1">
      <c r="A328" s="13"/>
      <c r="B328" s="243"/>
      <c r="C328" s="244"/>
      <c r="D328" s="245" t="s">
        <v>253</v>
      </c>
      <c r="E328" s="246" t="s">
        <v>1</v>
      </c>
      <c r="F328" s="247" t="s">
        <v>5380</v>
      </c>
      <c r="G328" s="244"/>
      <c r="H328" s="248">
        <v>0.309</v>
      </c>
      <c r="I328" s="249"/>
      <c r="J328" s="244"/>
      <c r="K328" s="244"/>
      <c r="L328" s="250"/>
      <c r="M328" s="251"/>
      <c r="N328" s="252"/>
      <c r="O328" s="252"/>
      <c r="P328" s="252"/>
      <c r="Q328" s="252"/>
      <c r="R328" s="252"/>
      <c r="S328" s="252"/>
      <c r="T328" s="25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4" t="s">
        <v>253</v>
      </c>
      <c r="AU328" s="254" t="s">
        <v>92</v>
      </c>
      <c r="AV328" s="13" t="s">
        <v>92</v>
      </c>
      <c r="AW328" s="13" t="s">
        <v>36</v>
      </c>
      <c r="AX328" s="13" t="s">
        <v>90</v>
      </c>
      <c r="AY328" s="254" t="s">
        <v>244</v>
      </c>
    </row>
    <row r="329" s="2" customFormat="1" ht="37.8" customHeight="1">
      <c r="A329" s="39"/>
      <c r="B329" s="40"/>
      <c r="C329" s="229" t="s">
        <v>394</v>
      </c>
      <c r="D329" s="229" t="s">
        <v>247</v>
      </c>
      <c r="E329" s="230" t="s">
        <v>5381</v>
      </c>
      <c r="F329" s="231" t="s">
        <v>5382</v>
      </c>
      <c r="G329" s="232" t="s">
        <v>174</v>
      </c>
      <c r="H329" s="233">
        <v>255.41999999999999</v>
      </c>
      <c r="I329" s="234"/>
      <c r="J329" s="235">
        <f>ROUND(I329*H329,2)</f>
        <v>0</v>
      </c>
      <c r="K329" s="236"/>
      <c r="L329" s="45"/>
      <c r="M329" s="237" t="s">
        <v>1</v>
      </c>
      <c r="N329" s="238" t="s">
        <v>48</v>
      </c>
      <c r="O329" s="92"/>
      <c r="P329" s="239">
        <f>O329*H329</f>
        <v>0</v>
      </c>
      <c r="Q329" s="239">
        <v>0.049189999999999998</v>
      </c>
      <c r="R329" s="239">
        <f>Q329*H329</f>
        <v>12.564109799999999</v>
      </c>
      <c r="S329" s="239">
        <v>0</v>
      </c>
      <c r="T329" s="240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41" t="s">
        <v>330</v>
      </c>
      <c r="AT329" s="241" t="s">
        <v>247</v>
      </c>
      <c r="AU329" s="241" t="s">
        <v>92</v>
      </c>
      <c r="AY329" s="18" t="s">
        <v>244</v>
      </c>
      <c r="BE329" s="242">
        <f>IF(N329="základní",J329,0)</f>
        <v>0</v>
      </c>
      <c r="BF329" s="242">
        <f>IF(N329="snížená",J329,0)</f>
        <v>0</v>
      </c>
      <c r="BG329" s="242">
        <f>IF(N329="zákl. přenesená",J329,0)</f>
        <v>0</v>
      </c>
      <c r="BH329" s="242">
        <f>IF(N329="sníž. přenesená",J329,0)</f>
        <v>0</v>
      </c>
      <c r="BI329" s="242">
        <f>IF(N329="nulová",J329,0)</f>
        <v>0</v>
      </c>
      <c r="BJ329" s="18" t="s">
        <v>90</v>
      </c>
      <c r="BK329" s="242">
        <f>ROUND(I329*H329,2)</f>
        <v>0</v>
      </c>
      <c r="BL329" s="18" t="s">
        <v>330</v>
      </c>
      <c r="BM329" s="241" t="s">
        <v>5383</v>
      </c>
    </row>
    <row r="330" s="15" customFormat="1">
      <c r="A330" s="15"/>
      <c r="B330" s="266"/>
      <c r="C330" s="267"/>
      <c r="D330" s="245" t="s">
        <v>253</v>
      </c>
      <c r="E330" s="268" t="s">
        <v>1</v>
      </c>
      <c r="F330" s="269" t="s">
        <v>5337</v>
      </c>
      <c r="G330" s="267"/>
      <c r="H330" s="268" t="s">
        <v>1</v>
      </c>
      <c r="I330" s="270"/>
      <c r="J330" s="267"/>
      <c r="K330" s="267"/>
      <c r="L330" s="271"/>
      <c r="M330" s="272"/>
      <c r="N330" s="273"/>
      <c r="O330" s="273"/>
      <c r="P330" s="273"/>
      <c r="Q330" s="273"/>
      <c r="R330" s="273"/>
      <c r="S330" s="273"/>
      <c r="T330" s="274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5" t="s">
        <v>253</v>
      </c>
      <c r="AU330" s="275" t="s">
        <v>92</v>
      </c>
      <c r="AV330" s="15" t="s">
        <v>90</v>
      </c>
      <c r="AW330" s="15" t="s">
        <v>36</v>
      </c>
      <c r="AX330" s="15" t="s">
        <v>83</v>
      </c>
      <c r="AY330" s="275" t="s">
        <v>244</v>
      </c>
    </row>
    <row r="331" s="13" customFormat="1">
      <c r="A331" s="13"/>
      <c r="B331" s="243"/>
      <c r="C331" s="244"/>
      <c r="D331" s="245" t="s">
        <v>253</v>
      </c>
      <c r="E331" s="246" t="s">
        <v>1</v>
      </c>
      <c r="F331" s="247" t="s">
        <v>5384</v>
      </c>
      <c r="G331" s="244"/>
      <c r="H331" s="248">
        <v>255.41999999999999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253</v>
      </c>
      <c r="AU331" s="254" t="s">
        <v>92</v>
      </c>
      <c r="AV331" s="13" t="s">
        <v>92</v>
      </c>
      <c r="AW331" s="13" t="s">
        <v>36</v>
      </c>
      <c r="AX331" s="13" t="s">
        <v>83</v>
      </c>
      <c r="AY331" s="254" t="s">
        <v>244</v>
      </c>
    </row>
    <row r="332" s="14" customFormat="1">
      <c r="A332" s="14"/>
      <c r="B332" s="255"/>
      <c r="C332" s="256"/>
      <c r="D332" s="245" t="s">
        <v>253</v>
      </c>
      <c r="E332" s="257" t="s">
        <v>1</v>
      </c>
      <c r="F332" s="258" t="s">
        <v>255</v>
      </c>
      <c r="G332" s="256"/>
      <c r="H332" s="259">
        <v>255.41999999999999</v>
      </c>
      <c r="I332" s="260"/>
      <c r="J332" s="256"/>
      <c r="K332" s="256"/>
      <c r="L332" s="261"/>
      <c r="M332" s="262"/>
      <c r="N332" s="263"/>
      <c r="O332" s="263"/>
      <c r="P332" s="263"/>
      <c r="Q332" s="263"/>
      <c r="R332" s="263"/>
      <c r="S332" s="263"/>
      <c r="T332" s="26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65" t="s">
        <v>253</v>
      </c>
      <c r="AU332" s="265" t="s">
        <v>92</v>
      </c>
      <c r="AV332" s="14" t="s">
        <v>251</v>
      </c>
      <c r="AW332" s="14" t="s">
        <v>36</v>
      </c>
      <c r="AX332" s="14" t="s">
        <v>90</v>
      </c>
      <c r="AY332" s="265" t="s">
        <v>244</v>
      </c>
    </row>
    <row r="333" s="2" customFormat="1" ht="24.15" customHeight="1">
      <c r="A333" s="39"/>
      <c r="B333" s="40"/>
      <c r="C333" s="229" t="s">
        <v>926</v>
      </c>
      <c r="D333" s="229" t="s">
        <v>247</v>
      </c>
      <c r="E333" s="230" t="s">
        <v>5385</v>
      </c>
      <c r="F333" s="231" t="s">
        <v>5386</v>
      </c>
      <c r="G333" s="232" t="s">
        <v>174</v>
      </c>
      <c r="H333" s="233">
        <v>1278.2729999999999</v>
      </c>
      <c r="I333" s="234"/>
      <c r="J333" s="235">
        <f>ROUND(I333*H333,2)</f>
        <v>0</v>
      </c>
      <c r="K333" s="236"/>
      <c r="L333" s="45"/>
      <c r="M333" s="237" t="s">
        <v>1</v>
      </c>
      <c r="N333" s="238" t="s">
        <v>48</v>
      </c>
      <c r="O333" s="92"/>
      <c r="P333" s="239">
        <f>O333*H333</f>
        <v>0</v>
      </c>
      <c r="Q333" s="239">
        <v>0.0080400000000000003</v>
      </c>
      <c r="R333" s="239">
        <f>Q333*H333</f>
        <v>10.27731492</v>
      </c>
      <c r="S333" s="239">
        <v>0</v>
      </c>
      <c r="T333" s="240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41" t="s">
        <v>330</v>
      </c>
      <c r="AT333" s="241" t="s">
        <v>247</v>
      </c>
      <c r="AU333" s="241" t="s">
        <v>92</v>
      </c>
      <c r="AY333" s="18" t="s">
        <v>244</v>
      </c>
      <c r="BE333" s="242">
        <f>IF(N333="základní",J333,0)</f>
        <v>0</v>
      </c>
      <c r="BF333" s="242">
        <f>IF(N333="snížená",J333,0)</f>
        <v>0</v>
      </c>
      <c r="BG333" s="242">
        <f>IF(N333="zákl. přenesená",J333,0)</f>
        <v>0</v>
      </c>
      <c r="BH333" s="242">
        <f>IF(N333="sníž. přenesená",J333,0)</f>
        <v>0</v>
      </c>
      <c r="BI333" s="242">
        <f>IF(N333="nulová",J333,0)</f>
        <v>0</v>
      </c>
      <c r="BJ333" s="18" t="s">
        <v>90</v>
      </c>
      <c r="BK333" s="242">
        <f>ROUND(I333*H333,2)</f>
        <v>0</v>
      </c>
      <c r="BL333" s="18" t="s">
        <v>330</v>
      </c>
      <c r="BM333" s="241" t="s">
        <v>5387</v>
      </c>
    </row>
    <row r="334" s="15" customFormat="1">
      <c r="A334" s="15"/>
      <c r="B334" s="266"/>
      <c r="C334" s="267"/>
      <c r="D334" s="245" t="s">
        <v>253</v>
      </c>
      <c r="E334" s="268" t="s">
        <v>1</v>
      </c>
      <c r="F334" s="269" t="s">
        <v>5388</v>
      </c>
      <c r="G334" s="267"/>
      <c r="H334" s="268" t="s">
        <v>1</v>
      </c>
      <c r="I334" s="270"/>
      <c r="J334" s="267"/>
      <c r="K334" s="267"/>
      <c r="L334" s="271"/>
      <c r="M334" s="272"/>
      <c r="N334" s="273"/>
      <c r="O334" s="273"/>
      <c r="P334" s="273"/>
      <c r="Q334" s="273"/>
      <c r="R334" s="273"/>
      <c r="S334" s="273"/>
      <c r="T334" s="274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75" t="s">
        <v>253</v>
      </c>
      <c r="AU334" s="275" t="s">
        <v>92</v>
      </c>
      <c r="AV334" s="15" t="s">
        <v>90</v>
      </c>
      <c r="AW334" s="15" t="s">
        <v>36</v>
      </c>
      <c r="AX334" s="15" t="s">
        <v>83</v>
      </c>
      <c r="AY334" s="275" t="s">
        <v>244</v>
      </c>
    </row>
    <row r="335" s="13" customFormat="1">
      <c r="A335" s="13"/>
      <c r="B335" s="243"/>
      <c r="C335" s="244"/>
      <c r="D335" s="245" t="s">
        <v>253</v>
      </c>
      <c r="E335" s="246" t="s">
        <v>1</v>
      </c>
      <c r="F335" s="247" t="s">
        <v>5344</v>
      </c>
      <c r="G335" s="244"/>
      <c r="H335" s="248">
        <v>1233.0699999999999</v>
      </c>
      <c r="I335" s="249"/>
      <c r="J335" s="244"/>
      <c r="K335" s="244"/>
      <c r="L335" s="250"/>
      <c r="M335" s="251"/>
      <c r="N335" s="252"/>
      <c r="O335" s="252"/>
      <c r="P335" s="252"/>
      <c r="Q335" s="252"/>
      <c r="R335" s="252"/>
      <c r="S335" s="252"/>
      <c r="T335" s="25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4" t="s">
        <v>253</v>
      </c>
      <c r="AU335" s="254" t="s">
        <v>92</v>
      </c>
      <c r="AV335" s="13" t="s">
        <v>92</v>
      </c>
      <c r="AW335" s="13" t="s">
        <v>36</v>
      </c>
      <c r="AX335" s="13" t="s">
        <v>83</v>
      </c>
      <c r="AY335" s="254" t="s">
        <v>244</v>
      </c>
    </row>
    <row r="336" s="13" customFormat="1">
      <c r="A336" s="13"/>
      <c r="B336" s="243"/>
      <c r="C336" s="244"/>
      <c r="D336" s="245" t="s">
        <v>253</v>
      </c>
      <c r="E336" s="246" t="s">
        <v>1</v>
      </c>
      <c r="F336" s="247" t="s">
        <v>5345</v>
      </c>
      <c r="G336" s="244"/>
      <c r="H336" s="248">
        <v>32.399999999999999</v>
      </c>
      <c r="I336" s="249"/>
      <c r="J336" s="244"/>
      <c r="K336" s="244"/>
      <c r="L336" s="250"/>
      <c r="M336" s="251"/>
      <c r="N336" s="252"/>
      <c r="O336" s="252"/>
      <c r="P336" s="252"/>
      <c r="Q336" s="252"/>
      <c r="R336" s="252"/>
      <c r="S336" s="252"/>
      <c r="T336" s="25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4" t="s">
        <v>253</v>
      </c>
      <c r="AU336" s="254" t="s">
        <v>92</v>
      </c>
      <c r="AV336" s="13" t="s">
        <v>92</v>
      </c>
      <c r="AW336" s="13" t="s">
        <v>36</v>
      </c>
      <c r="AX336" s="13" t="s">
        <v>83</v>
      </c>
      <c r="AY336" s="254" t="s">
        <v>244</v>
      </c>
    </row>
    <row r="337" s="13" customFormat="1">
      <c r="A337" s="13"/>
      <c r="B337" s="243"/>
      <c r="C337" s="244"/>
      <c r="D337" s="245" t="s">
        <v>253</v>
      </c>
      <c r="E337" s="246" t="s">
        <v>1</v>
      </c>
      <c r="F337" s="247" t="s">
        <v>5346</v>
      </c>
      <c r="G337" s="244"/>
      <c r="H337" s="248">
        <v>12.803000000000001</v>
      </c>
      <c r="I337" s="249"/>
      <c r="J337" s="244"/>
      <c r="K337" s="244"/>
      <c r="L337" s="250"/>
      <c r="M337" s="251"/>
      <c r="N337" s="252"/>
      <c r="O337" s="252"/>
      <c r="P337" s="252"/>
      <c r="Q337" s="252"/>
      <c r="R337" s="252"/>
      <c r="S337" s="252"/>
      <c r="T337" s="25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4" t="s">
        <v>253</v>
      </c>
      <c r="AU337" s="254" t="s">
        <v>92</v>
      </c>
      <c r="AV337" s="13" t="s">
        <v>92</v>
      </c>
      <c r="AW337" s="13" t="s">
        <v>36</v>
      </c>
      <c r="AX337" s="13" t="s">
        <v>83</v>
      </c>
      <c r="AY337" s="254" t="s">
        <v>244</v>
      </c>
    </row>
    <row r="338" s="14" customFormat="1">
      <c r="A338" s="14"/>
      <c r="B338" s="255"/>
      <c r="C338" s="256"/>
      <c r="D338" s="245" t="s">
        <v>253</v>
      </c>
      <c r="E338" s="257" t="s">
        <v>1</v>
      </c>
      <c r="F338" s="258" t="s">
        <v>255</v>
      </c>
      <c r="G338" s="256"/>
      <c r="H338" s="259">
        <v>1278.2729999999999</v>
      </c>
      <c r="I338" s="260"/>
      <c r="J338" s="256"/>
      <c r="K338" s="256"/>
      <c r="L338" s="261"/>
      <c r="M338" s="262"/>
      <c r="N338" s="263"/>
      <c r="O338" s="263"/>
      <c r="P338" s="263"/>
      <c r="Q338" s="263"/>
      <c r="R338" s="263"/>
      <c r="S338" s="263"/>
      <c r="T338" s="26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65" t="s">
        <v>253</v>
      </c>
      <c r="AU338" s="265" t="s">
        <v>92</v>
      </c>
      <c r="AV338" s="14" t="s">
        <v>251</v>
      </c>
      <c r="AW338" s="14" t="s">
        <v>36</v>
      </c>
      <c r="AX338" s="14" t="s">
        <v>90</v>
      </c>
      <c r="AY338" s="265" t="s">
        <v>244</v>
      </c>
    </row>
    <row r="339" s="2" customFormat="1" ht="24.15" customHeight="1">
      <c r="A339" s="39"/>
      <c r="B339" s="40"/>
      <c r="C339" s="229" t="s">
        <v>399</v>
      </c>
      <c r="D339" s="229" t="s">
        <v>247</v>
      </c>
      <c r="E339" s="230" t="s">
        <v>5389</v>
      </c>
      <c r="F339" s="231" t="s">
        <v>5390</v>
      </c>
      <c r="G339" s="232" t="s">
        <v>174</v>
      </c>
      <c r="H339" s="233">
        <v>255.41999999999999</v>
      </c>
      <c r="I339" s="234"/>
      <c r="J339" s="235">
        <f>ROUND(I339*H339,2)</f>
        <v>0</v>
      </c>
      <c r="K339" s="236"/>
      <c r="L339" s="45"/>
      <c r="M339" s="237" t="s">
        <v>1</v>
      </c>
      <c r="N339" s="238" t="s">
        <v>48</v>
      </c>
      <c r="O339" s="92"/>
      <c r="P339" s="239">
        <f>O339*H339</f>
        <v>0</v>
      </c>
      <c r="Q339" s="239">
        <v>0</v>
      </c>
      <c r="R339" s="239">
        <f>Q339*H339</f>
        <v>0</v>
      </c>
      <c r="S339" s="239">
        <v>0</v>
      </c>
      <c r="T339" s="240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41" t="s">
        <v>330</v>
      </c>
      <c r="AT339" s="241" t="s">
        <v>247</v>
      </c>
      <c r="AU339" s="241" t="s">
        <v>92</v>
      </c>
      <c r="AY339" s="18" t="s">
        <v>244</v>
      </c>
      <c r="BE339" s="242">
        <f>IF(N339="základní",J339,0)</f>
        <v>0</v>
      </c>
      <c r="BF339" s="242">
        <f>IF(N339="snížená",J339,0)</f>
        <v>0</v>
      </c>
      <c r="BG339" s="242">
        <f>IF(N339="zákl. přenesená",J339,0)</f>
        <v>0</v>
      </c>
      <c r="BH339" s="242">
        <f>IF(N339="sníž. přenesená",J339,0)</f>
        <v>0</v>
      </c>
      <c r="BI339" s="242">
        <f>IF(N339="nulová",J339,0)</f>
        <v>0</v>
      </c>
      <c r="BJ339" s="18" t="s">
        <v>90</v>
      </c>
      <c r="BK339" s="242">
        <f>ROUND(I339*H339,2)</f>
        <v>0</v>
      </c>
      <c r="BL339" s="18" t="s">
        <v>330</v>
      </c>
      <c r="BM339" s="241" t="s">
        <v>5391</v>
      </c>
    </row>
    <row r="340" s="15" customFormat="1">
      <c r="A340" s="15"/>
      <c r="B340" s="266"/>
      <c r="C340" s="267"/>
      <c r="D340" s="245" t="s">
        <v>253</v>
      </c>
      <c r="E340" s="268" t="s">
        <v>1</v>
      </c>
      <c r="F340" s="269" t="s">
        <v>5337</v>
      </c>
      <c r="G340" s="267"/>
      <c r="H340" s="268" t="s">
        <v>1</v>
      </c>
      <c r="I340" s="270"/>
      <c r="J340" s="267"/>
      <c r="K340" s="267"/>
      <c r="L340" s="271"/>
      <c r="M340" s="272"/>
      <c r="N340" s="273"/>
      <c r="O340" s="273"/>
      <c r="P340" s="273"/>
      <c r="Q340" s="273"/>
      <c r="R340" s="273"/>
      <c r="S340" s="273"/>
      <c r="T340" s="274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75" t="s">
        <v>253</v>
      </c>
      <c r="AU340" s="275" t="s">
        <v>92</v>
      </c>
      <c r="AV340" s="15" t="s">
        <v>90</v>
      </c>
      <c r="AW340" s="15" t="s">
        <v>36</v>
      </c>
      <c r="AX340" s="15" t="s">
        <v>83</v>
      </c>
      <c r="AY340" s="275" t="s">
        <v>244</v>
      </c>
    </row>
    <row r="341" s="13" customFormat="1">
      <c r="A341" s="13"/>
      <c r="B341" s="243"/>
      <c r="C341" s="244"/>
      <c r="D341" s="245" t="s">
        <v>253</v>
      </c>
      <c r="E341" s="246" t="s">
        <v>1</v>
      </c>
      <c r="F341" s="247" t="s">
        <v>5384</v>
      </c>
      <c r="G341" s="244"/>
      <c r="H341" s="248">
        <v>255.41999999999999</v>
      </c>
      <c r="I341" s="249"/>
      <c r="J341" s="244"/>
      <c r="K341" s="244"/>
      <c r="L341" s="250"/>
      <c r="M341" s="251"/>
      <c r="N341" s="252"/>
      <c r="O341" s="252"/>
      <c r="P341" s="252"/>
      <c r="Q341" s="252"/>
      <c r="R341" s="252"/>
      <c r="S341" s="252"/>
      <c r="T341" s="25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4" t="s">
        <v>253</v>
      </c>
      <c r="AU341" s="254" t="s">
        <v>92</v>
      </c>
      <c r="AV341" s="13" t="s">
        <v>92</v>
      </c>
      <c r="AW341" s="13" t="s">
        <v>36</v>
      </c>
      <c r="AX341" s="13" t="s">
        <v>83</v>
      </c>
      <c r="AY341" s="254" t="s">
        <v>244</v>
      </c>
    </row>
    <row r="342" s="14" customFormat="1">
      <c r="A342" s="14"/>
      <c r="B342" s="255"/>
      <c r="C342" s="256"/>
      <c r="D342" s="245" t="s">
        <v>253</v>
      </c>
      <c r="E342" s="257" t="s">
        <v>1</v>
      </c>
      <c r="F342" s="258" t="s">
        <v>255</v>
      </c>
      <c r="G342" s="256"/>
      <c r="H342" s="259">
        <v>255.41999999999999</v>
      </c>
      <c r="I342" s="260"/>
      <c r="J342" s="256"/>
      <c r="K342" s="256"/>
      <c r="L342" s="261"/>
      <c r="M342" s="262"/>
      <c r="N342" s="263"/>
      <c r="O342" s="263"/>
      <c r="P342" s="263"/>
      <c r="Q342" s="263"/>
      <c r="R342" s="263"/>
      <c r="S342" s="263"/>
      <c r="T342" s="26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65" t="s">
        <v>253</v>
      </c>
      <c r="AU342" s="265" t="s">
        <v>92</v>
      </c>
      <c r="AV342" s="14" t="s">
        <v>251</v>
      </c>
      <c r="AW342" s="14" t="s">
        <v>36</v>
      </c>
      <c r="AX342" s="14" t="s">
        <v>90</v>
      </c>
      <c r="AY342" s="265" t="s">
        <v>244</v>
      </c>
    </row>
    <row r="343" s="2" customFormat="1" ht="21.75" customHeight="1">
      <c r="A343" s="39"/>
      <c r="B343" s="40"/>
      <c r="C343" s="287" t="s">
        <v>405</v>
      </c>
      <c r="D343" s="287" t="s">
        <v>529</v>
      </c>
      <c r="E343" s="288" t="s">
        <v>1990</v>
      </c>
      <c r="F343" s="289" t="s">
        <v>1991</v>
      </c>
      <c r="G343" s="290" t="s">
        <v>171</v>
      </c>
      <c r="H343" s="291">
        <v>3.8900000000000001</v>
      </c>
      <c r="I343" s="292"/>
      <c r="J343" s="293">
        <f>ROUND(I343*H343,2)</f>
        <v>0</v>
      </c>
      <c r="K343" s="294"/>
      <c r="L343" s="295"/>
      <c r="M343" s="296" t="s">
        <v>1</v>
      </c>
      <c r="N343" s="297" t="s">
        <v>48</v>
      </c>
      <c r="O343" s="92"/>
      <c r="P343" s="239">
        <f>O343*H343</f>
        <v>0</v>
      </c>
      <c r="Q343" s="239">
        <v>0.55000000000000004</v>
      </c>
      <c r="R343" s="239">
        <f>Q343*H343</f>
        <v>2.1395000000000004</v>
      </c>
      <c r="S343" s="239">
        <v>0</v>
      </c>
      <c r="T343" s="240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41" t="s">
        <v>427</v>
      </c>
      <c r="AT343" s="241" t="s">
        <v>529</v>
      </c>
      <c r="AU343" s="241" t="s">
        <v>92</v>
      </c>
      <c r="AY343" s="18" t="s">
        <v>244</v>
      </c>
      <c r="BE343" s="242">
        <f>IF(N343="základní",J343,0)</f>
        <v>0</v>
      </c>
      <c r="BF343" s="242">
        <f>IF(N343="snížená",J343,0)</f>
        <v>0</v>
      </c>
      <c r="BG343" s="242">
        <f>IF(N343="zákl. přenesená",J343,0)</f>
        <v>0</v>
      </c>
      <c r="BH343" s="242">
        <f>IF(N343="sníž. přenesená",J343,0)</f>
        <v>0</v>
      </c>
      <c r="BI343" s="242">
        <f>IF(N343="nulová",J343,0)</f>
        <v>0</v>
      </c>
      <c r="BJ343" s="18" t="s">
        <v>90</v>
      </c>
      <c r="BK343" s="242">
        <f>ROUND(I343*H343,2)</f>
        <v>0</v>
      </c>
      <c r="BL343" s="18" t="s">
        <v>330</v>
      </c>
      <c r="BM343" s="241" t="s">
        <v>5392</v>
      </c>
    </row>
    <row r="344" s="15" customFormat="1">
      <c r="A344" s="15"/>
      <c r="B344" s="266"/>
      <c r="C344" s="267"/>
      <c r="D344" s="245" t="s">
        <v>253</v>
      </c>
      <c r="E344" s="268" t="s">
        <v>1</v>
      </c>
      <c r="F344" s="269" t="s">
        <v>5337</v>
      </c>
      <c r="G344" s="267"/>
      <c r="H344" s="268" t="s">
        <v>1</v>
      </c>
      <c r="I344" s="270"/>
      <c r="J344" s="267"/>
      <c r="K344" s="267"/>
      <c r="L344" s="271"/>
      <c r="M344" s="272"/>
      <c r="N344" s="273"/>
      <c r="O344" s="273"/>
      <c r="P344" s="273"/>
      <c r="Q344" s="273"/>
      <c r="R344" s="273"/>
      <c r="S344" s="273"/>
      <c r="T344" s="274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75" t="s">
        <v>253</v>
      </c>
      <c r="AU344" s="275" t="s">
        <v>92</v>
      </c>
      <c r="AV344" s="15" t="s">
        <v>90</v>
      </c>
      <c r="AW344" s="15" t="s">
        <v>36</v>
      </c>
      <c r="AX344" s="15" t="s">
        <v>83</v>
      </c>
      <c r="AY344" s="275" t="s">
        <v>244</v>
      </c>
    </row>
    <row r="345" s="15" customFormat="1">
      <c r="A345" s="15"/>
      <c r="B345" s="266"/>
      <c r="C345" s="267"/>
      <c r="D345" s="245" t="s">
        <v>253</v>
      </c>
      <c r="E345" s="268" t="s">
        <v>1</v>
      </c>
      <c r="F345" s="269" t="s">
        <v>5369</v>
      </c>
      <c r="G345" s="267"/>
      <c r="H345" s="268" t="s">
        <v>1</v>
      </c>
      <c r="I345" s="270"/>
      <c r="J345" s="267"/>
      <c r="K345" s="267"/>
      <c r="L345" s="271"/>
      <c r="M345" s="272"/>
      <c r="N345" s="273"/>
      <c r="O345" s="273"/>
      <c r="P345" s="273"/>
      <c r="Q345" s="273"/>
      <c r="R345" s="273"/>
      <c r="S345" s="273"/>
      <c r="T345" s="274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75" t="s">
        <v>253</v>
      </c>
      <c r="AU345" s="275" t="s">
        <v>92</v>
      </c>
      <c r="AV345" s="15" t="s">
        <v>90</v>
      </c>
      <c r="AW345" s="15" t="s">
        <v>36</v>
      </c>
      <c r="AX345" s="15" t="s">
        <v>83</v>
      </c>
      <c r="AY345" s="275" t="s">
        <v>244</v>
      </c>
    </row>
    <row r="346" s="13" customFormat="1">
      <c r="A346" s="13"/>
      <c r="B346" s="243"/>
      <c r="C346" s="244"/>
      <c r="D346" s="245" t="s">
        <v>253</v>
      </c>
      <c r="E346" s="246" t="s">
        <v>1</v>
      </c>
      <c r="F346" s="247" t="s">
        <v>5370</v>
      </c>
      <c r="G346" s="244"/>
      <c r="H346" s="248">
        <v>3.4199999999999999</v>
      </c>
      <c r="I346" s="249"/>
      <c r="J346" s="244"/>
      <c r="K346" s="244"/>
      <c r="L346" s="250"/>
      <c r="M346" s="251"/>
      <c r="N346" s="252"/>
      <c r="O346" s="252"/>
      <c r="P346" s="252"/>
      <c r="Q346" s="252"/>
      <c r="R346" s="252"/>
      <c r="S346" s="252"/>
      <c r="T346" s="25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4" t="s">
        <v>253</v>
      </c>
      <c r="AU346" s="254" t="s">
        <v>92</v>
      </c>
      <c r="AV346" s="13" t="s">
        <v>92</v>
      </c>
      <c r="AW346" s="13" t="s">
        <v>36</v>
      </c>
      <c r="AX346" s="13" t="s">
        <v>83</v>
      </c>
      <c r="AY346" s="254" t="s">
        <v>244</v>
      </c>
    </row>
    <row r="347" s="13" customFormat="1">
      <c r="A347" s="13"/>
      <c r="B347" s="243"/>
      <c r="C347" s="244"/>
      <c r="D347" s="245" t="s">
        <v>253</v>
      </c>
      <c r="E347" s="246" t="s">
        <v>1</v>
      </c>
      <c r="F347" s="247" t="s">
        <v>5371</v>
      </c>
      <c r="G347" s="244"/>
      <c r="H347" s="248">
        <v>0.46999999999999997</v>
      </c>
      <c r="I347" s="249"/>
      <c r="J347" s="244"/>
      <c r="K347" s="244"/>
      <c r="L347" s="250"/>
      <c r="M347" s="251"/>
      <c r="N347" s="252"/>
      <c r="O347" s="252"/>
      <c r="P347" s="252"/>
      <c r="Q347" s="252"/>
      <c r="R347" s="252"/>
      <c r="S347" s="252"/>
      <c r="T347" s="25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4" t="s">
        <v>253</v>
      </c>
      <c r="AU347" s="254" t="s">
        <v>92</v>
      </c>
      <c r="AV347" s="13" t="s">
        <v>92</v>
      </c>
      <c r="AW347" s="13" t="s">
        <v>36</v>
      </c>
      <c r="AX347" s="13" t="s">
        <v>83</v>
      </c>
      <c r="AY347" s="254" t="s">
        <v>244</v>
      </c>
    </row>
    <row r="348" s="14" customFormat="1">
      <c r="A348" s="14"/>
      <c r="B348" s="255"/>
      <c r="C348" s="256"/>
      <c r="D348" s="245" t="s">
        <v>253</v>
      </c>
      <c r="E348" s="257" t="s">
        <v>1</v>
      </c>
      <c r="F348" s="258" t="s">
        <v>255</v>
      </c>
      <c r="G348" s="256"/>
      <c r="H348" s="259">
        <v>3.8900000000000001</v>
      </c>
      <c r="I348" s="260"/>
      <c r="J348" s="256"/>
      <c r="K348" s="256"/>
      <c r="L348" s="261"/>
      <c r="M348" s="262"/>
      <c r="N348" s="263"/>
      <c r="O348" s="263"/>
      <c r="P348" s="263"/>
      <c r="Q348" s="263"/>
      <c r="R348" s="263"/>
      <c r="S348" s="263"/>
      <c r="T348" s="26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65" t="s">
        <v>253</v>
      </c>
      <c r="AU348" s="265" t="s">
        <v>92</v>
      </c>
      <c r="AV348" s="14" t="s">
        <v>251</v>
      </c>
      <c r="AW348" s="14" t="s">
        <v>36</v>
      </c>
      <c r="AX348" s="14" t="s">
        <v>90</v>
      </c>
      <c r="AY348" s="265" t="s">
        <v>244</v>
      </c>
    </row>
    <row r="349" s="2" customFormat="1" ht="24.15" customHeight="1">
      <c r="A349" s="39"/>
      <c r="B349" s="40"/>
      <c r="C349" s="229" t="s">
        <v>411</v>
      </c>
      <c r="D349" s="229" t="s">
        <v>247</v>
      </c>
      <c r="E349" s="230" t="s">
        <v>5393</v>
      </c>
      <c r="F349" s="231" t="s">
        <v>5394</v>
      </c>
      <c r="G349" s="232" t="s">
        <v>174</v>
      </c>
      <c r="H349" s="233">
        <v>255.41999999999999</v>
      </c>
      <c r="I349" s="234"/>
      <c r="J349" s="235">
        <f>ROUND(I349*H349,2)</f>
        <v>0</v>
      </c>
      <c r="K349" s="236"/>
      <c r="L349" s="45"/>
      <c r="M349" s="237" t="s">
        <v>1</v>
      </c>
      <c r="N349" s="238" t="s">
        <v>48</v>
      </c>
      <c r="O349" s="92"/>
      <c r="P349" s="239">
        <f>O349*H349</f>
        <v>0</v>
      </c>
      <c r="Q349" s="239">
        <v>0.00018000000000000001</v>
      </c>
      <c r="R349" s="239">
        <f>Q349*H349</f>
        <v>0.045975599999999998</v>
      </c>
      <c r="S349" s="239">
        <v>0</v>
      </c>
      <c r="T349" s="240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41" t="s">
        <v>330</v>
      </c>
      <c r="AT349" s="241" t="s">
        <v>247</v>
      </c>
      <c r="AU349" s="241" t="s">
        <v>92</v>
      </c>
      <c r="AY349" s="18" t="s">
        <v>244</v>
      </c>
      <c r="BE349" s="242">
        <f>IF(N349="základní",J349,0)</f>
        <v>0</v>
      </c>
      <c r="BF349" s="242">
        <f>IF(N349="snížená",J349,0)</f>
        <v>0</v>
      </c>
      <c r="BG349" s="242">
        <f>IF(N349="zákl. přenesená",J349,0)</f>
        <v>0</v>
      </c>
      <c r="BH349" s="242">
        <f>IF(N349="sníž. přenesená",J349,0)</f>
        <v>0</v>
      </c>
      <c r="BI349" s="242">
        <f>IF(N349="nulová",J349,0)</f>
        <v>0</v>
      </c>
      <c r="BJ349" s="18" t="s">
        <v>90</v>
      </c>
      <c r="BK349" s="242">
        <f>ROUND(I349*H349,2)</f>
        <v>0</v>
      </c>
      <c r="BL349" s="18" t="s">
        <v>330</v>
      </c>
      <c r="BM349" s="241" t="s">
        <v>5395</v>
      </c>
    </row>
    <row r="350" s="15" customFormat="1">
      <c r="A350" s="15"/>
      <c r="B350" s="266"/>
      <c r="C350" s="267"/>
      <c r="D350" s="245" t="s">
        <v>253</v>
      </c>
      <c r="E350" s="268" t="s">
        <v>1</v>
      </c>
      <c r="F350" s="269" t="s">
        <v>5337</v>
      </c>
      <c r="G350" s="267"/>
      <c r="H350" s="268" t="s">
        <v>1</v>
      </c>
      <c r="I350" s="270"/>
      <c r="J350" s="267"/>
      <c r="K350" s="267"/>
      <c r="L350" s="271"/>
      <c r="M350" s="272"/>
      <c r="N350" s="273"/>
      <c r="O350" s="273"/>
      <c r="P350" s="273"/>
      <c r="Q350" s="273"/>
      <c r="R350" s="273"/>
      <c r="S350" s="273"/>
      <c r="T350" s="274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75" t="s">
        <v>253</v>
      </c>
      <c r="AU350" s="275" t="s">
        <v>92</v>
      </c>
      <c r="AV350" s="15" t="s">
        <v>90</v>
      </c>
      <c r="AW350" s="15" t="s">
        <v>36</v>
      </c>
      <c r="AX350" s="15" t="s">
        <v>83</v>
      </c>
      <c r="AY350" s="275" t="s">
        <v>244</v>
      </c>
    </row>
    <row r="351" s="13" customFormat="1">
      <c r="A351" s="13"/>
      <c r="B351" s="243"/>
      <c r="C351" s="244"/>
      <c r="D351" s="245" t="s">
        <v>253</v>
      </c>
      <c r="E351" s="246" t="s">
        <v>1</v>
      </c>
      <c r="F351" s="247" t="s">
        <v>5384</v>
      </c>
      <c r="G351" s="244"/>
      <c r="H351" s="248">
        <v>255.41999999999999</v>
      </c>
      <c r="I351" s="249"/>
      <c r="J351" s="244"/>
      <c r="K351" s="244"/>
      <c r="L351" s="250"/>
      <c r="M351" s="251"/>
      <c r="N351" s="252"/>
      <c r="O351" s="252"/>
      <c r="P351" s="252"/>
      <c r="Q351" s="252"/>
      <c r="R351" s="252"/>
      <c r="S351" s="252"/>
      <c r="T351" s="25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4" t="s">
        <v>253</v>
      </c>
      <c r="AU351" s="254" t="s">
        <v>92</v>
      </c>
      <c r="AV351" s="13" t="s">
        <v>92</v>
      </c>
      <c r="AW351" s="13" t="s">
        <v>36</v>
      </c>
      <c r="AX351" s="13" t="s">
        <v>83</v>
      </c>
      <c r="AY351" s="254" t="s">
        <v>244</v>
      </c>
    </row>
    <row r="352" s="14" customFormat="1">
      <c r="A352" s="14"/>
      <c r="B352" s="255"/>
      <c r="C352" s="256"/>
      <c r="D352" s="245" t="s">
        <v>253</v>
      </c>
      <c r="E352" s="257" t="s">
        <v>1</v>
      </c>
      <c r="F352" s="258" t="s">
        <v>255</v>
      </c>
      <c r="G352" s="256"/>
      <c r="H352" s="259">
        <v>255.41999999999999</v>
      </c>
      <c r="I352" s="260"/>
      <c r="J352" s="256"/>
      <c r="K352" s="256"/>
      <c r="L352" s="261"/>
      <c r="M352" s="262"/>
      <c r="N352" s="263"/>
      <c r="O352" s="263"/>
      <c r="P352" s="263"/>
      <c r="Q352" s="263"/>
      <c r="R352" s="263"/>
      <c r="S352" s="263"/>
      <c r="T352" s="26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65" t="s">
        <v>253</v>
      </c>
      <c r="AU352" s="265" t="s">
        <v>92</v>
      </c>
      <c r="AV352" s="14" t="s">
        <v>251</v>
      </c>
      <c r="AW352" s="14" t="s">
        <v>36</v>
      </c>
      <c r="AX352" s="14" t="s">
        <v>90</v>
      </c>
      <c r="AY352" s="265" t="s">
        <v>244</v>
      </c>
    </row>
    <row r="353" s="2" customFormat="1" ht="24.15" customHeight="1">
      <c r="A353" s="39"/>
      <c r="B353" s="40"/>
      <c r="C353" s="229" t="s">
        <v>415</v>
      </c>
      <c r="D353" s="229" t="s">
        <v>247</v>
      </c>
      <c r="E353" s="230" t="s">
        <v>1060</v>
      </c>
      <c r="F353" s="231" t="s">
        <v>1061</v>
      </c>
      <c r="G353" s="232" t="s">
        <v>338</v>
      </c>
      <c r="H353" s="233">
        <v>38.301000000000002</v>
      </c>
      <c r="I353" s="234"/>
      <c r="J353" s="235">
        <f>ROUND(I353*H353,2)</f>
        <v>0</v>
      </c>
      <c r="K353" s="236"/>
      <c r="L353" s="45"/>
      <c r="M353" s="237" t="s">
        <v>1</v>
      </c>
      <c r="N353" s="238" t="s">
        <v>48</v>
      </c>
      <c r="O353" s="92"/>
      <c r="P353" s="239">
        <f>O353*H353</f>
        <v>0</v>
      </c>
      <c r="Q353" s="239">
        <v>0</v>
      </c>
      <c r="R353" s="239">
        <f>Q353*H353</f>
        <v>0</v>
      </c>
      <c r="S353" s="239">
        <v>0</v>
      </c>
      <c r="T353" s="240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41" t="s">
        <v>330</v>
      </c>
      <c r="AT353" s="241" t="s">
        <v>247</v>
      </c>
      <c r="AU353" s="241" t="s">
        <v>92</v>
      </c>
      <c r="AY353" s="18" t="s">
        <v>244</v>
      </c>
      <c r="BE353" s="242">
        <f>IF(N353="základní",J353,0)</f>
        <v>0</v>
      </c>
      <c r="BF353" s="242">
        <f>IF(N353="snížená",J353,0)</f>
        <v>0</v>
      </c>
      <c r="BG353" s="242">
        <f>IF(N353="zákl. přenesená",J353,0)</f>
        <v>0</v>
      </c>
      <c r="BH353" s="242">
        <f>IF(N353="sníž. přenesená",J353,0)</f>
        <v>0</v>
      </c>
      <c r="BI353" s="242">
        <f>IF(N353="nulová",J353,0)</f>
        <v>0</v>
      </c>
      <c r="BJ353" s="18" t="s">
        <v>90</v>
      </c>
      <c r="BK353" s="242">
        <f>ROUND(I353*H353,2)</f>
        <v>0</v>
      </c>
      <c r="BL353" s="18" t="s">
        <v>330</v>
      </c>
      <c r="BM353" s="241" t="s">
        <v>5396</v>
      </c>
    </row>
    <row r="354" s="12" customFormat="1" ht="22.8" customHeight="1">
      <c r="A354" s="12"/>
      <c r="B354" s="213"/>
      <c r="C354" s="214"/>
      <c r="D354" s="215" t="s">
        <v>82</v>
      </c>
      <c r="E354" s="227" t="s">
        <v>1063</v>
      </c>
      <c r="F354" s="227" t="s">
        <v>1064</v>
      </c>
      <c r="G354" s="214"/>
      <c r="H354" s="214"/>
      <c r="I354" s="217"/>
      <c r="J354" s="228">
        <f>BK354</f>
        <v>0</v>
      </c>
      <c r="K354" s="214"/>
      <c r="L354" s="219"/>
      <c r="M354" s="220"/>
      <c r="N354" s="221"/>
      <c r="O354" s="221"/>
      <c r="P354" s="222">
        <f>SUM(P355:P386)</f>
        <v>0</v>
      </c>
      <c r="Q354" s="221"/>
      <c r="R354" s="222">
        <f>SUM(R355:R386)</f>
        <v>27.294647429999998</v>
      </c>
      <c r="S354" s="221"/>
      <c r="T354" s="223">
        <f>SUM(T355:T386)</f>
        <v>0</v>
      </c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R354" s="224" t="s">
        <v>92</v>
      </c>
      <c r="AT354" s="225" t="s">
        <v>82</v>
      </c>
      <c r="AU354" s="225" t="s">
        <v>90</v>
      </c>
      <c r="AY354" s="224" t="s">
        <v>244</v>
      </c>
      <c r="BK354" s="226">
        <f>SUM(BK355:BK386)</f>
        <v>0</v>
      </c>
    </row>
    <row r="355" s="2" customFormat="1" ht="16.5" customHeight="1">
      <c r="A355" s="39"/>
      <c r="B355" s="40"/>
      <c r="C355" s="229" t="s">
        <v>419</v>
      </c>
      <c r="D355" s="229" t="s">
        <v>247</v>
      </c>
      <c r="E355" s="230" t="s">
        <v>5397</v>
      </c>
      <c r="F355" s="231" t="s">
        <v>5398</v>
      </c>
      <c r="G355" s="232" t="s">
        <v>174</v>
      </c>
      <c r="H355" s="233">
        <v>1278.2729999999999</v>
      </c>
      <c r="I355" s="234"/>
      <c r="J355" s="235">
        <f>ROUND(I355*H355,2)</f>
        <v>0</v>
      </c>
      <c r="K355" s="236"/>
      <c r="L355" s="45"/>
      <c r="M355" s="237" t="s">
        <v>1</v>
      </c>
      <c r="N355" s="238" t="s">
        <v>48</v>
      </c>
      <c r="O355" s="92"/>
      <c r="P355" s="239">
        <f>O355*H355</f>
        <v>0</v>
      </c>
      <c r="Q355" s="239">
        <v>0</v>
      </c>
      <c r="R355" s="239">
        <f>Q355*H355</f>
        <v>0</v>
      </c>
      <c r="S355" s="239">
        <v>0</v>
      </c>
      <c r="T355" s="240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41" t="s">
        <v>330</v>
      </c>
      <c r="AT355" s="241" t="s">
        <v>247</v>
      </c>
      <c r="AU355" s="241" t="s">
        <v>92</v>
      </c>
      <c r="AY355" s="18" t="s">
        <v>244</v>
      </c>
      <c r="BE355" s="242">
        <f>IF(N355="základní",J355,0)</f>
        <v>0</v>
      </c>
      <c r="BF355" s="242">
        <f>IF(N355="snížená",J355,0)</f>
        <v>0</v>
      </c>
      <c r="BG355" s="242">
        <f>IF(N355="zákl. přenesená",J355,0)</f>
        <v>0</v>
      </c>
      <c r="BH355" s="242">
        <f>IF(N355="sníž. přenesená",J355,0)</f>
        <v>0</v>
      </c>
      <c r="BI355" s="242">
        <f>IF(N355="nulová",J355,0)</f>
        <v>0</v>
      </c>
      <c r="BJ355" s="18" t="s">
        <v>90</v>
      </c>
      <c r="BK355" s="242">
        <f>ROUND(I355*H355,2)</f>
        <v>0</v>
      </c>
      <c r="BL355" s="18" t="s">
        <v>330</v>
      </c>
      <c r="BM355" s="241" t="s">
        <v>5399</v>
      </c>
    </row>
    <row r="356" s="13" customFormat="1">
      <c r="A356" s="13"/>
      <c r="B356" s="243"/>
      <c r="C356" s="244"/>
      <c r="D356" s="245" t="s">
        <v>253</v>
      </c>
      <c r="E356" s="246" t="s">
        <v>1</v>
      </c>
      <c r="F356" s="247" t="s">
        <v>5400</v>
      </c>
      <c r="G356" s="244"/>
      <c r="H356" s="248">
        <v>1233.0699999999999</v>
      </c>
      <c r="I356" s="249"/>
      <c r="J356" s="244"/>
      <c r="K356" s="244"/>
      <c r="L356" s="250"/>
      <c r="M356" s="251"/>
      <c r="N356" s="252"/>
      <c r="O356" s="252"/>
      <c r="P356" s="252"/>
      <c r="Q356" s="252"/>
      <c r="R356" s="252"/>
      <c r="S356" s="252"/>
      <c r="T356" s="25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4" t="s">
        <v>253</v>
      </c>
      <c r="AU356" s="254" t="s">
        <v>92</v>
      </c>
      <c r="AV356" s="13" t="s">
        <v>92</v>
      </c>
      <c r="AW356" s="13" t="s">
        <v>36</v>
      </c>
      <c r="AX356" s="13" t="s">
        <v>83</v>
      </c>
      <c r="AY356" s="254" t="s">
        <v>244</v>
      </c>
    </row>
    <row r="357" s="13" customFormat="1">
      <c r="A357" s="13"/>
      <c r="B357" s="243"/>
      <c r="C357" s="244"/>
      <c r="D357" s="245" t="s">
        <v>253</v>
      </c>
      <c r="E357" s="246" t="s">
        <v>1</v>
      </c>
      <c r="F357" s="247" t="s">
        <v>5345</v>
      </c>
      <c r="G357" s="244"/>
      <c r="H357" s="248">
        <v>32.399999999999999</v>
      </c>
      <c r="I357" s="249"/>
      <c r="J357" s="244"/>
      <c r="K357" s="244"/>
      <c r="L357" s="250"/>
      <c r="M357" s="251"/>
      <c r="N357" s="252"/>
      <c r="O357" s="252"/>
      <c r="P357" s="252"/>
      <c r="Q357" s="252"/>
      <c r="R357" s="252"/>
      <c r="S357" s="252"/>
      <c r="T357" s="25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4" t="s">
        <v>253</v>
      </c>
      <c r="AU357" s="254" t="s">
        <v>92</v>
      </c>
      <c r="AV357" s="13" t="s">
        <v>92</v>
      </c>
      <c r="AW357" s="13" t="s">
        <v>36</v>
      </c>
      <c r="AX357" s="13" t="s">
        <v>83</v>
      </c>
      <c r="AY357" s="254" t="s">
        <v>244</v>
      </c>
    </row>
    <row r="358" s="13" customFormat="1">
      <c r="A358" s="13"/>
      <c r="B358" s="243"/>
      <c r="C358" s="244"/>
      <c r="D358" s="245" t="s">
        <v>253</v>
      </c>
      <c r="E358" s="246" t="s">
        <v>1</v>
      </c>
      <c r="F358" s="247" t="s">
        <v>5346</v>
      </c>
      <c r="G358" s="244"/>
      <c r="H358" s="248">
        <v>12.803000000000001</v>
      </c>
      <c r="I358" s="249"/>
      <c r="J358" s="244"/>
      <c r="K358" s="244"/>
      <c r="L358" s="250"/>
      <c r="M358" s="251"/>
      <c r="N358" s="252"/>
      <c r="O358" s="252"/>
      <c r="P358" s="252"/>
      <c r="Q358" s="252"/>
      <c r="R358" s="252"/>
      <c r="S358" s="252"/>
      <c r="T358" s="25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4" t="s">
        <v>253</v>
      </c>
      <c r="AU358" s="254" t="s">
        <v>92</v>
      </c>
      <c r="AV358" s="13" t="s">
        <v>92</v>
      </c>
      <c r="AW358" s="13" t="s">
        <v>36</v>
      </c>
      <c r="AX358" s="13" t="s">
        <v>83</v>
      </c>
      <c r="AY358" s="254" t="s">
        <v>244</v>
      </c>
    </row>
    <row r="359" s="14" customFormat="1">
      <c r="A359" s="14"/>
      <c r="B359" s="255"/>
      <c r="C359" s="256"/>
      <c r="D359" s="245" t="s">
        <v>253</v>
      </c>
      <c r="E359" s="257" t="s">
        <v>1</v>
      </c>
      <c r="F359" s="258" t="s">
        <v>255</v>
      </c>
      <c r="G359" s="256"/>
      <c r="H359" s="259">
        <v>1278.2729999999999</v>
      </c>
      <c r="I359" s="260"/>
      <c r="J359" s="256"/>
      <c r="K359" s="256"/>
      <c r="L359" s="261"/>
      <c r="M359" s="262"/>
      <c r="N359" s="263"/>
      <c r="O359" s="263"/>
      <c r="P359" s="263"/>
      <c r="Q359" s="263"/>
      <c r="R359" s="263"/>
      <c r="S359" s="263"/>
      <c r="T359" s="26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65" t="s">
        <v>253</v>
      </c>
      <c r="AU359" s="265" t="s">
        <v>92</v>
      </c>
      <c r="AV359" s="14" t="s">
        <v>251</v>
      </c>
      <c r="AW359" s="14" t="s">
        <v>36</v>
      </c>
      <c r="AX359" s="14" t="s">
        <v>90</v>
      </c>
      <c r="AY359" s="265" t="s">
        <v>244</v>
      </c>
    </row>
    <row r="360" s="2" customFormat="1" ht="24.15" customHeight="1">
      <c r="A360" s="39"/>
      <c r="B360" s="40"/>
      <c r="C360" s="287" t="s">
        <v>427</v>
      </c>
      <c r="D360" s="287" t="s">
        <v>529</v>
      </c>
      <c r="E360" s="288" t="s">
        <v>5401</v>
      </c>
      <c r="F360" s="289" t="s">
        <v>5402</v>
      </c>
      <c r="G360" s="290" t="s">
        <v>174</v>
      </c>
      <c r="H360" s="291">
        <v>1278.2729999999999</v>
      </c>
      <c r="I360" s="292"/>
      <c r="J360" s="293">
        <f>ROUND(I360*H360,2)</f>
        <v>0</v>
      </c>
      <c r="K360" s="294"/>
      <c r="L360" s="295"/>
      <c r="M360" s="296" t="s">
        <v>1</v>
      </c>
      <c r="N360" s="297" t="s">
        <v>48</v>
      </c>
      <c r="O360" s="92"/>
      <c r="P360" s="239">
        <f>O360*H360</f>
        <v>0</v>
      </c>
      <c r="Q360" s="239">
        <v>0.00021000000000000001</v>
      </c>
      <c r="R360" s="239">
        <f>Q360*H360</f>
        <v>0.26843732999999997</v>
      </c>
      <c r="S360" s="239">
        <v>0</v>
      </c>
      <c r="T360" s="240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41" t="s">
        <v>427</v>
      </c>
      <c r="AT360" s="241" t="s">
        <v>529</v>
      </c>
      <c r="AU360" s="241" t="s">
        <v>92</v>
      </c>
      <c r="AY360" s="18" t="s">
        <v>244</v>
      </c>
      <c r="BE360" s="242">
        <f>IF(N360="základní",J360,0)</f>
        <v>0</v>
      </c>
      <c r="BF360" s="242">
        <f>IF(N360="snížená",J360,0)</f>
        <v>0</v>
      </c>
      <c r="BG360" s="242">
        <f>IF(N360="zákl. přenesená",J360,0)</f>
        <v>0</v>
      </c>
      <c r="BH360" s="242">
        <f>IF(N360="sníž. přenesená",J360,0)</f>
        <v>0</v>
      </c>
      <c r="BI360" s="242">
        <f>IF(N360="nulová",J360,0)</f>
        <v>0</v>
      </c>
      <c r="BJ360" s="18" t="s">
        <v>90</v>
      </c>
      <c r="BK360" s="242">
        <f>ROUND(I360*H360,2)</f>
        <v>0</v>
      </c>
      <c r="BL360" s="18" t="s">
        <v>330</v>
      </c>
      <c r="BM360" s="241" t="s">
        <v>5403</v>
      </c>
    </row>
    <row r="361" s="2" customFormat="1" ht="24.15" customHeight="1">
      <c r="A361" s="39"/>
      <c r="B361" s="40"/>
      <c r="C361" s="229" t="s">
        <v>960</v>
      </c>
      <c r="D361" s="229" t="s">
        <v>247</v>
      </c>
      <c r="E361" s="230" t="s">
        <v>5404</v>
      </c>
      <c r="F361" s="231" t="s">
        <v>5405</v>
      </c>
      <c r="G361" s="232" t="s">
        <v>174</v>
      </c>
      <c r="H361" s="233">
        <v>1278.2729999999999</v>
      </c>
      <c r="I361" s="234"/>
      <c r="J361" s="235">
        <f>ROUND(I361*H361,2)</f>
        <v>0</v>
      </c>
      <c r="K361" s="236"/>
      <c r="L361" s="45"/>
      <c r="M361" s="237" t="s">
        <v>1</v>
      </c>
      <c r="N361" s="238" t="s">
        <v>48</v>
      </c>
      <c r="O361" s="92"/>
      <c r="P361" s="239">
        <f>O361*H361</f>
        <v>0</v>
      </c>
      <c r="Q361" s="239">
        <v>0.00029999999999999997</v>
      </c>
      <c r="R361" s="239">
        <f>Q361*H361</f>
        <v>0.38348189999999993</v>
      </c>
      <c r="S361" s="239">
        <v>0</v>
      </c>
      <c r="T361" s="240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41" t="s">
        <v>330</v>
      </c>
      <c r="AT361" s="241" t="s">
        <v>247</v>
      </c>
      <c r="AU361" s="241" t="s">
        <v>92</v>
      </c>
      <c r="AY361" s="18" t="s">
        <v>244</v>
      </c>
      <c r="BE361" s="242">
        <f>IF(N361="základní",J361,0)</f>
        <v>0</v>
      </c>
      <c r="BF361" s="242">
        <f>IF(N361="snížená",J361,0)</f>
        <v>0</v>
      </c>
      <c r="BG361" s="242">
        <f>IF(N361="zákl. přenesená",J361,0)</f>
        <v>0</v>
      </c>
      <c r="BH361" s="242">
        <f>IF(N361="sníž. přenesená",J361,0)</f>
        <v>0</v>
      </c>
      <c r="BI361" s="242">
        <f>IF(N361="nulová",J361,0)</f>
        <v>0</v>
      </c>
      <c r="BJ361" s="18" t="s">
        <v>90</v>
      </c>
      <c r="BK361" s="242">
        <f>ROUND(I361*H361,2)</f>
        <v>0</v>
      </c>
      <c r="BL361" s="18" t="s">
        <v>330</v>
      </c>
      <c r="BM361" s="241" t="s">
        <v>5406</v>
      </c>
    </row>
    <row r="362" s="15" customFormat="1">
      <c r="A362" s="15"/>
      <c r="B362" s="266"/>
      <c r="C362" s="267"/>
      <c r="D362" s="245" t="s">
        <v>253</v>
      </c>
      <c r="E362" s="268" t="s">
        <v>1</v>
      </c>
      <c r="F362" s="269" t="s">
        <v>5407</v>
      </c>
      <c r="G362" s="267"/>
      <c r="H362" s="268" t="s">
        <v>1</v>
      </c>
      <c r="I362" s="270"/>
      <c r="J362" s="267"/>
      <c r="K362" s="267"/>
      <c r="L362" s="271"/>
      <c r="M362" s="272"/>
      <c r="N362" s="273"/>
      <c r="O362" s="273"/>
      <c r="P362" s="273"/>
      <c r="Q362" s="273"/>
      <c r="R362" s="273"/>
      <c r="S362" s="273"/>
      <c r="T362" s="274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75" t="s">
        <v>253</v>
      </c>
      <c r="AU362" s="275" t="s">
        <v>92</v>
      </c>
      <c r="AV362" s="15" t="s">
        <v>90</v>
      </c>
      <c r="AW362" s="15" t="s">
        <v>36</v>
      </c>
      <c r="AX362" s="15" t="s">
        <v>83</v>
      </c>
      <c r="AY362" s="275" t="s">
        <v>244</v>
      </c>
    </row>
    <row r="363" s="13" customFormat="1">
      <c r="A363" s="13"/>
      <c r="B363" s="243"/>
      <c r="C363" s="244"/>
      <c r="D363" s="245" t="s">
        <v>253</v>
      </c>
      <c r="E363" s="246" t="s">
        <v>1</v>
      </c>
      <c r="F363" s="247" t="s">
        <v>5344</v>
      </c>
      <c r="G363" s="244"/>
      <c r="H363" s="248">
        <v>1233.0699999999999</v>
      </c>
      <c r="I363" s="249"/>
      <c r="J363" s="244"/>
      <c r="K363" s="244"/>
      <c r="L363" s="250"/>
      <c r="M363" s="251"/>
      <c r="N363" s="252"/>
      <c r="O363" s="252"/>
      <c r="P363" s="252"/>
      <c r="Q363" s="252"/>
      <c r="R363" s="252"/>
      <c r="S363" s="252"/>
      <c r="T363" s="25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4" t="s">
        <v>253</v>
      </c>
      <c r="AU363" s="254" t="s">
        <v>92</v>
      </c>
      <c r="AV363" s="13" t="s">
        <v>92</v>
      </c>
      <c r="AW363" s="13" t="s">
        <v>36</v>
      </c>
      <c r="AX363" s="13" t="s">
        <v>83</v>
      </c>
      <c r="AY363" s="254" t="s">
        <v>244</v>
      </c>
    </row>
    <row r="364" s="13" customFormat="1">
      <c r="A364" s="13"/>
      <c r="B364" s="243"/>
      <c r="C364" s="244"/>
      <c r="D364" s="245" t="s">
        <v>253</v>
      </c>
      <c r="E364" s="246" t="s">
        <v>1</v>
      </c>
      <c r="F364" s="247" t="s">
        <v>5345</v>
      </c>
      <c r="G364" s="244"/>
      <c r="H364" s="248">
        <v>32.399999999999999</v>
      </c>
      <c r="I364" s="249"/>
      <c r="J364" s="244"/>
      <c r="K364" s="244"/>
      <c r="L364" s="250"/>
      <c r="M364" s="251"/>
      <c r="N364" s="252"/>
      <c r="O364" s="252"/>
      <c r="P364" s="252"/>
      <c r="Q364" s="252"/>
      <c r="R364" s="252"/>
      <c r="S364" s="252"/>
      <c r="T364" s="25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4" t="s">
        <v>253</v>
      </c>
      <c r="AU364" s="254" t="s">
        <v>92</v>
      </c>
      <c r="AV364" s="13" t="s">
        <v>92</v>
      </c>
      <c r="AW364" s="13" t="s">
        <v>36</v>
      </c>
      <c r="AX364" s="13" t="s">
        <v>83</v>
      </c>
      <c r="AY364" s="254" t="s">
        <v>244</v>
      </c>
    </row>
    <row r="365" s="13" customFormat="1">
      <c r="A365" s="13"/>
      <c r="B365" s="243"/>
      <c r="C365" s="244"/>
      <c r="D365" s="245" t="s">
        <v>253</v>
      </c>
      <c r="E365" s="246" t="s">
        <v>1</v>
      </c>
      <c r="F365" s="247" t="s">
        <v>5346</v>
      </c>
      <c r="G365" s="244"/>
      <c r="H365" s="248">
        <v>12.803000000000001</v>
      </c>
      <c r="I365" s="249"/>
      <c r="J365" s="244"/>
      <c r="K365" s="244"/>
      <c r="L365" s="250"/>
      <c r="M365" s="251"/>
      <c r="N365" s="252"/>
      <c r="O365" s="252"/>
      <c r="P365" s="252"/>
      <c r="Q365" s="252"/>
      <c r="R365" s="252"/>
      <c r="S365" s="252"/>
      <c r="T365" s="25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4" t="s">
        <v>253</v>
      </c>
      <c r="AU365" s="254" t="s">
        <v>92</v>
      </c>
      <c r="AV365" s="13" t="s">
        <v>92</v>
      </c>
      <c r="AW365" s="13" t="s">
        <v>36</v>
      </c>
      <c r="AX365" s="13" t="s">
        <v>83</v>
      </c>
      <c r="AY365" s="254" t="s">
        <v>244</v>
      </c>
    </row>
    <row r="366" s="14" customFormat="1">
      <c r="A366" s="14"/>
      <c r="B366" s="255"/>
      <c r="C366" s="256"/>
      <c r="D366" s="245" t="s">
        <v>253</v>
      </c>
      <c r="E366" s="257" t="s">
        <v>1</v>
      </c>
      <c r="F366" s="258" t="s">
        <v>255</v>
      </c>
      <c r="G366" s="256"/>
      <c r="H366" s="259">
        <v>1278.2729999999999</v>
      </c>
      <c r="I366" s="260"/>
      <c r="J366" s="256"/>
      <c r="K366" s="256"/>
      <c r="L366" s="261"/>
      <c r="M366" s="262"/>
      <c r="N366" s="263"/>
      <c r="O366" s="263"/>
      <c r="P366" s="263"/>
      <c r="Q366" s="263"/>
      <c r="R366" s="263"/>
      <c r="S366" s="263"/>
      <c r="T366" s="26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65" t="s">
        <v>253</v>
      </c>
      <c r="AU366" s="265" t="s">
        <v>92</v>
      </c>
      <c r="AV366" s="14" t="s">
        <v>251</v>
      </c>
      <c r="AW366" s="14" t="s">
        <v>36</v>
      </c>
      <c r="AX366" s="14" t="s">
        <v>90</v>
      </c>
      <c r="AY366" s="265" t="s">
        <v>244</v>
      </c>
    </row>
    <row r="367" s="2" customFormat="1" ht="16.5" customHeight="1">
      <c r="A367" s="39"/>
      <c r="B367" s="40"/>
      <c r="C367" s="287" t="s">
        <v>966</v>
      </c>
      <c r="D367" s="287" t="s">
        <v>529</v>
      </c>
      <c r="E367" s="288" t="s">
        <v>5408</v>
      </c>
      <c r="F367" s="289" t="s">
        <v>5409</v>
      </c>
      <c r="G367" s="290" t="s">
        <v>174</v>
      </c>
      <c r="H367" s="291">
        <v>1342.1869999999999</v>
      </c>
      <c r="I367" s="292"/>
      <c r="J367" s="293">
        <f>ROUND(I367*H367,2)</f>
        <v>0</v>
      </c>
      <c r="K367" s="294"/>
      <c r="L367" s="295"/>
      <c r="M367" s="296" t="s">
        <v>1</v>
      </c>
      <c r="N367" s="297" t="s">
        <v>48</v>
      </c>
      <c r="O367" s="92"/>
      <c r="P367" s="239">
        <f>O367*H367</f>
        <v>0</v>
      </c>
      <c r="Q367" s="239">
        <v>0.017999999999999999</v>
      </c>
      <c r="R367" s="239">
        <f>Q367*H367</f>
        <v>24.159365999999995</v>
      </c>
      <c r="S367" s="239">
        <v>0</v>
      </c>
      <c r="T367" s="240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41" t="s">
        <v>427</v>
      </c>
      <c r="AT367" s="241" t="s">
        <v>529</v>
      </c>
      <c r="AU367" s="241" t="s">
        <v>92</v>
      </c>
      <c r="AY367" s="18" t="s">
        <v>244</v>
      </c>
      <c r="BE367" s="242">
        <f>IF(N367="základní",J367,0)</f>
        <v>0</v>
      </c>
      <c r="BF367" s="242">
        <f>IF(N367="snížená",J367,0)</f>
        <v>0</v>
      </c>
      <c r="BG367" s="242">
        <f>IF(N367="zákl. přenesená",J367,0)</f>
        <v>0</v>
      </c>
      <c r="BH367" s="242">
        <f>IF(N367="sníž. přenesená",J367,0)</f>
        <v>0</v>
      </c>
      <c r="BI367" s="242">
        <f>IF(N367="nulová",J367,0)</f>
        <v>0</v>
      </c>
      <c r="BJ367" s="18" t="s">
        <v>90</v>
      </c>
      <c r="BK367" s="242">
        <f>ROUND(I367*H367,2)</f>
        <v>0</v>
      </c>
      <c r="BL367" s="18" t="s">
        <v>330</v>
      </c>
      <c r="BM367" s="241" t="s">
        <v>5410</v>
      </c>
    </row>
    <row r="368" s="13" customFormat="1">
      <c r="A368" s="13"/>
      <c r="B368" s="243"/>
      <c r="C368" s="244"/>
      <c r="D368" s="245" t="s">
        <v>253</v>
      </c>
      <c r="E368" s="244"/>
      <c r="F368" s="247" t="s">
        <v>5411</v>
      </c>
      <c r="G368" s="244"/>
      <c r="H368" s="248">
        <v>1342.1869999999999</v>
      </c>
      <c r="I368" s="249"/>
      <c r="J368" s="244"/>
      <c r="K368" s="244"/>
      <c r="L368" s="250"/>
      <c r="M368" s="251"/>
      <c r="N368" s="252"/>
      <c r="O368" s="252"/>
      <c r="P368" s="252"/>
      <c r="Q368" s="252"/>
      <c r="R368" s="252"/>
      <c r="S368" s="252"/>
      <c r="T368" s="25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4" t="s">
        <v>253</v>
      </c>
      <c r="AU368" s="254" t="s">
        <v>92</v>
      </c>
      <c r="AV368" s="13" t="s">
        <v>92</v>
      </c>
      <c r="AW368" s="13" t="s">
        <v>4</v>
      </c>
      <c r="AX368" s="13" t="s">
        <v>90</v>
      </c>
      <c r="AY368" s="254" t="s">
        <v>244</v>
      </c>
    </row>
    <row r="369" s="2" customFormat="1" ht="33" customHeight="1">
      <c r="A369" s="39"/>
      <c r="B369" s="40"/>
      <c r="C369" s="229" t="s">
        <v>439</v>
      </c>
      <c r="D369" s="229" t="s">
        <v>247</v>
      </c>
      <c r="E369" s="230" t="s">
        <v>5412</v>
      </c>
      <c r="F369" s="231" t="s">
        <v>5413</v>
      </c>
      <c r="G369" s="232" t="s">
        <v>174</v>
      </c>
      <c r="H369" s="233">
        <v>264.00999999999999</v>
      </c>
      <c r="I369" s="234"/>
      <c r="J369" s="235">
        <f>ROUND(I369*H369,2)</f>
        <v>0</v>
      </c>
      <c r="K369" s="236"/>
      <c r="L369" s="45"/>
      <c r="M369" s="237" t="s">
        <v>1</v>
      </c>
      <c r="N369" s="238" t="s">
        <v>48</v>
      </c>
      <c r="O369" s="92"/>
      <c r="P369" s="239">
        <f>O369*H369</f>
        <v>0</v>
      </c>
      <c r="Q369" s="239">
        <v>0.0070499999999999998</v>
      </c>
      <c r="R369" s="239">
        <f>Q369*H369</f>
        <v>1.8612704999999998</v>
      </c>
      <c r="S369" s="239">
        <v>0</v>
      </c>
      <c r="T369" s="240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41" t="s">
        <v>330</v>
      </c>
      <c r="AT369" s="241" t="s">
        <v>247</v>
      </c>
      <c r="AU369" s="241" t="s">
        <v>92</v>
      </c>
      <c r="AY369" s="18" t="s">
        <v>244</v>
      </c>
      <c r="BE369" s="242">
        <f>IF(N369="základní",J369,0)</f>
        <v>0</v>
      </c>
      <c r="BF369" s="242">
        <f>IF(N369="snížená",J369,0)</f>
        <v>0</v>
      </c>
      <c r="BG369" s="242">
        <f>IF(N369="zákl. přenesená",J369,0)</f>
        <v>0</v>
      </c>
      <c r="BH369" s="242">
        <f>IF(N369="sníž. přenesená",J369,0)</f>
        <v>0</v>
      </c>
      <c r="BI369" s="242">
        <f>IF(N369="nulová",J369,0)</f>
        <v>0</v>
      </c>
      <c r="BJ369" s="18" t="s">
        <v>90</v>
      </c>
      <c r="BK369" s="242">
        <f>ROUND(I369*H369,2)</f>
        <v>0</v>
      </c>
      <c r="BL369" s="18" t="s">
        <v>330</v>
      </c>
      <c r="BM369" s="241" t="s">
        <v>5414</v>
      </c>
    </row>
    <row r="370" s="15" customFormat="1">
      <c r="A370" s="15"/>
      <c r="B370" s="266"/>
      <c r="C370" s="267"/>
      <c r="D370" s="245" t="s">
        <v>253</v>
      </c>
      <c r="E370" s="268" t="s">
        <v>1</v>
      </c>
      <c r="F370" s="269" t="s">
        <v>5415</v>
      </c>
      <c r="G370" s="267"/>
      <c r="H370" s="268" t="s">
        <v>1</v>
      </c>
      <c r="I370" s="270"/>
      <c r="J370" s="267"/>
      <c r="K370" s="267"/>
      <c r="L370" s="271"/>
      <c r="M370" s="272"/>
      <c r="N370" s="273"/>
      <c r="O370" s="273"/>
      <c r="P370" s="273"/>
      <c r="Q370" s="273"/>
      <c r="R370" s="273"/>
      <c r="S370" s="273"/>
      <c r="T370" s="274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75" t="s">
        <v>253</v>
      </c>
      <c r="AU370" s="275" t="s">
        <v>92</v>
      </c>
      <c r="AV370" s="15" t="s">
        <v>90</v>
      </c>
      <c r="AW370" s="15" t="s">
        <v>36</v>
      </c>
      <c r="AX370" s="15" t="s">
        <v>83</v>
      </c>
      <c r="AY370" s="275" t="s">
        <v>244</v>
      </c>
    </row>
    <row r="371" s="15" customFormat="1">
      <c r="A371" s="15"/>
      <c r="B371" s="266"/>
      <c r="C371" s="267"/>
      <c r="D371" s="245" t="s">
        <v>253</v>
      </c>
      <c r="E371" s="268" t="s">
        <v>1</v>
      </c>
      <c r="F371" s="269" t="s">
        <v>5337</v>
      </c>
      <c r="G371" s="267"/>
      <c r="H371" s="268" t="s">
        <v>1</v>
      </c>
      <c r="I371" s="270"/>
      <c r="J371" s="267"/>
      <c r="K371" s="267"/>
      <c r="L371" s="271"/>
      <c r="M371" s="272"/>
      <c r="N371" s="273"/>
      <c r="O371" s="273"/>
      <c r="P371" s="273"/>
      <c r="Q371" s="273"/>
      <c r="R371" s="273"/>
      <c r="S371" s="273"/>
      <c r="T371" s="274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75" t="s">
        <v>253</v>
      </c>
      <c r="AU371" s="275" t="s">
        <v>92</v>
      </c>
      <c r="AV371" s="15" t="s">
        <v>90</v>
      </c>
      <c r="AW371" s="15" t="s">
        <v>36</v>
      </c>
      <c r="AX371" s="15" t="s">
        <v>83</v>
      </c>
      <c r="AY371" s="275" t="s">
        <v>244</v>
      </c>
    </row>
    <row r="372" s="13" customFormat="1">
      <c r="A372" s="13"/>
      <c r="B372" s="243"/>
      <c r="C372" s="244"/>
      <c r="D372" s="245" t="s">
        <v>253</v>
      </c>
      <c r="E372" s="246" t="s">
        <v>1</v>
      </c>
      <c r="F372" s="247" t="s">
        <v>5416</v>
      </c>
      <c r="G372" s="244"/>
      <c r="H372" s="248">
        <v>264.00999999999999</v>
      </c>
      <c r="I372" s="249"/>
      <c r="J372" s="244"/>
      <c r="K372" s="244"/>
      <c r="L372" s="250"/>
      <c r="M372" s="251"/>
      <c r="N372" s="252"/>
      <c r="O372" s="252"/>
      <c r="P372" s="252"/>
      <c r="Q372" s="252"/>
      <c r="R372" s="252"/>
      <c r="S372" s="252"/>
      <c r="T372" s="25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4" t="s">
        <v>253</v>
      </c>
      <c r="AU372" s="254" t="s">
        <v>92</v>
      </c>
      <c r="AV372" s="13" t="s">
        <v>92</v>
      </c>
      <c r="AW372" s="13" t="s">
        <v>36</v>
      </c>
      <c r="AX372" s="13" t="s">
        <v>83</v>
      </c>
      <c r="AY372" s="254" t="s">
        <v>244</v>
      </c>
    </row>
    <row r="373" s="14" customFormat="1">
      <c r="A373" s="14"/>
      <c r="B373" s="255"/>
      <c r="C373" s="256"/>
      <c r="D373" s="245" t="s">
        <v>253</v>
      </c>
      <c r="E373" s="257" t="s">
        <v>1</v>
      </c>
      <c r="F373" s="258" t="s">
        <v>255</v>
      </c>
      <c r="G373" s="256"/>
      <c r="H373" s="259">
        <v>264.00999999999999</v>
      </c>
      <c r="I373" s="260"/>
      <c r="J373" s="256"/>
      <c r="K373" s="256"/>
      <c r="L373" s="261"/>
      <c r="M373" s="262"/>
      <c r="N373" s="263"/>
      <c r="O373" s="263"/>
      <c r="P373" s="263"/>
      <c r="Q373" s="263"/>
      <c r="R373" s="263"/>
      <c r="S373" s="263"/>
      <c r="T373" s="26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65" t="s">
        <v>253</v>
      </c>
      <c r="AU373" s="265" t="s">
        <v>92</v>
      </c>
      <c r="AV373" s="14" t="s">
        <v>251</v>
      </c>
      <c r="AW373" s="14" t="s">
        <v>36</v>
      </c>
      <c r="AX373" s="14" t="s">
        <v>90</v>
      </c>
      <c r="AY373" s="265" t="s">
        <v>244</v>
      </c>
    </row>
    <row r="374" s="2" customFormat="1" ht="37.8" customHeight="1">
      <c r="A374" s="39"/>
      <c r="B374" s="40"/>
      <c r="C374" s="287" t="s">
        <v>446</v>
      </c>
      <c r="D374" s="287" t="s">
        <v>529</v>
      </c>
      <c r="E374" s="288" t="s">
        <v>5417</v>
      </c>
      <c r="F374" s="289" t="s">
        <v>5418</v>
      </c>
      <c r="G374" s="290" t="s">
        <v>174</v>
      </c>
      <c r="H374" s="291">
        <v>264.00999999999999</v>
      </c>
      <c r="I374" s="292"/>
      <c r="J374" s="293">
        <f>ROUND(I374*H374,2)</f>
        <v>0</v>
      </c>
      <c r="K374" s="294"/>
      <c r="L374" s="295"/>
      <c r="M374" s="296" t="s">
        <v>1</v>
      </c>
      <c r="N374" s="297" t="s">
        <v>48</v>
      </c>
      <c r="O374" s="92"/>
      <c r="P374" s="239">
        <f>O374*H374</f>
        <v>0</v>
      </c>
      <c r="Q374" s="239">
        <v>0.0016000000000000001</v>
      </c>
      <c r="R374" s="239">
        <f>Q374*H374</f>
        <v>0.42241600000000001</v>
      </c>
      <c r="S374" s="239">
        <v>0</v>
      </c>
      <c r="T374" s="240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41" t="s">
        <v>427</v>
      </c>
      <c r="AT374" s="241" t="s">
        <v>529</v>
      </c>
      <c r="AU374" s="241" t="s">
        <v>92</v>
      </c>
      <c r="AY374" s="18" t="s">
        <v>244</v>
      </c>
      <c r="BE374" s="242">
        <f>IF(N374="základní",J374,0)</f>
        <v>0</v>
      </c>
      <c r="BF374" s="242">
        <f>IF(N374="snížená",J374,0)</f>
        <v>0</v>
      </c>
      <c r="BG374" s="242">
        <f>IF(N374="zákl. přenesená",J374,0)</f>
        <v>0</v>
      </c>
      <c r="BH374" s="242">
        <f>IF(N374="sníž. přenesená",J374,0)</f>
        <v>0</v>
      </c>
      <c r="BI374" s="242">
        <f>IF(N374="nulová",J374,0)</f>
        <v>0</v>
      </c>
      <c r="BJ374" s="18" t="s">
        <v>90</v>
      </c>
      <c r="BK374" s="242">
        <f>ROUND(I374*H374,2)</f>
        <v>0</v>
      </c>
      <c r="BL374" s="18" t="s">
        <v>330</v>
      </c>
      <c r="BM374" s="241" t="s">
        <v>5419</v>
      </c>
    </row>
    <row r="375" s="2" customFormat="1" ht="33" customHeight="1">
      <c r="A375" s="39"/>
      <c r="B375" s="40"/>
      <c r="C375" s="229" t="s">
        <v>454</v>
      </c>
      <c r="D375" s="229" t="s">
        <v>247</v>
      </c>
      <c r="E375" s="230" t="s">
        <v>5420</v>
      </c>
      <c r="F375" s="231" t="s">
        <v>5421</v>
      </c>
      <c r="G375" s="232" t="s">
        <v>174</v>
      </c>
      <c r="H375" s="233">
        <v>264.00999999999999</v>
      </c>
      <c r="I375" s="234"/>
      <c r="J375" s="235">
        <f>ROUND(I375*H375,2)</f>
        <v>0</v>
      </c>
      <c r="K375" s="236"/>
      <c r="L375" s="45"/>
      <c r="M375" s="237" t="s">
        <v>1</v>
      </c>
      <c r="N375" s="238" t="s">
        <v>48</v>
      </c>
      <c r="O375" s="92"/>
      <c r="P375" s="239">
        <f>O375*H375</f>
        <v>0</v>
      </c>
      <c r="Q375" s="239">
        <v>4.0000000000000003E-05</v>
      </c>
      <c r="R375" s="239">
        <f>Q375*H375</f>
        <v>0.010560400000000001</v>
      </c>
      <c r="S375" s="239">
        <v>0</v>
      </c>
      <c r="T375" s="240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41" t="s">
        <v>330</v>
      </c>
      <c r="AT375" s="241" t="s">
        <v>247</v>
      </c>
      <c r="AU375" s="241" t="s">
        <v>92</v>
      </c>
      <c r="AY375" s="18" t="s">
        <v>244</v>
      </c>
      <c r="BE375" s="242">
        <f>IF(N375="základní",J375,0)</f>
        <v>0</v>
      </c>
      <c r="BF375" s="242">
        <f>IF(N375="snížená",J375,0)</f>
        <v>0</v>
      </c>
      <c r="BG375" s="242">
        <f>IF(N375="zákl. přenesená",J375,0)</f>
        <v>0</v>
      </c>
      <c r="BH375" s="242">
        <f>IF(N375="sníž. přenesená",J375,0)</f>
        <v>0</v>
      </c>
      <c r="BI375" s="242">
        <f>IF(N375="nulová",J375,0)</f>
        <v>0</v>
      </c>
      <c r="BJ375" s="18" t="s">
        <v>90</v>
      </c>
      <c r="BK375" s="242">
        <f>ROUND(I375*H375,2)</f>
        <v>0</v>
      </c>
      <c r="BL375" s="18" t="s">
        <v>330</v>
      </c>
      <c r="BM375" s="241" t="s">
        <v>5422</v>
      </c>
    </row>
    <row r="376" s="15" customFormat="1">
      <c r="A376" s="15"/>
      <c r="B376" s="266"/>
      <c r="C376" s="267"/>
      <c r="D376" s="245" t="s">
        <v>253</v>
      </c>
      <c r="E376" s="268" t="s">
        <v>1</v>
      </c>
      <c r="F376" s="269" t="s">
        <v>5337</v>
      </c>
      <c r="G376" s="267"/>
      <c r="H376" s="268" t="s">
        <v>1</v>
      </c>
      <c r="I376" s="270"/>
      <c r="J376" s="267"/>
      <c r="K376" s="267"/>
      <c r="L376" s="271"/>
      <c r="M376" s="272"/>
      <c r="N376" s="273"/>
      <c r="O376" s="273"/>
      <c r="P376" s="273"/>
      <c r="Q376" s="273"/>
      <c r="R376" s="273"/>
      <c r="S376" s="273"/>
      <c r="T376" s="274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75" t="s">
        <v>253</v>
      </c>
      <c r="AU376" s="275" t="s">
        <v>92</v>
      </c>
      <c r="AV376" s="15" t="s">
        <v>90</v>
      </c>
      <c r="AW376" s="15" t="s">
        <v>36</v>
      </c>
      <c r="AX376" s="15" t="s">
        <v>83</v>
      </c>
      <c r="AY376" s="275" t="s">
        <v>244</v>
      </c>
    </row>
    <row r="377" s="13" customFormat="1">
      <c r="A377" s="13"/>
      <c r="B377" s="243"/>
      <c r="C377" s="244"/>
      <c r="D377" s="245" t="s">
        <v>253</v>
      </c>
      <c r="E377" s="246" t="s">
        <v>1</v>
      </c>
      <c r="F377" s="247" t="s">
        <v>5416</v>
      </c>
      <c r="G377" s="244"/>
      <c r="H377" s="248">
        <v>264.00999999999999</v>
      </c>
      <c r="I377" s="249"/>
      <c r="J377" s="244"/>
      <c r="K377" s="244"/>
      <c r="L377" s="250"/>
      <c r="M377" s="251"/>
      <c r="N377" s="252"/>
      <c r="O377" s="252"/>
      <c r="P377" s="252"/>
      <c r="Q377" s="252"/>
      <c r="R377" s="252"/>
      <c r="S377" s="252"/>
      <c r="T377" s="25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4" t="s">
        <v>253</v>
      </c>
      <c r="AU377" s="254" t="s">
        <v>92</v>
      </c>
      <c r="AV377" s="13" t="s">
        <v>92</v>
      </c>
      <c r="AW377" s="13" t="s">
        <v>36</v>
      </c>
      <c r="AX377" s="13" t="s">
        <v>83</v>
      </c>
      <c r="AY377" s="254" t="s">
        <v>244</v>
      </c>
    </row>
    <row r="378" s="14" customFormat="1">
      <c r="A378" s="14"/>
      <c r="B378" s="255"/>
      <c r="C378" s="256"/>
      <c r="D378" s="245" t="s">
        <v>253</v>
      </c>
      <c r="E378" s="257" t="s">
        <v>1</v>
      </c>
      <c r="F378" s="258" t="s">
        <v>255</v>
      </c>
      <c r="G378" s="256"/>
      <c r="H378" s="259">
        <v>264.00999999999999</v>
      </c>
      <c r="I378" s="260"/>
      <c r="J378" s="256"/>
      <c r="K378" s="256"/>
      <c r="L378" s="261"/>
      <c r="M378" s="262"/>
      <c r="N378" s="263"/>
      <c r="O378" s="263"/>
      <c r="P378" s="263"/>
      <c r="Q378" s="263"/>
      <c r="R378" s="263"/>
      <c r="S378" s="263"/>
      <c r="T378" s="26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65" t="s">
        <v>253</v>
      </c>
      <c r="AU378" s="265" t="s">
        <v>92</v>
      </c>
      <c r="AV378" s="14" t="s">
        <v>251</v>
      </c>
      <c r="AW378" s="14" t="s">
        <v>36</v>
      </c>
      <c r="AX378" s="14" t="s">
        <v>90</v>
      </c>
      <c r="AY378" s="265" t="s">
        <v>244</v>
      </c>
    </row>
    <row r="379" s="2" customFormat="1" ht="24.15" customHeight="1">
      <c r="A379" s="39"/>
      <c r="B379" s="40"/>
      <c r="C379" s="229" t="s">
        <v>1146</v>
      </c>
      <c r="D379" s="229" t="s">
        <v>247</v>
      </c>
      <c r="E379" s="230" t="s">
        <v>5423</v>
      </c>
      <c r="F379" s="231" t="s">
        <v>5424</v>
      </c>
      <c r="G379" s="232" t="s">
        <v>184</v>
      </c>
      <c r="H379" s="233">
        <v>1719.23</v>
      </c>
      <c r="I379" s="234"/>
      <c r="J379" s="235">
        <f>ROUND(I379*H379,2)</f>
        <v>0</v>
      </c>
      <c r="K379" s="236"/>
      <c r="L379" s="45"/>
      <c r="M379" s="237" t="s">
        <v>1</v>
      </c>
      <c r="N379" s="238" t="s">
        <v>48</v>
      </c>
      <c r="O379" s="92"/>
      <c r="P379" s="239">
        <f>O379*H379</f>
        <v>0</v>
      </c>
      <c r="Q379" s="239">
        <v>0</v>
      </c>
      <c r="R379" s="239">
        <f>Q379*H379</f>
        <v>0</v>
      </c>
      <c r="S379" s="239">
        <v>0</v>
      </c>
      <c r="T379" s="240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41" t="s">
        <v>330</v>
      </c>
      <c r="AT379" s="241" t="s">
        <v>247</v>
      </c>
      <c r="AU379" s="241" t="s">
        <v>92</v>
      </c>
      <c r="AY379" s="18" t="s">
        <v>244</v>
      </c>
      <c r="BE379" s="242">
        <f>IF(N379="základní",J379,0)</f>
        <v>0</v>
      </c>
      <c r="BF379" s="242">
        <f>IF(N379="snížená",J379,0)</f>
        <v>0</v>
      </c>
      <c r="BG379" s="242">
        <f>IF(N379="zákl. přenesená",J379,0)</f>
        <v>0</v>
      </c>
      <c r="BH379" s="242">
        <f>IF(N379="sníž. přenesená",J379,0)</f>
        <v>0</v>
      </c>
      <c r="BI379" s="242">
        <f>IF(N379="nulová",J379,0)</f>
        <v>0</v>
      </c>
      <c r="BJ379" s="18" t="s">
        <v>90</v>
      </c>
      <c r="BK379" s="242">
        <f>ROUND(I379*H379,2)</f>
        <v>0</v>
      </c>
      <c r="BL379" s="18" t="s">
        <v>330</v>
      </c>
      <c r="BM379" s="241" t="s">
        <v>5425</v>
      </c>
    </row>
    <row r="380" s="2" customFormat="1" ht="24.15" customHeight="1">
      <c r="A380" s="39"/>
      <c r="B380" s="40"/>
      <c r="C380" s="287" t="s">
        <v>881</v>
      </c>
      <c r="D380" s="287" t="s">
        <v>529</v>
      </c>
      <c r="E380" s="288" t="s">
        <v>5426</v>
      </c>
      <c r="F380" s="289" t="s">
        <v>5427</v>
      </c>
      <c r="G380" s="290" t="s">
        <v>184</v>
      </c>
      <c r="H380" s="291">
        <v>1719.23</v>
      </c>
      <c r="I380" s="292"/>
      <c r="J380" s="293">
        <f>ROUND(I380*H380,2)</f>
        <v>0</v>
      </c>
      <c r="K380" s="294"/>
      <c r="L380" s="295"/>
      <c r="M380" s="296" t="s">
        <v>1</v>
      </c>
      <c r="N380" s="297" t="s">
        <v>48</v>
      </c>
      <c r="O380" s="92"/>
      <c r="P380" s="239">
        <f>O380*H380</f>
        <v>0</v>
      </c>
      <c r="Q380" s="239">
        <v>0.00011</v>
      </c>
      <c r="R380" s="239">
        <f>Q380*H380</f>
        <v>0.18911530000000001</v>
      </c>
      <c r="S380" s="239">
        <v>0</v>
      </c>
      <c r="T380" s="240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41" t="s">
        <v>427</v>
      </c>
      <c r="AT380" s="241" t="s">
        <v>529</v>
      </c>
      <c r="AU380" s="241" t="s">
        <v>92</v>
      </c>
      <c r="AY380" s="18" t="s">
        <v>244</v>
      </c>
      <c r="BE380" s="242">
        <f>IF(N380="základní",J380,0)</f>
        <v>0</v>
      </c>
      <c r="BF380" s="242">
        <f>IF(N380="snížená",J380,0)</f>
        <v>0</v>
      </c>
      <c r="BG380" s="242">
        <f>IF(N380="zákl. přenesená",J380,0)</f>
        <v>0</v>
      </c>
      <c r="BH380" s="242">
        <f>IF(N380="sníž. přenesená",J380,0)</f>
        <v>0</v>
      </c>
      <c r="BI380" s="242">
        <f>IF(N380="nulová",J380,0)</f>
        <v>0</v>
      </c>
      <c r="BJ380" s="18" t="s">
        <v>90</v>
      </c>
      <c r="BK380" s="242">
        <f>ROUND(I380*H380,2)</f>
        <v>0</v>
      </c>
      <c r="BL380" s="18" t="s">
        <v>330</v>
      </c>
      <c r="BM380" s="241" t="s">
        <v>5428</v>
      </c>
    </row>
    <row r="381" s="2" customFormat="1">
      <c r="A381" s="39"/>
      <c r="B381" s="40"/>
      <c r="C381" s="41"/>
      <c r="D381" s="245" t="s">
        <v>632</v>
      </c>
      <c r="E381" s="41"/>
      <c r="F381" s="299" t="s">
        <v>5429</v>
      </c>
      <c r="G381" s="41"/>
      <c r="H381" s="41"/>
      <c r="I381" s="300"/>
      <c r="J381" s="41"/>
      <c r="K381" s="41"/>
      <c r="L381" s="45"/>
      <c r="M381" s="301"/>
      <c r="N381" s="302"/>
      <c r="O381" s="92"/>
      <c r="P381" s="92"/>
      <c r="Q381" s="92"/>
      <c r="R381" s="92"/>
      <c r="S381" s="92"/>
      <c r="T381" s="93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632</v>
      </c>
      <c r="AU381" s="18" t="s">
        <v>92</v>
      </c>
    </row>
    <row r="382" s="13" customFormat="1">
      <c r="A382" s="13"/>
      <c r="B382" s="243"/>
      <c r="C382" s="244"/>
      <c r="D382" s="245" t="s">
        <v>253</v>
      </c>
      <c r="E382" s="246" t="s">
        <v>1</v>
      </c>
      <c r="F382" s="247" t="s">
        <v>5430</v>
      </c>
      <c r="G382" s="244"/>
      <c r="H382" s="248">
        <v>957</v>
      </c>
      <c r="I382" s="249"/>
      <c r="J382" s="244"/>
      <c r="K382" s="244"/>
      <c r="L382" s="250"/>
      <c r="M382" s="251"/>
      <c r="N382" s="252"/>
      <c r="O382" s="252"/>
      <c r="P382" s="252"/>
      <c r="Q382" s="252"/>
      <c r="R382" s="252"/>
      <c r="S382" s="252"/>
      <c r="T382" s="25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4" t="s">
        <v>253</v>
      </c>
      <c r="AU382" s="254" t="s">
        <v>92</v>
      </c>
      <c r="AV382" s="13" t="s">
        <v>92</v>
      </c>
      <c r="AW382" s="13" t="s">
        <v>36</v>
      </c>
      <c r="AX382" s="13" t="s">
        <v>83</v>
      </c>
      <c r="AY382" s="254" t="s">
        <v>244</v>
      </c>
    </row>
    <row r="383" s="13" customFormat="1">
      <c r="A383" s="13"/>
      <c r="B383" s="243"/>
      <c r="C383" s="244"/>
      <c r="D383" s="245" t="s">
        <v>253</v>
      </c>
      <c r="E383" s="246" t="s">
        <v>1</v>
      </c>
      <c r="F383" s="247" t="s">
        <v>5431</v>
      </c>
      <c r="G383" s="244"/>
      <c r="H383" s="248">
        <v>576</v>
      </c>
      <c r="I383" s="249"/>
      <c r="J383" s="244"/>
      <c r="K383" s="244"/>
      <c r="L383" s="250"/>
      <c r="M383" s="251"/>
      <c r="N383" s="252"/>
      <c r="O383" s="252"/>
      <c r="P383" s="252"/>
      <c r="Q383" s="252"/>
      <c r="R383" s="252"/>
      <c r="S383" s="252"/>
      <c r="T383" s="25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4" t="s">
        <v>253</v>
      </c>
      <c r="AU383" s="254" t="s">
        <v>92</v>
      </c>
      <c r="AV383" s="13" t="s">
        <v>92</v>
      </c>
      <c r="AW383" s="13" t="s">
        <v>36</v>
      </c>
      <c r="AX383" s="13" t="s">
        <v>83</v>
      </c>
      <c r="AY383" s="254" t="s">
        <v>244</v>
      </c>
    </row>
    <row r="384" s="13" customFormat="1">
      <c r="A384" s="13"/>
      <c r="B384" s="243"/>
      <c r="C384" s="244"/>
      <c r="D384" s="245" t="s">
        <v>253</v>
      </c>
      <c r="E384" s="246" t="s">
        <v>1</v>
      </c>
      <c r="F384" s="247" t="s">
        <v>5432</v>
      </c>
      <c r="G384" s="244"/>
      <c r="H384" s="248">
        <v>186.22999999999999</v>
      </c>
      <c r="I384" s="249"/>
      <c r="J384" s="244"/>
      <c r="K384" s="244"/>
      <c r="L384" s="250"/>
      <c r="M384" s="251"/>
      <c r="N384" s="252"/>
      <c r="O384" s="252"/>
      <c r="P384" s="252"/>
      <c r="Q384" s="252"/>
      <c r="R384" s="252"/>
      <c r="S384" s="252"/>
      <c r="T384" s="25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4" t="s">
        <v>253</v>
      </c>
      <c r="AU384" s="254" t="s">
        <v>92</v>
      </c>
      <c r="AV384" s="13" t="s">
        <v>92</v>
      </c>
      <c r="AW384" s="13" t="s">
        <v>36</v>
      </c>
      <c r="AX384" s="13" t="s">
        <v>83</v>
      </c>
      <c r="AY384" s="254" t="s">
        <v>244</v>
      </c>
    </row>
    <row r="385" s="14" customFormat="1">
      <c r="A385" s="14"/>
      <c r="B385" s="255"/>
      <c r="C385" s="256"/>
      <c r="D385" s="245" t="s">
        <v>253</v>
      </c>
      <c r="E385" s="257" t="s">
        <v>1</v>
      </c>
      <c r="F385" s="258" t="s">
        <v>255</v>
      </c>
      <c r="G385" s="256"/>
      <c r="H385" s="259">
        <v>1719.23</v>
      </c>
      <c r="I385" s="260"/>
      <c r="J385" s="256"/>
      <c r="K385" s="256"/>
      <c r="L385" s="261"/>
      <c r="M385" s="262"/>
      <c r="N385" s="263"/>
      <c r="O385" s="263"/>
      <c r="P385" s="263"/>
      <c r="Q385" s="263"/>
      <c r="R385" s="263"/>
      <c r="S385" s="263"/>
      <c r="T385" s="26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65" t="s">
        <v>253</v>
      </c>
      <c r="AU385" s="265" t="s">
        <v>92</v>
      </c>
      <c r="AV385" s="14" t="s">
        <v>251</v>
      </c>
      <c r="AW385" s="14" t="s">
        <v>36</v>
      </c>
      <c r="AX385" s="14" t="s">
        <v>90</v>
      </c>
      <c r="AY385" s="265" t="s">
        <v>244</v>
      </c>
    </row>
    <row r="386" s="2" customFormat="1" ht="24.15" customHeight="1">
      <c r="A386" s="39"/>
      <c r="B386" s="40"/>
      <c r="C386" s="229" t="s">
        <v>465</v>
      </c>
      <c r="D386" s="229" t="s">
        <v>247</v>
      </c>
      <c r="E386" s="230" t="s">
        <v>1110</v>
      </c>
      <c r="F386" s="231" t="s">
        <v>1111</v>
      </c>
      <c r="G386" s="232" t="s">
        <v>338</v>
      </c>
      <c r="H386" s="233">
        <v>27.295000000000002</v>
      </c>
      <c r="I386" s="234"/>
      <c r="J386" s="235">
        <f>ROUND(I386*H386,2)</f>
        <v>0</v>
      </c>
      <c r="K386" s="236"/>
      <c r="L386" s="45"/>
      <c r="M386" s="237" t="s">
        <v>1</v>
      </c>
      <c r="N386" s="238" t="s">
        <v>48</v>
      </c>
      <c r="O386" s="92"/>
      <c r="P386" s="239">
        <f>O386*H386</f>
        <v>0</v>
      </c>
      <c r="Q386" s="239">
        <v>0</v>
      </c>
      <c r="R386" s="239">
        <f>Q386*H386</f>
        <v>0</v>
      </c>
      <c r="S386" s="239">
        <v>0</v>
      </c>
      <c r="T386" s="240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41" t="s">
        <v>330</v>
      </c>
      <c r="AT386" s="241" t="s">
        <v>247</v>
      </c>
      <c r="AU386" s="241" t="s">
        <v>92</v>
      </c>
      <c r="AY386" s="18" t="s">
        <v>244</v>
      </c>
      <c r="BE386" s="242">
        <f>IF(N386="základní",J386,0)</f>
        <v>0</v>
      </c>
      <c r="BF386" s="242">
        <f>IF(N386="snížená",J386,0)</f>
        <v>0</v>
      </c>
      <c r="BG386" s="242">
        <f>IF(N386="zákl. přenesená",J386,0)</f>
        <v>0</v>
      </c>
      <c r="BH386" s="242">
        <f>IF(N386="sníž. přenesená",J386,0)</f>
        <v>0</v>
      </c>
      <c r="BI386" s="242">
        <f>IF(N386="nulová",J386,0)</f>
        <v>0</v>
      </c>
      <c r="BJ386" s="18" t="s">
        <v>90</v>
      </c>
      <c r="BK386" s="242">
        <f>ROUND(I386*H386,2)</f>
        <v>0</v>
      </c>
      <c r="BL386" s="18" t="s">
        <v>330</v>
      </c>
      <c r="BM386" s="241" t="s">
        <v>5433</v>
      </c>
    </row>
    <row r="387" s="12" customFormat="1" ht="22.8" customHeight="1">
      <c r="A387" s="12"/>
      <c r="B387" s="213"/>
      <c r="C387" s="214"/>
      <c r="D387" s="215" t="s">
        <v>82</v>
      </c>
      <c r="E387" s="227" t="s">
        <v>1113</v>
      </c>
      <c r="F387" s="227" t="s">
        <v>1114</v>
      </c>
      <c r="G387" s="214"/>
      <c r="H387" s="214"/>
      <c r="I387" s="217"/>
      <c r="J387" s="228">
        <f>BK387</f>
        <v>0</v>
      </c>
      <c r="K387" s="214"/>
      <c r="L387" s="219"/>
      <c r="M387" s="220"/>
      <c r="N387" s="221"/>
      <c r="O387" s="221"/>
      <c r="P387" s="222">
        <f>SUM(P388:P414)</f>
        <v>0</v>
      </c>
      <c r="Q387" s="221"/>
      <c r="R387" s="222">
        <f>SUM(R388:R414)</f>
        <v>1.3439040000000002</v>
      </c>
      <c r="S387" s="221"/>
      <c r="T387" s="223">
        <f>SUM(T388:T414)</f>
        <v>0</v>
      </c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R387" s="224" t="s">
        <v>92</v>
      </c>
      <c r="AT387" s="225" t="s">
        <v>82</v>
      </c>
      <c r="AU387" s="225" t="s">
        <v>90</v>
      </c>
      <c r="AY387" s="224" t="s">
        <v>244</v>
      </c>
      <c r="BK387" s="226">
        <f>SUM(BK388:BK414)</f>
        <v>0</v>
      </c>
    </row>
    <row r="388" s="2" customFormat="1" ht="21.75" customHeight="1">
      <c r="A388" s="39"/>
      <c r="B388" s="40"/>
      <c r="C388" s="229" t="s">
        <v>470</v>
      </c>
      <c r="D388" s="229" t="s">
        <v>247</v>
      </c>
      <c r="E388" s="230" t="s">
        <v>5434</v>
      </c>
      <c r="F388" s="231" t="s">
        <v>5435</v>
      </c>
      <c r="G388" s="232" t="s">
        <v>174</v>
      </c>
      <c r="H388" s="233">
        <v>1278.2729999999999</v>
      </c>
      <c r="I388" s="234"/>
      <c r="J388" s="235">
        <f>ROUND(I388*H388,2)</f>
        <v>0</v>
      </c>
      <c r="K388" s="236"/>
      <c r="L388" s="45"/>
      <c r="M388" s="237" t="s">
        <v>1</v>
      </c>
      <c r="N388" s="238" t="s">
        <v>48</v>
      </c>
      <c r="O388" s="92"/>
      <c r="P388" s="239">
        <f>O388*H388</f>
        <v>0</v>
      </c>
      <c r="Q388" s="239">
        <v>0</v>
      </c>
      <c r="R388" s="239">
        <f>Q388*H388</f>
        <v>0</v>
      </c>
      <c r="S388" s="239">
        <v>0</v>
      </c>
      <c r="T388" s="240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41" t="s">
        <v>330</v>
      </c>
      <c r="AT388" s="241" t="s">
        <v>247</v>
      </c>
      <c r="AU388" s="241" t="s">
        <v>92</v>
      </c>
      <c r="AY388" s="18" t="s">
        <v>244</v>
      </c>
      <c r="BE388" s="242">
        <f>IF(N388="základní",J388,0)</f>
        <v>0</v>
      </c>
      <c r="BF388" s="242">
        <f>IF(N388="snížená",J388,0)</f>
        <v>0</v>
      </c>
      <c r="BG388" s="242">
        <f>IF(N388="zákl. přenesená",J388,0)</f>
        <v>0</v>
      </c>
      <c r="BH388" s="242">
        <f>IF(N388="sníž. přenesená",J388,0)</f>
        <v>0</v>
      </c>
      <c r="BI388" s="242">
        <f>IF(N388="nulová",J388,0)</f>
        <v>0</v>
      </c>
      <c r="BJ388" s="18" t="s">
        <v>90</v>
      </c>
      <c r="BK388" s="242">
        <f>ROUND(I388*H388,2)</f>
        <v>0</v>
      </c>
      <c r="BL388" s="18" t="s">
        <v>330</v>
      </c>
      <c r="BM388" s="241" t="s">
        <v>5436</v>
      </c>
    </row>
    <row r="389" s="13" customFormat="1">
      <c r="A389" s="13"/>
      <c r="B389" s="243"/>
      <c r="C389" s="244"/>
      <c r="D389" s="245" t="s">
        <v>253</v>
      </c>
      <c r="E389" s="246" t="s">
        <v>1</v>
      </c>
      <c r="F389" s="247" t="s">
        <v>5400</v>
      </c>
      <c r="G389" s="244"/>
      <c r="H389" s="248">
        <v>1233.0699999999999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253</v>
      </c>
      <c r="AU389" s="254" t="s">
        <v>92</v>
      </c>
      <c r="AV389" s="13" t="s">
        <v>92</v>
      </c>
      <c r="AW389" s="13" t="s">
        <v>36</v>
      </c>
      <c r="AX389" s="13" t="s">
        <v>83</v>
      </c>
      <c r="AY389" s="254" t="s">
        <v>244</v>
      </c>
    </row>
    <row r="390" s="13" customFormat="1">
      <c r="A390" s="13"/>
      <c r="B390" s="243"/>
      <c r="C390" s="244"/>
      <c r="D390" s="245" t="s">
        <v>253</v>
      </c>
      <c r="E390" s="246" t="s">
        <v>1</v>
      </c>
      <c r="F390" s="247" t="s">
        <v>5345</v>
      </c>
      <c r="G390" s="244"/>
      <c r="H390" s="248">
        <v>32.399999999999999</v>
      </c>
      <c r="I390" s="249"/>
      <c r="J390" s="244"/>
      <c r="K390" s="244"/>
      <c r="L390" s="250"/>
      <c r="M390" s="251"/>
      <c r="N390" s="252"/>
      <c r="O390" s="252"/>
      <c r="P390" s="252"/>
      <c r="Q390" s="252"/>
      <c r="R390" s="252"/>
      <c r="S390" s="252"/>
      <c r="T390" s="25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4" t="s">
        <v>253</v>
      </c>
      <c r="AU390" s="254" t="s">
        <v>92</v>
      </c>
      <c r="AV390" s="13" t="s">
        <v>92</v>
      </c>
      <c r="AW390" s="13" t="s">
        <v>36</v>
      </c>
      <c r="AX390" s="13" t="s">
        <v>83</v>
      </c>
      <c r="AY390" s="254" t="s">
        <v>244</v>
      </c>
    </row>
    <row r="391" s="13" customFormat="1">
      <c r="A391" s="13"/>
      <c r="B391" s="243"/>
      <c r="C391" s="244"/>
      <c r="D391" s="245" t="s">
        <v>253</v>
      </c>
      <c r="E391" s="246" t="s">
        <v>1</v>
      </c>
      <c r="F391" s="247" t="s">
        <v>5346</v>
      </c>
      <c r="G391" s="244"/>
      <c r="H391" s="248">
        <v>12.803000000000001</v>
      </c>
      <c r="I391" s="249"/>
      <c r="J391" s="244"/>
      <c r="K391" s="244"/>
      <c r="L391" s="250"/>
      <c r="M391" s="251"/>
      <c r="N391" s="252"/>
      <c r="O391" s="252"/>
      <c r="P391" s="252"/>
      <c r="Q391" s="252"/>
      <c r="R391" s="252"/>
      <c r="S391" s="252"/>
      <c r="T391" s="25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4" t="s">
        <v>253</v>
      </c>
      <c r="AU391" s="254" t="s">
        <v>92</v>
      </c>
      <c r="AV391" s="13" t="s">
        <v>92</v>
      </c>
      <c r="AW391" s="13" t="s">
        <v>36</v>
      </c>
      <c r="AX391" s="13" t="s">
        <v>83</v>
      </c>
      <c r="AY391" s="254" t="s">
        <v>244</v>
      </c>
    </row>
    <row r="392" s="14" customFormat="1">
      <c r="A392" s="14"/>
      <c r="B392" s="255"/>
      <c r="C392" s="256"/>
      <c r="D392" s="245" t="s">
        <v>253</v>
      </c>
      <c r="E392" s="257" t="s">
        <v>1</v>
      </c>
      <c r="F392" s="258" t="s">
        <v>255</v>
      </c>
      <c r="G392" s="256"/>
      <c r="H392" s="259">
        <v>1278.2729999999999</v>
      </c>
      <c r="I392" s="260"/>
      <c r="J392" s="256"/>
      <c r="K392" s="256"/>
      <c r="L392" s="261"/>
      <c r="M392" s="262"/>
      <c r="N392" s="263"/>
      <c r="O392" s="263"/>
      <c r="P392" s="263"/>
      <c r="Q392" s="263"/>
      <c r="R392" s="263"/>
      <c r="S392" s="263"/>
      <c r="T392" s="26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65" t="s">
        <v>253</v>
      </c>
      <c r="AU392" s="265" t="s">
        <v>92</v>
      </c>
      <c r="AV392" s="14" t="s">
        <v>251</v>
      </c>
      <c r="AW392" s="14" t="s">
        <v>36</v>
      </c>
      <c r="AX392" s="14" t="s">
        <v>90</v>
      </c>
      <c r="AY392" s="265" t="s">
        <v>244</v>
      </c>
    </row>
    <row r="393" s="2" customFormat="1" ht="44.25" customHeight="1">
      <c r="A393" s="39"/>
      <c r="B393" s="40"/>
      <c r="C393" s="287" t="s">
        <v>481</v>
      </c>
      <c r="D393" s="287" t="s">
        <v>529</v>
      </c>
      <c r="E393" s="288" t="s">
        <v>5437</v>
      </c>
      <c r="F393" s="289" t="s">
        <v>5438</v>
      </c>
      <c r="G393" s="290" t="s">
        <v>174</v>
      </c>
      <c r="H393" s="291">
        <v>1436.1400000000001</v>
      </c>
      <c r="I393" s="292"/>
      <c r="J393" s="293">
        <f>ROUND(I393*H393,2)</f>
        <v>0</v>
      </c>
      <c r="K393" s="294"/>
      <c r="L393" s="295"/>
      <c r="M393" s="296" t="s">
        <v>1</v>
      </c>
      <c r="N393" s="297" t="s">
        <v>48</v>
      </c>
      <c r="O393" s="92"/>
      <c r="P393" s="239">
        <f>O393*H393</f>
        <v>0</v>
      </c>
      <c r="Q393" s="239">
        <v>0.00050000000000000001</v>
      </c>
      <c r="R393" s="239">
        <f>Q393*H393</f>
        <v>0.7180700000000001</v>
      </c>
      <c r="S393" s="239">
        <v>0</v>
      </c>
      <c r="T393" s="240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41" t="s">
        <v>427</v>
      </c>
      <c r="AT393" s="241" t="s">
        <v>529</v>
      </c>
      <c r="AU393" s="241" t="s">
        <v>92</v>
      </c>
      <c r="AY393" s="18" t="s">
        <v>244</v>
      </c>
      <c r="BE393" s="242">
        <f>IF(N393="základní",J393,0)</f>
        <v>0</v>
      </c>
      <c r="BF393" s="242">
        <f>IF(N393="snížená",J393,0)</f>
        <v>0</v>
      </c>
      <c r="BG393" s="242">
        <f>IF(N393="zákl. přenesená",J393,0)</f>
        <v>0</v>
      </c>
      <c r="BH393" s="242">
        <f>IF(N393="sníž. přenesená",J393,0)</f>
        <v>0</v>
      </c>
      <c r="BI393" s="242">
        <f>IF(N393="nulová",J393,0)</f>
        <v>0</v>
      </c>
      <c r="BJ393" s="18" t="s">
        <v>90</v>
      </c>
      <c r="BK393" s="242">
        <f>ROUND(I393*H393,2)</f>
        <v>0</v>
      </c>
      <c r="BL393" s="18" t="s">
        <v>330</v>
      </c>
      <c r="BM393" s="241" t="s">
        <v>5439</v>
      </c>
    </row>
    <row r="394" s="13" customFormat="1">
      <c r="A394" s="13"/>
      <c r="B394" s="243"/>
      <c r="C394" s="244"/>
      <c r="D394" s="245" t="s">
        <v>253</v>
      </c>
      <c r="E394" s="244"/>
      <c r="F394" s="247" t="s">
        <v>5440</v>
      </c>
      <c r="G394" s="244"/>
      <c r="H394" s="248">
        <v>1436.1400000000001</v>
      </c>
      <c r="I394" s="249"/>
      <c r="J394" s="244"/>
      <c r="K394" s="244"/>
      <c r="L394" s="250"/>
      <c r="M394" s="251"/>
      <c r="N394" s="252"/>
      <c r="O394" s="252"/>
      <c r="P394" s="252"/>
      <c r="Q394" s="252"/>
      <c r="R394" s="252"/>
      <c r="S394" s="252"/>
      <c r="T394" s="25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4" t="s">
        <v>253</v>
      </c>
      <c r="AU394" s="254" t="s">
        <v>92</v>
      </c>
      <c r="AV394" s="13" t="s">
        <v>92</v>
      </c>
      <c r="AW394" s="13" t="s">
        <v>4</v>
      </c>
      <c r="AX394" s="13" t="s">
        <v>90</v>
      </c>
      <c r="AY394" s="254" t="s">
        <v>244</v>
      </c>
    </row>
    <row r="395" s="2" customFormat="1" ht="24.15" customHeight="1">
      <c r="A395" s="39"/>
      <c r="B395" s="40"/>
      <c r="C395" s="229" t="s">
        <v>2062</v>
      </c>
      <c r="D395" s="229" t="s">
        <v>247</v>
      </c>
      <c r="E395" s="230" t="s">
        <v>1116</v>
      </c>
      <c r="F395" s="231" t="s">
        <v>1117</v>
      </c>
      <c r="G395" s="232" t="s">
        <v>184</v>
      </c>
      <c r="H395" s="233">
        <v>3.5</v>
      </c>
      <c r="I395" s="234"/>
      <c r="J395" s="235">
        <f>ROUND(I395*H395,2)</f>
        <v>0</v>
      </c>
      <c r="K395" s="236"/>
      <c r="L395" s="45"/>
      <c r="M395" s="237" t="s">
        <v>1</v>
      </c>
      <c r="N395" s="238" t="s">
        <v>48</v>
      </c>
      <c r="O395" s="92"/>
      <c r="P395" s="239">
        <f>O395*H395</f>
        <v>0</v>
      </c>
      <c r="Q395" s="239">
        <v>0.0022599999999999999</v>
      </c>
      <c r="R395" s="239">
        <f>Q395*H395</f>
        <v>0.0079100000000000004</v>
      </c>
      <c r="S395" s="239">
        <v>0</v>
      </c>
      <c r="T395" s="240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41" t="s">
        <v>330</v>
      </c>
      <c r="AT395" s="241" t="s">
        <v>247</v>
      </c>
      <c r="AU395" s="241" t="s">
        <v>92</v>
      </c>
      <c r="AY395" s="18" t="s">
        <v>244</v>
      </c>
      <c r="BE395" s="242">
        <f>IF(N395="základní",J395,0)</f>
        <v>0</v>
      </c>
      <c r="BF395" s="242">
        <f>IF(N395="snížená",J395,0)</f>
        <v>0</v>
      </c>
      <c r="BG395" s="242">
        <f>IF(N395="zákl. přenesená",J395,0)</f>
        <v>0</v>
      </c>
      <c r="BH395" s="242">
        <f>IF(N395="sníž. přenesená",J395,0)</f>
        <v>0</v>
      </c>
      <c r="BI395" s="242">
        <f>IF(N395="nulová",J395,0)</f>
        <v>0</v>
      </c>
      <c r="BJ395" s="18" t="s">
        <v>90</v>
      </c>
      <c r="BK395" s="242">
        <f>ROUND(I395*H395,2)</f>
        <v>0</v>
      </c>
      <c r="BL395" s="18" t="s">
        <v>330</v>
      </c>
      <c r="BM395" s="241" t="s">
        <v>5441</v>
      </c>
    </row>
    <row r="396" s="2" customFormat="1">
      <c r="A396" s="39"/>
      <c r="B396" s="40"/>
      <c r="C396" s="41"/>
      <c r="D396" s="245" t="s">
        <v>632</v>
      </c>
      <c r="E396" s="41"/>
      <c r="F396" s="299" t="s">
        <v>1119</v>
      </c>
      <c r="G396" s="41"/>
      <c r="H396" s="41"/>
      <c r="I396" s="300"/>
      <c r="J396" s="41"/>
      <c r="K396" s="41"/>
      <c r="L396" s="45"/>
      <c r="M396" s="301"/>
      <c r="N396" s="302"/>
      <c r="O396" s="92"/>
      <c r="P396" s="92"/>
      <c r="Q396" s="92"/>
      <c r="R396" s="92"/>
      <c r="S396" s="92"/>
      <c r="T396" s="93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T396" s="18" t="s">
        <v>632</v>
      </c>
      <c r="AU396" s="18" t="s">
        <v>92</v>
      </c>
    </row>
    <row r="397" s="15" customFormat="1">
      <c r="A397" s="15"/>
      <c r="B397" s="266"/>
      <c r="C397" s="267"/>
      <c r="D397" s="245" t="s">
        <v>253</v>
      </c>
      <c r="E397" s="268" t="s">
        <v>1</v>
      </c>
      <c r="F397" s="269" t="s">
        <v>1122</v>
      </c>
      <c r="G397" s="267"/>
      <c r="H397" s="268" t="s">
        <v>1</v>
      </c>
      <c r="I397" s="270"/>
      <c r="J397" s="267"/>
      <c r="K397" s="267"/>
      <c r="L397" s="271"/>
      <c r="M397" s="272"/>
      <c r="N397" s="273"/>
      <c r="O397" s="273"/>
      <c r="P397" s="273"/>
      <c r="Q397" s="273"/>
      <c r="R397" s="273"/>
      <c r="S397" s="273"/>
      <c r="T397" s="274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T397" s="275" t="s">
        <v>253</v>
      </c>
      <c r="AU397" s="275" t="s">
        <v>92</v>
      </c>
      <c r="AV397" s="15" t="s">
        <v>90</v>
      </c>
      <c r="AW397" s="15" t="s">
        <v>36</v>
      </c>
      <c r="AX397" s="15" t="s">
        <v>83</v>
      </c>
      <c r="AY397" s="275" t="s">
        <v>244</v>
      </c>
    </row>
    <row r="398" s="13" customFormat="1">
      <c r="A398" s="13"/>
      <c r="B398" s="243"/>
      <c r="C398" s="244"/>
      <c r="D398" s="245" t="s">
        <v>253</v>
      </c>
      <c r="E398" s="246" t="s">
        <v>1</v>
      </c>
      <c r="F398" s="247" t="s">
        <v>1123</v>
      </c>
      <c r="G398" s="244"/>
      <c r="H398" s="248">
        <v>3.5</v>
      </c>
      <c r="I398" s="249"/>
      <c r="J398" s="244"/>
      <c r="K398" s="244"/>
      <c r="L398" s="250"/>
      <c r="M398" s="251"/>
      <c r="N398" s="252"/>
      <c r="O398" s="252"/>
      <c r="P398" s="252"/>
      <c r="Q398" s="252"/>
      <c r="R398" s="252"/>
      <c r="S398" s="252"/>
      <c r="T398" s="25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4" t="s">
        <v>253</v>
      </c>
      <c r="AU398" s="254" t="s">
        <v>92</v>
      </c>
      <c r="AV398" s="13" t="s">
        <v>92</v>
      </c>
      <c r="AW398" s="13" t="s">
        <v>36</v>
      </c>
      <c r="AX398" s="13" t="s">
        <v>83</v>
      </c>
      <c r="AY398" s="254" t="s">
        <v>244</v>
      </c>
    </row>
    <row r="399" s="14" customFormat="1">
      <c r="A399" s="14"/>
      <c r="B399" s="255"/>
      <c r="C399" s="256"/>
      <c r="D399" s="245" t="s">
        <v>253</v>
      </c>
      <c r="E399" s="257" t="s">
        <v>1</v>
      </c>
      <c r="F399" s="258" t="s">
        <v>255</v>
      </c>
      <c r="G399" s="256"/>
      <c r="H399" s="259">
        <v>3.5</v>
      </c>
      <c r="I399" s="260"/>
      <c r="J399" s="256"/>
      <c r="K399" s="256"/>
      <c r="L399" s="261"/>
      <c r="M399" s="262"/>
      <c r="N399" s="263"/>
      <c r="O399" s="263"/>
      <c r="P399" s="263"/>
      <c r="Q399" s="263"/>
      <c r="R399" s="263"/>
      <c r="S399" s="263"/>
      <c r="T399" s="26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65" t="s">
        <v>253</v>
      </c>
      <c r="AU399" s="265" t="s">
        <v>92</v>
      </c>
      <c r="AV399" s="14" t="s">
        <v>251</v>
      </c>
      <c r="AW399" s="14" t="s">
        <v>36</v>
      </c>
      <c r="AX399" s="14" t="s">
        <v>90</v>
      </c>
      <c r="AY399" s="265" t="s">
        <v>244</v>
      </c>
    </row>
    <row r="400" s="2" customFormat="1" ht="24.15" customHeight="1">
      <c r="A400" s="39"/>
      <c r="B400" s="40"/>
      <c r="C400" s="229" t="s">
        <v>1315</v>
      </c>
      <c r="D400" s="298" t="s">
        <v>247</v>
      </c>
      <c r="E400" s="230" t="s">
        <v>1147</v>
      </c>
      <c r="F400" s="231" t="s">
        <v>1148</v>
      </c>
      <c r="G400" s="232" t="s">
        <v>184</v>
      </c>
      <c r="H400" s="233">
        <v>8.4000000000000004</v>
      </c>
      <c r="I400" s="234"/>
      <c r="J400" s="235">
        <f>ROUND(I400*H400,2)</f>
        <v>0</v>
      </c>
      <c r="K400" s="236"/>
      <c r="L400" s="45"/>
      <c r="M400" s="237" t="s">
        <v>1</v>
      </c>
      <c r="N400" s="238" t="s">
        <v>48</v>
      </c>
      <c r="O400" s="92"/>
      <c r="P400" s="239">
        <f>O400*H400</f>
        <v>0</v>
      </c>
      <c r="Q400" s="239">
        <v>0.0064099999999999999</v>
      </c>
      <c r="R400" s="239">
        <f>Q400*H400</f>
        <v>0.053844000000000003</v>
      </c>
      <c r="S400" s="239">
        <v>0</v>
      </c>
      <c r="T400" s="240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41" t="s">
        <v>251</v>
      </c>
      <c r="AT400" s="241" t="s">
        <v>247</v>
      </c>
      <c r="AU400" s="241" t="s">
        <v>92</v>
      </c>
      <c r="AY400" s="18" t="s">
        <v>244</v>
      </c>
      <c r="BE400" s="242">
        <f>IF(N400="základní",J400,0)</f>
        <v>0</v>
      </c>
      <c r="BF400" s="242">
        <f>IF(N400="snížená",J400,0)</f>
        <v>0</v>
      </c>
      <c r="BG400" s="242">
        <f>IF(N400="zákl. přenesená",J400,0)</f>
        <v>0</v>
      </c>
      <c r="BH400" s="242">
        <f>IF(N400="sníž. přenesená",J400,0)</f>
        <v>0</v>
      </c>
      <c r="BI400" s="242">
        <f>IF(N400="nulová",J400,0)</f>
        <v>0</v>
      </c>
      <c r="BJ400" s="18" t="s">
        <v>90</v>
      </c>
      <c r="BK400" s="242">
        <f>ROUND(I400*H400,2)</f>
        <v>0</v>
      </c>
      <c r="BL400" s="18" t="s">
        <v>251</v>
      </c>
      <c r="BM400" s="241" t="s">
        <v>5442</v>
      </c>
    </row>
    <row r="401" s="2" customFormat="1">
      <c r="A401" s="39"/>
      <c r="B401" s="40"/>
      <c r="C401" s="41"/>
      <c r="D401" s="245" t="s">
        <v>632</v>
      </c>
      <c r="E401" s="41"/>
      <c r="F401" s="299" t="s">
        <v>1145</v>
      </c>
      <c r="G401" s="41"/>
      <c r="H401" s="41"/>
      <c r="I401" s="300"/>
      <c r="J401" s="41"/>
      <c r="K401" s="41"/>
      <c r="L401" s="45"/>
      <c r="M401" s="301"/>
      <c r="N401" s="302"/>
      <c r="O401" s="92"/>
      <c r="P401" s="92"/>
      <c r="Q401" s="92"/>
      <c r="R401" s="92"/>
      <c r="S401" s="92"/>
      <c r="T401" s="93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T401" s="18" t="s">
        <v>632</v>
      </c>
      <c r="AU401" s="18" t="s">
        <v>92</v>
      </c>
    </row>
    <row r="402" s="13" customFormat="1">
      <c r="A402" s="13"/>
      <c r="B402" s="243"/>
      <c r="C402" s="244"/>
      <c r="D402" s="245" t="s">
        <v>253</v>
      </c>
      <c r="E402" s="246" t="s">
        <v>1</v>
      </c>
      <c r="F402" s="247" t="s">
        <v>5443</v>
      </c>
      <c r="G402" s="244"/>
      <c r="H402" s="248">
        <v>8.4000000000000004</v>
      </c>
      <c r="I402" s="249"/>
      <c r="J402" s="244"/>
      <c r="K402" s="244"/>
      <c r="L402" s="250"/>
      <c r="M402" s="251"/>
      <c r="N402" s="252"/>
      <c r="O402" s="252"/>
      <c r="P402" s="252"/>
      <c r="Q402" s="252"/>
      <c r="R402" s="252"/>
      <c r="S402" s="252"/>
      <c r="T402" s="25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4" t="s">
        <v>253</v>
      </c>
      <c r="AU402" s="254" t="s">
        <v>92</v>
      </c>
      <c r="AV402" s="13" t="s">
        <v>92</v>
      </c>
      <c r="AW402" s="13" t="s">
        <v>36</v>
      </c>
      <c r="AX402" s="13" t="s">
        <v>90</v>
      </c>
      <c r="AY402" s="254" t="s">
        <v>244</v>
      </c>
    </row>
    <row r="403" s="2" customFormat="1" ht="24.15" customHeight="1">
      <c r="A403" s="39"/>
      <c r="B403" s="40"/>
      <c r="C403" s="229" t="s">
        <v>1319</v>
      </c>
      <c r="D403" s="298" t="s">
        <v>247</v>
      </c>
      <c r="E403" s="230" t="s">
        <v>1151</v>
      </c>
      <c r="F403" s="231" t="s">
        <v>1152</v>
      </c>
      <c r="G403" s="232" t="s">
        <v>184</v>
      </c>
      <c r="H403" s="233">
        <v>3.7999999999999998</v>
      </c>
      <c r="I403" s="234"/>
      <c r="J403" s="235">
        <f>ROUND(I403*H403,2)</f>
        <v>0</v>
      </c>
      <c r="K403" s="236"/>
      <c r="L403" s="45"/>
      <c r="M403" s="237" t="s">
        <v>1</v>
      </c>
      <c r="N403" s="238" t="s">
        <v>48</v>
      </c>
      <c r="O403" s="92"/>
      <c r="P403" s="239">
        <f>O403*H403</f>
        <v>0</v>
      </c>
      <c r="Q403" s="239">
        <v>0.0064099999999999999</v>
      </c>
      <c r="R403" s="239">
        <f>Q403*H403</f>
        <v>0.024357999999999998</v>
      </c>
      <c r="S403" s="239">
        <v>0</v>
      </c>
      <c r="T403" s="240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41" t="s">
        <v>251</v>
      </c>
      <c r="AT403" s="241" t="s">
        <v>247</v>
      </c>
      <c r="AU403" s="241" t="s">
        <v>92</v>
      </c>
      <c r="AY403" s="18" t="s">
        <v>244</v>
      </c>
      <c r="BE403" s="242">
        <f>IF(N403="základní",J403,0)</f>
        <v>0</v>
      </c>
      <c r="BF403" s="242">
        <f>IF(N403="snížená",J403,0)</f>
        <v>0</v>
      </c>
      <c r="BG403" s="242">
        <f>IF(N403="zákl. přenesená",J403,0)</f>
        <v>0</v>
      </c>
      <c r="BH403" s="242">
        <f>IF(N403="sníž. přenesená",J403,0)</f>
        <v>0</v>
      </c>
      <c r="BI403" s="242">
        <f>IF(N403="nulová",J403,0)</f>
        <v>0</v>
      </c>
      <c r="BJ403" s="18" t="s">
        <v>90</v>
      </c>
      <c r="BK403" s="242">
        <f>ROUND(I403*H403,2)</f>
        <v>0</v>
      </c>
      <c r="BL403" s="18" t="s">
        <v>251</v>
      </c>
      <c r="BM403" s="241" t="s">
        <v>5444</v>
      </c>
    </row>
    <row r="404" s="2" customFormat="1">
      <c r="A404" s="39"/>
      <c r="B404" s="40"/>
      <c r="C404" s="41"/>
      <c r="D404" s="245" t="s">
        <v>632</v>
      </c>
      <c r="E404" s="41"/>
      <c r="F404" s="299" t="s">
        <v>1145</v>
      </c>
      <c r="G404" s="41"/>
      <c r="H404" s="41"/>
      <c r="I404" s="300"/>
      <c r="J404" s="41"/>
      <c r="K404" s="41"/>
      <c r="L404" s="45"/>
      <c r="M404" s="301"/>
      <c r="N404" s="302"/>
      <c r="O404" s="92"/>
      <c r="P404" s="92"/>
      <c r="Q404" s="92"/>
      <c r="R404" s="92"/>
      <c r="S404" s="92"/>
      <c r="T404" s="93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T404" s="18" t="s">
        <v>632</v>
      </c>
      <c r="AU404" s="18" t="s">
        <v>92</v>
      </c>
    </row>
    <row r="405" s="13" customFormat="1">
      <c r="A405" s="13"/>
      <c r="B405" s="243"/>
      <c r="C405" s="244"/>
      <c r="D405" s="245" t="s">
        <v>253</v>
      </c>
      <c r="E405" s="246" t="s">
        <v>1</v>
      </c>
      <c r="F405" s="247" t="s">
        <v>5445</v>
      </c>
      <c r="G405" s="244"/>
      <c r="H405" s="248">
        <v>3.7999999999999998</v>
      </c>
      <c r="I405" s="249"/>
      <c r="J405" s="244"/>
      <c r="K405" s="244"/>
      <c r="L405" s="250"/>
      <c r="M405" s="251"/>
      <c r="N405" s="252"/>
      <c r="O405" s="252"/>
      <c r="P405" s="252"/>
      <c r="Q405" s="252"/>
      <c r="R405" s="252"/>
      <c r="S405" s="252"/>
      <c r="T405" s="25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4" t="s">
        <v>253</v>
      </c>
      <c r="AU405" s="254" t="s">
        <v>92</v>
      </c>
      <c r="AV405" s="13" t="s">
        <v>92</v>
      </c>
      <c r="AW405" s="13" t="s">
        <v>36</v>
      </c>
      <c r="AX405" s="13" t="s">
        <v>90</v>
      </c>
      <c r="AY405" s="254" t="s">
        <v>244</v>
      </c>
    </row>
    <row r="406" s="2" customFormat="1" ht="24.15" customHeight="1">
      <c r="A406" s="39"/>
      <c r="B406" s="40"/>
      <c r="C406" s="229" t="s">
        <v>1376</v>
      </c>
      <c r="D406" s="229" t="s">
        <v>247</v>
      </c>
      <c r="E406" s="230" t="s">
        <v>5446</v>
      </c>
      <c r="F406" s="231" t="s">
        <v>1167</v>
      </c>
      <c r="G406" s="232" t="s">
        <v>184</v>
      </c>
      <c r="H406" s="233">
        <v>30.199999999999999</v>
      </c>
      <c r="I406" s="234"/>
      <c r="J406" s="235">
        <f>ROUND(I406*H406,2)</f>
        <v>0</v>
      </c>
      <c r="K406" s="236"/>
      <c r="L406" s="45"/>
      <c r="M406" s="237" t="s">
        <v>1</v>
      </c>
      <c r="N406" s="238" t="s">
        <v>48</v>
      </c>
      <c r="O406" s="92"/>
      <c r="P406" s="239">
        <f>O406*H406</f>
        <v>0</v>
      </c>
      <c r="Q406" s="239">
        <v>0.0064099999999999999</v>
      </c>
      <c r="R406" s="239">
        <f>Q406*H406</f>
        <v>0.193582</v>
      </c>
      <c r="S406" s="239">
        <v>0</v>
      </c>
      <c r="T406" s="240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41" t="s">
        <v>251</v>
      </c>
      <c r="AT406" s="241" t="s">
        <v>247</v>
      </c>
      <c r="AU406" s="241" t="s">
        <v>92</v>
      </c>
      <c r="AY406" s="18" t="s">
        <v>244</v>
      </c>
      <c r="BE406" s="242">
        <f>IF(N406="základní",J406,0)</f>
        <v>0</v>
      </c>
      <c r="BF406" s="242">
        <f>IF(N406="snížená",J406,0)</f>
        <v>0</v>
      </c>
      <c r="BG406" s="242">
        <f>IF(N406="zákl. přenesená",J406,0)</f>
        <v>0</v>
      </c>
      <c r="BH406" s="242">
        <f>IF(N406="sníž. přenesená",J406,0)</f>
        <v>0</v>
      </c>
      <c r="BI406" s="242">
        <f>IF(N406="nulová",J406,0)</f>
        <v>0</v>
      </c>
      <c r="BJ406" s="18" t="s">
        <v>90</v>
      </c>
      <c r="BK406" s="242">
        <f>ROUND(I406*H406,2)</f>
        <v>0</v>
      </c>
      <c r="BL406" s="18" t="s">
        <v>251</v>
      </c>
      <c r="BM406" s="241" t="s">
        <v>5447</v>
      </c>
    </row>
    <row r="407" s="2" customFormat="1">
      <c r="A407" s="39"/>
      <c r="B407" s="40"/>
      <c r="C407" s="41"/>
      <c r="D407" s="245" t="s">
        <v>632</v>
      </c>
      <c r="E407" s="41"/>
      <c r="F407" s="299" t="s">
        <v>1158</v>
      </c>
      <c r="G407" s="41"/>
      <c r="H407" s="41"/>
      <c r="I407" s="300"/>
      <c r="J407" s="41"/>
      <c r="K407" s="41"/>
      <c r="L407" s="45"/>
      <c r="M407" s="301"/>
      <c r="N407" s="302"/>
      <c r="O407" s="92"/>
      <c r="P407" s="92"/>
      <c r="Q407" s="92"/>
      <c r="R407" s="92"/>
      <c r="S407" s="92"/>
      <c r="T407" s="93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T407" s="18" t="s">
        <v>632</v>
      </c>
      <c r="AU407" s="18" t="s">
        <v>92</v>
      </c>
    </row>
    <row r="408" s="13" customFormat="1">
      <c r="A408" s="13"/>
      <c r="B408" s="243"/>
      <c r="C408" s="244"/>
      <c r="D408" s="245" t="s">
        <v>253</v>
      </c>
      <c r="E408" s="246" t="s">
        <v>1</v>
      </c>
      <c r="F408" s="247" t="s">
        <v>5448</v>
      </c>
      <c r="G408" s="244"/>
      <c r="H408" s="248">
        <v>30.199999999999999</v>
      </c>
      <c r="I408" s="249"/>
      <c r="J408" s="244"/>
      <c r="K408" s="244"/>
      <c r="L408" s="250"/>
      <c r="M408" s="251"/>
      <c r="N408" s="252"/>
      <c r="O408" s="252"/>
      <c r="P408" s="252"/>
      <c r="Q408" s="252"/>
      <c r="R408" s="252"/>
      <c r="S408" s="252"/>
      <c r="T408" s="25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4" t="s">
        <v>253</v>
      </c>
      <c r="AU408" s="254" t="s">
        <v>92</v>
      </c>
      <c r="AV408" s="13" t="s">
        <v>92</v>
      </c>
      <c r="AW408" s="13" t="s">
        <v>36</v>
      </c>
      <c r="AX408" s="13" t="s">
        <v>83</v>
      </c>
      <c r="AY408" s="254" t="s">
        <v>244</v>
      </c>
    </row>
    <row r="409" s="14" customFormat="1">
      <c r="A409" s="14"/>
      <c r="B409" s="255"/>
      <c r="C409" s="256"/>
      <c r="D409" s="245" t="s">
        <v>253</v>
      </c>
      <c r="E409" s="257" t="s">
        <v>1</v>
      </c>
      <c r="F409" s="258" t="s">
        <v>255</v>
      </c>
      <c r="G409" s="256"/>
      <c r="H409" s="259">
        <v>30.199999999999999</v>
      </c>
      <c r="I409" s="260"/>
      <c r="J409" s="256"/>
      <c r="K409" s="256"/>
      <c r="L409" s="261"/>
      <c r="M409" s="262"/>
      <c r="N409" s="263"/>
      <c r="O409" s="263"/>
      <c r="P409" s="263"/>
      <c r="Q409" s="263"/>
      <c r="R409" s="263"/>
      <c r="S409" s="263"/>
      <c r="T409" s="26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65" t="s">
        <v>253</v>
      </c>
      <c r="AU409" s="265" t="s">
        <v>92</v>
      </c>
      <c r="AV409" s="14" t="s">
        <v>251</v>
      </c>
      <c r="AW409" s="14" t="s">
        <v>36</v>
      </c>
      <c r="AX409" s="14" t="s">
        <v>90</v>
      </c>
      <c r="AY409" s="265" t="s">
        <v>244</v>
      </c>
    </row>
    <row r="410" s="2" customFormat="1" ht="24.15" customHeight="1">
      <c r="A410" s="39"/>
      <c r="B410" s="40"/>
      <c r="C410" s="229" t="s">
        <v>1381</v>
      </c>
      <c r="D410" s="303" t="s">
        <v>247</v>
      </c>
      <c r="E410" s="230" t="s">
        <v>5449</v>
      </c>
      <c r="F410" s="231" t="s">
        <v>5450</v>
      </c>
      <c r="G410" s="232" t="s">
        <v>184</v>
      </c>
      <c r="H410" s="233">
        <v>54</v>
      </c>
      <c r="I410" s="234"/>
      <c r="J410" s="235">
        <f>ROUND(I410*H410,2)</f>
        <v>0</v>
      </c>
      <c r="K410" s="236"/>
      <c r="L410" s="45"/>
      <c r="M410" s="237" t="s">
        <v>1</v>
      </c>
      <c r="N410" s="238" t="s">
        <v>48</v>
      </c>
      <c r="O410" s="92"/>
      <c r="P410" s="239">
        <f>O410*H410</f>
        <v>0</v>
      </c>
      <c r="Q410" s="239">
        <v>0.0064099999999999999</v>
      </c>
      <c r="R410" s="239">
        <f>Q410*H410</f>
        <v>0.34614</v>
      </c>
      <c r="S410" s="239">
        <v>0</v>
      </c>
      <c r="T410" s="240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41" t="s">
        <v>251</v>
      </c>
      <c r="AT410" s="241" t="s">
        <v>247</v>
      </c>
      <c r="AU410" s="241" t="s">
        <v>92</v>
      </c>
      <c r="AY410" s="18" t="s">
        <v>244</v>
      </c>
      <c r="BE410" s="242">
        <f>IF(N410="základní",J410,0)</f>
        <v>0</v>
      </c>
      <c r="BF410" s="242">
        <f>IF(N410="snížená",J410,0)</f>
        <v>0</v>
      </c>
      <c r="BG410" s="242">
        <f>IF(N410="zákl. přenesená",J410,0)</f>
        <v>0</v>
      </c>
      <c r="BH410" s="242">
        <f>IF(N410="sníž. přenesená",J410,0)</f>
        <v>0</v>
      </c>
      <c r="BI410" s="242">
        <f>IF(N410="nulová",J410,0)</f>
        <v>0</v>
      </c>
      <c r="BJ410" s="18" t="s">
        <v>90</v>
      </c>
      <c r="BK410" s="242">
        <f>ROUND(I410*H410,2)</f>
        <v>0</v>
      </c>
      <c r="BL410" s="18" t="s">
        <v>251</v>
      </c>
      <c r="BM410" s="241" t="s">
        <v>5451</v>
      </c>
    </row>
    <row r="411" s="2" customFormat="1">
      <c r="A411" s="39"/>
      <c r="B411" s="40"/>
      <c r="C411" s="41"/>
      <c r="D411" s="245" t="s">
        <v>632</v>
      </c>
      <c r="E411" s="41"/>
      <c r="F411" s="299" t="s">
        <v>1158</v>
      </c>
      <c r="G411" s="41"/>
      <c r="H411" s="41"/>
      <c r="I411" s="300"/>
      <c r="J411" s="41"/>
      <c r="K411" s="41"/>
      <c r="L411" s="45"/>
      <c r="M411" s="301"/>
      <c r="N411" s="302"/>
      <c r="O411" s="92"/>
      <c r="P411" s="92"/>
      <c r="Q411" s="92"/>
      <c r="R411" s="92"/>
      <c r="S411" s="92"/>
      <c r="T411" s="93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T411" s="18" t="s">
        <v>632</v>
      </c>
      <c r="AU411" s="18" t="s">
        <v>92</v>
      </c>
    </row>
    <row r="412" s="13" customFormat="1">
      <c r="A412" s="13"/>
      <c r="B412" s="243"/>
      <c r="C412" s="244"/>
      <c r="D412" s="245" t="s">
        <v>253</v>
      </c>
      <c r="E412" s="246" t="s">
        <v>1</v>
      </c>
      <c r="F412" s="247" t="s">
        <v>1182</v>
      </c>
      <c r="G412" s="244"/>
      <c r="H412" s="248">
        <v>54</v>
      </c>
      <c r="I412" s="249"/>
      <c r="J412" s="244"/>
      <c r="K412" s="244"/>
      <c r="L412" s="250"/>
      <c r="M412" s="251"/>
      <c r="N412" s="252"/>
      <c r="O412" s="252"/>
      <c r="P412" s="252"/>
      <c r="Q412" s="252"/>
      <c r="R412" s="252"/>
      <c r="S412" s="252"/>
      <c r="T412" s="25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4" t="s">
        <v>253</v>
      </c>
      <c r="AU412" s="254" t="s">
        <v>92</v>
      </c>
      <c r="AV412" s="13" t="s">
        <v>92</v>
      </c>
      <c r="AW412" s="13" t="s">
        <v>36</v>
      </c>
      <c r="AX412" s="13" t="s">
        <v>83</v>
      </c>
      <c r="AY412" s="254" t="s">
        <v>244</v>
      </c>
    </row>
    <row r="413" s="14" customFormat="1">
      <c r="A413" s="14"/>
      <c r="B413" s="255"/>
      <c r="C413" s="256"/>
      <c r="D413" s="245" t="s">
        <v>253</v>
      </c>
      <c r="E413" s="257" t="s">
        <v>1</v>
      </c>
      <c r="F413" s="258" t="s">
        <v>255</v>
      </c>
      <c r="G413" s="256"/>
      <c r="H413" s="259">
        <v>54</v>
      </c>
      <c r="I413" s="260"/>
      <c r="J413" s="256"/>
      <c r="K413" s="256"/>
      <c r="L413" s="261"/>
      <c r="M413" s="262"/>
      <c r="N413" s="263"/>
      <c r="O413" s="263"/>
      <c r="P413" s="263"/>
      <c r="Q413" s="263"/>
      <c r="R413" s="263"/>
      <c r="S413" s="263"/>
      <c r="T413" s="26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5" t="s">
        <v>253</v>
      </c>
      <c r="AU413" s="265" t="s">
        <v>92</v>
      </c>
      <c r="AV413" s="14" t="s">
        <v>251</v>
      </c>
      <c r="AW413" s="14" t="s">
        <v>36</v>
      </c>
      <c r="AX413" s="14" t="s">
        <v>90</v>
      </c>
      <c r="AY413" s="265" t="s">
        <v>244</v>
      </c>
    </row>
    <row r="414" s="2" customFormat="1" ht="24.15" customHeight="1">
      <c r="A414" s="39"/>
      <c r="B414" s="40"/>
      <c r="C414" s="229" t="s">
        <v>2066</v>
      </c>
      <c r="D414" s="229" t="s">
        <v>247</v>
      </c>
      <c r="E414" s="230" t="s">
        <v>1188</v>
      </c>
      <c r="F414" s="231" t="s">
        <v>1189</v>
      </c>
      <c r="G414" s="232" t="s">
        <v>338</v>
      </c>
      <c r="H414" s="233">
        <v>0.72599999999999998</v>
      </c>
      <c r="I414" s="234"/>
      <c r="J414" s="235">
        <f>ROUND(I414*H414,2)</f>
        <v>0</v>
      </c>
      <c r="K414" s="236"/>
      <c r="L414" s="45"/>
      <c r="M414" s="237" t="s">
        <v>1</v>
      </c>
      <c r="N414" s="238" t="s">
        <v>48</v>
      </c>
      <c r="O414" s="92"/>
      <c r="P414" s="239">
        <f>O414*H414</f>
        <v>0</v>
      </c>
      <c r="Q414" s="239">
        <v>0</v>
      </c>
      <c r="R414" s="239">
        <f>Q414*H414</f>
        <v>0</v>
      </c>
      <c r="S414" s="239">
        <v>0</v>
      </c>
      <c r="T414" s="240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41" t="s">
        <v>330</v>
      </c>
      <c r="AT414" s="241" t="s">
        <v>247</v>
      </c>
      <c r="AU414" s="241" t="s">
        <v>92</v>
      </c>
      <c r="AY414" s="18" t="s">
        <v>244</v>
      </c>
      <c r="BE414" s="242">
        <f>IF(N414="základní",J414,0)</f>
        <v>0</v>
      </c>
      <c r="BF414" s="242">
        <f>IF(N414="snížená",J414,0)</f>
        <v>0</v>
      </c>
      <c r="BG414" s="242">
        <f>IF(N414="zákl. přenesená",J414,0)</f>
        <v>0</v>
      </c>
      <c r="BH414" s="242">
        <f>IF(N414="sníž. přenesená",J414,0)</f>
        <v>0</v>
      </c>
      <c r="BI414" s="242">
        <f>IF(N414="nulová",J414,0)</f>
        <v>0</v>
      </c>
      <c r="BJ414" s="18" t="s">
        <v>90</v>
      </c>
      <c r="BK414" s="242">
        <f>ROUND(I414*H414,2)</f>
        <v>0</v>
      </c>
      <c r="BL414" s="18" t="s">
        <v>330</v>
      </c>
      <c r="BM414" s="241" t="s">
        <v>5452</v>
      </c>
    </row>
    <row r="415" s="12" customFormat="1" ht="22.8" customHeight="1">
      <c r="A415" s="12"/>
      <c r="B415" s="213"/>
      <c r="C415" s="214"/>
      <c r="D415" s="215" t="s">
        <v>82</v>
      </c>
      <c r="E415" s="227" t="s">
        <v>1191</v>
      </c>
      <c r="F415" s="227" t="s">
        <v>1192</v>
      </c>
      <c r="G415" s="214"/>
      <c r="H415" s="214"/>
      <c r="I415" s="217"/>
      <c r="J415" s="228">
        <f>BK415</f>
        <v>0</v>
      </c>
      <c r="K415" s="214"/>
      <c r="L415" s="219"/>
      <c r="M415" s="220"/>
      <c r="N415" s="221"/>
      <c r="O415" s="221"/>
      <c r="P415" s="222">
        <f>SUM(P416:P439)</f>
        <v>0</v>
      </c>
      <c r="Q415" s="221"/>
      <c r="R415" s="222">
        <f>SUM(R416:R439)</f>
        <v>0.14343700000000001</v>
      </c>
      <c r="S415" s="221"/>
      <c r="T415" s="223">
        <f>SUM(T416:T439)</f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224" t="s">
        <v>92</v>
      </c>
      <c r="AT415" s="225" t="s">
        <v>82</v>
      </c>
      <c r="AU415" s="225" t="s">
        <v>90</v>
      </c>
      <c r="AY415" s="224" t="s">
        <v>244</v>
      </c>
      <c r="BK415" s="226">
        <f>SUM(BK416:BK439)</f>
        <v>0</v>
      </c>
    </row>
    <row r="416" s="2" customFormat="1" ht="24.15" customHeight="1">
      <c r="A416" s="39"/>
      <c r="B416" s="40"/>
      <c r="C416" s="229" t="s">
        <v>2070</v>
      </c>
      <c r="D416" s="229" t="s">
        <v>247</v>
      </c>
      <c r="E416" s="230" t="s">
        <v>1204</v>
      </c>
      <c r="F416" s="231" t="s">
        <v>1205</v>
      </c>
      <c r="G416" s="232" t="s">
        <v>174</v>
      </c>
      <c r="H416" s="233">
        <v>3.6000000000000001</v>
      </c>
      <c r="I416" s="234"/>
      <c r="J416" s="235">
        <f>ROUND(I416*H416,2)</f>
        <v>0</v>
      </c>
      <c r="K416" s="236"/>
      <c r="L416" s="45"/>
      <c r="M416" s="237" t="s">
        <v>1</v>
      </c>
      <c r="N416" s="238" t="s">
        <v>48</v>
      </c>
      <c r="O416" s="92"/>
      <c r="P416" s="239">
        <f>O416*H416</f>
        <v>0</v>
      </c>
      <c r="Q416" s="239">
        <v>0.00025999999999999998</v>
      </c>
      <c r="R416" s="239">
        <f>Q416*H416</f>
        <v>0.00093599999999999998</v>
      </c>
      <c r="S416" s="239">
        <v>0</v>
      </c>
      <c r="T416" s="240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41" t="s">
        <v>330</v>
      </c>
      <c r="AT416" s="241" t="s">
        <v>247</v>
      </c>
      <c r="AU416" s="241" t="s">
        <v>92</v>
      </c>
      <c r="AY416" s="18" t="s">
        <v>244</v>
      </c>
      <c r="BE416" s="242">
        <f>IF(N416="základní",J416,0)</f>
        <v>0</v>
      </c>
      <c r="BF416" s="242">
        <f>IF(N416="snížená",J416,0)</f>
        <v>0</v>
      </c>
      <c r="BG416" s="242">
        <f>IF(N416="zákl. přenesená",J416,0)</f>
        <v>0</v>
      </c>
      <c r="BH416" s="242">
        <f>IF(N416="sníž. přenesená",J416,0)</f>
        <v>0</v>
      </c>
      <c r="BI416" s="242">
        <f>IF(N416="nulová",J416,0)</f>
        <v>0</v>
      </c>
      <c r="BJ416" s="18" t="s">
        <v>90</v>
      </c>
      <c r="BK416" s="242">
        <f>ROUND(I416*H416,2)</f>
        <v>0</v>
      </c>
      <c r="BL416" s="18" t="s">
        <v>330</v>
      </c>
      <c r="BM416" s="241" t="s">
        <v>5453</v>
      </c>
    </row>
    <row r="417" s="15" customFormat="1">
      <c r="A417" s="15"/>
      <c r="B417" s="266"/>
      <c r="C417" s="267"/>
      <c r="D417" s="245" t="s">
        <v>253</v>
      </c>
      <c r="E417" s="268" t="s">
        <v>1</v>
      </c>
      <c r="F417" s="269" t="s">
        <v>1122</v>
      </c>
      <c r="G417" s="267"/>
      <c r="H417" s="268" t="s">
        <v>1</v>
      </c>
      <c r="I417" s="270"/>
      <c r="J417" s="267"/>
      <c r="K417" s="267"/>
      <c r="L417" s="271"/>
      <c r="M417" s="272"/>
      <c r="N417" s="273"/>
      <c r="O417" s="273"/>
      <c r="P417" s="273"/>
      <c r="Q417" s="273"/>
      <c r="R417" s="273"/>
      <c r="S417" s="273"/>
      <c r="T417" s="274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T417" s="275" t="s">
        <v>253</v>
      </c>
      <c r="AU417" s="275" t="s">
        <v>92</v>
      </c>
      <c r="AV417" s="15" t="s">
        <v>90</v>
      </c>
      <c r="AW417" s="15" t="s">
        <v>36</v>
      </c>
      <c r="AX417" s="15" t="s">
        <v>83</v>
      </c>
      <c r="AY417" s="275" t="s">
        <v>244</v>
      </c>
    </row>
    <row r="418" s="13" customFormat="1">
      <c r="A418" s="13"/>
      <c r="B418" s="243"/>
      <c r="C418" s="244"/>
      <c r="D418" s="245" t="s">
        <v>253</v>
      </c>
      <c r="E418" s="246" t="s">
        <v>1</v>
      </c>
      <c r="F418" s="247" t="s">
        <v>5454</v>
      </c>
      <c r="G418" s="244"/>
      <c r="H418" s="248">
        <v>3.6000000000000001</v>
      </c>
      <c r="I418" s="249"/>
      <c r="J418" s="244"/>
      <c r="K418" s="244"/>
      <c r="L418" s="250"/>
      <c r="M418" s="251"/>
      <c r="N418" s="252"/>
      <c r="O418" s="252"/>
      <c r="P418" s="252"/>
      <c r="Q418" s="252"/>
      <c r="R418" s="252"/>
      <c r="S418" s="252"/>
      <c r="T418" s="25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4" t="s">
        <v>253</v>
      </c>
      <c r="AU418" s="254" t="s">
        <v>92</v>
      </c>
      <c r="AV418" s="13" t="s">
        <v>92</v>
      </c>
      <c r="AW418" s="13" t="s">
        <v>36</v>
      </c>
      <c r="AX418" s="13" t="s">
        <v>83</v>
      </c>
      <c r="AY418" s="254" t="s">
        <v>244</v>
      </c>
    </row>
    <row r="419" s="14" customFormat="1">
      <c r="A419" s="14"/>
      <c r="B419" s="255"/>
      <c r="C419" s="256"/>
      <c r="D419" s="245" t="s">
        <v>253</v>
      </c>
      <c r="E419" s="257" t="s">
        <v>1</v>
      </c>
      <c r="F419" s="258" t="s">
        <v>255</v>
      </c>
      <c r="G419" s="256"/>
      <c r="H419" s="259">
        <v>3.6000000000000001</v>
      </c>
      <c r="I419" s="260"/>
      <c r="J419" s="256"/>
      <c r="K419" s="256"/>
      <c r="L419" s="261"/>
      <c r="M419" s="262"/>
      <c r="N419" s="263"/>
      <c r="O419" s="263"/>
      <c r="P419" s="263"/>
      <c r="Q419" s="263"/>
      <c r="R419" s="263"/>
      <c r="S419" s="263"/>
      <c r="T419" s="26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65" t="s">
        <v>253</v>
      </c>
      <c r="AU419" s="265" t="s">
        <v>92</v>
      </c>
      <c r="AV419" s="14" t="s">
        <v>251</v>
      </c>
      <c r="AW419" s="14" t="s">
        <v>36</v>
      </c>
      <c r="AX419" s="14" t="s">
        <v>90</v>
      </c>
      <c r="AY419" s="265" t="s">
        <v>244</v>
      </c>
    </row>
    <row r="420" s="2" customFormat="1" ht="24.15" customHeight="1">
      <c r="A420" s="39"/>
      <c r="B420" s="40"/>
      <c r="C420" s="287" t="s">
        <v>514</v>
      </c>
      <c r="D420" s="287" t="s">
        <v>529</v>
      </c>
      <c r="E420" s="288" t="s">
        <v>1210</v>
      </c>
      <c r="F420" s="289" t="s">
        <v>1211</v>
      </c>
      <c r="G420" s="290" t="s">
        <v>174</v>
      </c>
      <c r="H420" s="291">
        <v>3.6000000000000001</v>
      </c>
      <c r="I420" s="292"/>
      <c r="J420" s="293">
        <f>ROUND(I420*H420,2)</f>
        <v>0</v>
      </c>
      <c r="K420" s="294"/>
      <c r="L420" s="295"/>
      <c r="M420" s="296" t="s">
        <v>1</v>
      </c>
      <c r="N420" s="297" t="s">
        <v>48</v>
      </c>
      <c r="O420" s="92"/>
      <c r="P420" s="239">
        <f>O420*H420</f>
        <v>0</v>
      </c>
      <c r="Q420" s="239">
        <v>0.036810000000000002</v>
      </c>
      <c r="R420" s="239">
        <f>Q420*H420</f>
        <v>0.13251600000000002</v>
      </c>
      <c r="S420" s="239">
        <v>0</v>
      </c>
      <c r="T420" s="240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41" t="s">
        <v>427</v>
      </c>
      <c r="AT420" s="241" t="s">
        <v>529</v>
      </c>
      <c r="AU420" s="241" t="s">
        <v>92</v>
      </c>
      <c r="AY420" s="18" t="s">
        <v>244</v>
      </c>
      <c r="BE420" s="242">
        <f>IF(N420="základní",J420,0)</f>
        <v>0</v>
      </c>
      <c r="BF420" s="242">
        <f>IF(N420="snížená",J420,0)</f>
        <v>0</v>
      </c>
      <c r="BG420" s="242">
        <f>IF(N420="zákl. přenesená",J420,0)</f>
        <v>0</v>
      </c>
      <c r="BH420" s="242">
        <f>IF(N420="sníž. přenesená",J420,0)</f>
        <v>0</v>
      </c>
      <c r="BI420" s="242">
        <f>IF(N420="nulová",J420,0)</f>
        <v>0</v>
      </c>
      <c r="BJ420" s="18" t="s">
        <v>90</v>
      </c>
      <c r="BK420" s="242">
        <f>ROUND(I420*H420,2)</f>
        <v>0</v>
      </c>
      <c r="BL420" s="18" t="s">
        <v>330</v>
      </c>
      <c r="BM420" s="241" t="s">
        <v>5455</v>
      </c>
    </row>
    <row r="421" s="2" customFormat="1" ht="21.75" customHeight="1">
      <c r="A421" s="39"/>
      <c r="B421" s="40"/>
      <c r="C421" s="229" t="s">
        <v>535</v>
      </c>
      <c r="D421" s="229" t="s">
        <v>247</v>
      </c>
      <c r="E421" s="230" t="s">
        <v>1231</v>
      </c>
      <c r="F421" s="231" t="s">
        <v>1232</v>
      </c>
      <c r="G421" s="232" t="s">
        <v>184</v>
      </c>
      <c r="H421" s="233">
        <v>3</v>
      </c>
      <c r="I421" s="234"/>
      <c r="J421" s="235">
        <f>ROUND(I421*H421,2)</f>
        <v>0</v>
      </c>
      <c r="K421" s="236"/>
      <c r="L421" s="45"/>
      <c r="M421" s="237" t="s">
        <v>1</v>
      </c>
      <c r="N421" s="238" t="s">
        <v>48</v>
      </c>
      <c r="O421" s="92"/>
      <c r="P421" s="239">
        <f>O421*H421</f>
        <v>0</v>
      </c>
      <c r="Q421" s="239">
        <v>5.0000000000000002E-05</v>
      </c>
      <c r="R421" s="239">
        <f>Q421*H421</f>
        <v>0.00015000000000000001</v>
      </c>
      <c r="S421" s="239">
        <v>0</v>
      </c>
      <c r="T421" s="240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41" t="s">
        <v>330</v>
      </c>
      <c r="AT421" s="241" t="s">
        <v>247</v>
      </c>
      <c r="AU421" s="241" t="s">
        <v>92</v>
      </c>
      <c r="AY421" s="18" t="s">
        <v>244</v>
      </c>
      <c r="BE421" s="242">
        <f>IF(N421="základní",J421,0)</f>
        <v>0</v>
      </c>
      <c r="BF421" s="242">
        <f>IF(N421="snížená",J421,0)</f>
        <v>0</v>
      </c>
      <c r="BG421" s="242">
        <f>IF(N421="zákl. přenesená",J421,0)</f>
        <v>0</v>
      </c>
      <c r="BH421" s="242">
        <f>IF(N421="sníž. přenesená",J421,0)</f>
        <v>0</v>
      </c>
      <c r="BI421" s="242">
        <f>IF(N421="nulová",J421,0)</f>
        <v>0</v>
      </c>
      <c r="BJ421" s="18" t="s">
        <v>90</v>
      </c>
      <c r="BK421" s="242">
        <f>ROUND(I421*H421,2)</f>
        <v>0</v>
      </c>
      <c r="BL421" s="18" t="s">
        <v>330</v>
      </c>
      <c r="BM421" s="241" t="s">
        <v>5456</v>
      </c>
    </row>
    <row r="422" s="15" customFormat="1">
      <c r="A422" s="15"/>
      <c r="B422" s="266"/>
      <c r="C422" s="267"/>
      <c r="D422" s="245" t="s">
        <v>253</v>
      </c>
      <c r="E422" s="268" t="s">
        <v>1</v>
      </c>
      <c r="F422" s="269" t="s">
        <v>1122</v>
      </c>
      <c r="G422" s="267"/>
      <c r="H422" s="268" t="s">
        <v>1</v>
      </c>
      <c r="I422" s="270"/>
      <c r="J422" s="267"/>
      <c r="K422" s="267"/>
      <c r="L422" s="271"/>
      <c r="M422" s="272"/>
      <c r="N422" s="273"/>
      <c r="O422" s="273"/>
      <c r="P422" s="273"/>
      <c r="Q422" s="273"/>
      <c r="R422" s="273"/>
      <c r="S422" s="273"/>
      <c r="T422" s="274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75" t="s">
        <v>253</v>
      </c>
      <c r="AU422" s="275" t="s">
        <v>92</v>
      </c>
      <c r="AV422" s="15" t="s">
        <v>90</v>
      </c>
      <c r="AW422" s="15" t="s">
        <v>36</v>
      </c>
      <c r="AX422" s="15" t="s">
        <v>83</v>
      </c>
      <c r="AY422" s="275" t="s">
        <v>244</v>
      </c>
    </row>
    <row r="423" s="13" customFormat="1">
      <c r="A423" s="13"/>
      <c r="B423" s="243"/>
      <c r="C423" s="244"/>
      <c r="D423" s="245" t="s">
        <v>253</v>
      </c>
      <c r="E423" s="246" t="s">
        <v>1</v>
      </c>
      <c r="F423" s="247" t="s">
        <v>358</v>
      </c>
      <c r="G423" s="244"/>
      <c r="H423" s="248">
        <v>3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253</v>
      </c>
      <c r="AU423" s="254" t="s">
        <v>92</v>
      </c>
      <c r="AV423" s="13" t="s">
        <v>92</v>
      </c>
      <c r="AW423" s="13" t="s">
        <v>36</v>
      </c>
      <c r="AX423" s="13" t="s">
        <v>83</v>
      </c>
      <c r="AY423" s="254" t="s">
        <v>244</v>
      </c>
    </row>
    <row r="424" s="14" customFormat="1">
      <c r="A424" s="14"/>
      <c r="B424" s="255"/>
      <c r="C424" s="256"/>
      <c r="D424" s="245" t="s">
        <v>253</v>
      </c>
      <c r="E424" s="257" t="s">
        <v>1</v>
      </c>
      <c r="F424" s="258" t="s">
        <v>255</v>
      </c>
      <c r="G424" s="256"/>
      <c r="H424" s="259">
        <v>3</v>
      </c>
      <c r="I424" s="260"/>
      <c r="J424" s="256"/>
      <c r="K424" s="256"/>
      <c r="L424" s="261"/>
      <c r="M424" s="262"/>
      <c r="N424" s="263"/>
      <c r="O424" s="263"/>
      <c r="P424" s="263"/>
      <c r="Q424" s="263"/>
      <c r="R424" s="263"/>
      <c r="S424" s="263"/>
      <c r="T424" s="26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5" t="s">
        <v>253</v>
      </c>
      <c r="AU424" s="265" t="s">
        <v>92</v>
      </c>
      <c r="AV424" s="14" t="s">
        <v>251</v>
      </c>
      <c r="AW424" s="14" t="s">
        <v>36</v>
      </c>
      <c r="AX424" s="14" t="s">
        <v>90</v>
      </c>
      <c r="AY424" s="265" t="s">
        <v>244</v>
      </c>
    </row>
    <row r="425" s="2" customFormat="1" ht="24.15" customHeight="1">
      <c r="A425" s="39"/>
      <c r="B425" s="40"/>
      <c r="C425" s="287" t="s">
        <v>540</v>
      </c>
      <c r="D425" s="287" t="s">
        <v>529</v>
      </c>
      <c r="E425" s="288" t="s">
        <v>1235</v>
      </c>
      <c r="F425" s="289" t="s">
        <v>1236</v>
      </c>
      <c r="G425" s="290" t="s">
        <v>184</v>
      </c>
      <c r="H425" s="291">
        <v>3.2999999999999998</v>
      </c>
      <c r="I425" s="292"/>
      <c r="J425" s="293">
        <f>ROUND(I425*H425,2)</f>
        <v>0</v>
      </c>
      <c r="K425" s="294"/>
      <c r="L425" s="295"/>
      <c r="M425" s="296" t="s">
        <v>1</v>
      </c>
      <c r="N425" s="297" t="s">
        <v>48</v>
      </c>
      <c r="O425" s="92"/>
      <c r="P425" s="239">
        <f>O425*H425</f>
        <v>0</v>
      </c>
      <c r="Q425" s="239">
        <v>8.0000000000000007E-05</v>
      </c>
      <c r="R425" s="239">
        <f>Q425*H425</f>
        <v>0.00026400000000000002</v>
      </c>
      <c r="S425" s="239">
        <v>0</v>
      </c>
      <c r="T425" s="240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41" t="s">
        <v>427</v>
      </c>
      <c r="AT425" s="241" t="s">
        <v>529</v>
      </c>
      <c r="AU425" s="241" t="s">
        <v>92</v>
      </c>
      <c r="AY425" s="18" t="s">
        <v>244</v>
      </c>
      <c r="BE425" s="242">
        <f>IF(N425="základní",J425,0)</f>
        <v>0</v>
      </c>
      <c r="BF425" s="242">
        <f>IF(N425="snížená",J425,0)</f>
        <v>0</v>
      </c>
      <c r="BG425" s="242">
        <f>IF(N425="zákl. přenesená",J425,0)</f>
        <v>0</v>
      </c>
      <c r="BH425" s="242">
        <f>IF(N425="sníž. přenesená",J425,0)</f>
        <v>0</v>
      </c>
      <c r="BI425" s="242">
        <f>IF(N425="nulová",J425,0)</f>
        <v>0</v>
      </c>
      <c r="BJ425" s="18" t="s">
        <v>90</v>
      </c>
      <c r="BK425" s="242">
        <f>ROUND(I425*H425,2)</f>
        <v>0</v>
      </c>
      <c r="BL425" s="18" t="s">
        <v>330</v>
      </c>
      <c r="BM425" s="241" t="s">
        <v>5457</v>
      </c>
    </row>
    <row r="426" s="13" customFormat="1">
      <c r="A426" s="13"/>
      <c r="B426" s="243"/>
      <c r="C426" s="244"/>
      <c r="D426" s="245" t="s">
        <v>253</v>
      </c>
      <c r="E426" s="244"/>
      <c r="F426" s="247" t="s">
        <v>5458</v>
      </c>
      <c r="G426" s="244"/>
      <c r="H426" s="248">
        <v>3.2999999999999998</v>
      </c>
      <c r="I426" s="249"/>
      <c r="J426" s="244"/>
      <c r="K426" s="244"/>
      <c r="L426" s="250"/>
      <c r="M426" s="251"/>
      <c r="N426" s="252"/>
      <c r="O426" s="252"/>
      <c r="P426" s="252"/>
      <c r="Q426" s="252"/>
      <c r="R426" s="252"/>
      <c r="S426" s="252"/>
      <c r="T426" s="25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4" t="s">
        <v>253</v>
      </c>
      <c r="AU426" s="254" t="s">
        <v>92</v>
      </c>
      <c r="AV426" s="13" t="s">
        <v>92</v>
      </c>
      <c r="AW426" s="13" t="s">
        <v>4</v>
      </c>
      <c r="AX426" s="13" t="s">
        <v>90</v>
      </c>
      <c r="AY426" s="254" t="s">
        <v>244</v>
      </c>
    </row>
    <row r="427" s="2" customFormat="1" ht="24.15" customHeight="1">
      <c r="A427" s="39"/>
      <c r="B427" s="40"/>
      <c r="C427" s="229" t="s">
        <v>545</v>
      </c>
      <c r="D427" s="229" t="s">
        <v>247</v>
      </c>
      <c r="E427" s="230" t="s">
        <v>1240</v>
      </c>
      <c r="F427" s="231" t="s">
        <v>1241</v>
      </c>
      <c r="G427" s="232" t="s">
        <v>184</v>
      </c>
      <c r="H427" s="233">
        <v>5.4000000000000004</v>
      </c>
      <c r="I427" s="234"/>
      <c r="J427" s="235">
        <f>ROUND(I427*H427,2)</f>
        <v>0</v>
      </c>
      <c r="K427" s="236"/>
      <c r="L427" s="45"/>
      <c r="M427" s="237" t="s">
        <v>1</v>
      </c>
      <c r="N427" s="238" t="s">
        <v>48</v>
      </c>
      <c r="O427" s="92"/>
      <c r="P427" s="239">
        <f>O427*H427</f>
        <v>0</v>
      </c>
      <c r="Q427" s="239">
        <v>3.0000000000000001E-05</v>
      </c>
      <c r="R427" s="239">
        <f>Q427*H427</f>
        <v>0.00016200000000000001</v>
      </c>
      <c r="S427" s="239">
        <v>0</v>
      </c>
      <c r="T427" s="240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41" t="s">
        <v>330</v>
      </c>
      <c r="AT427" s="241" t="s">
        <v>247</v>
      </c>
      <c r="AU427" s="241" t="s">
        <v>92</v>
      </c>
      <c r="AY427" s="18" t="s">
        <v>244</v>
      </c>
      <c r="BE427" s="242">
        <f>IF(N427="základní",J427,0)</f>
        <v>0</v>
      </c>
      <c r="BF427" s="242">
        <f>IF(N427="snížená",J427,0)</f>
        <v>0</v>
      </c>
      <c r="BG427" s="242">
        <f>IF(N427="zákl. přenesená",J427,0)</f>
        <v>0</v>
      </c>
      <c r="BH427" s="242">
        <f>IF(N427="sníž. přenesená",J427,0)</f>
        <v>0</v>
      </c>
      <c r="BI427" s="242">
        <f>IF(N427="nulová",J427,0)</f>
        <v>0</v>
      </c>
      <c r="BJ427" s="18" t="s">
        <v>90</v>
      </c>
      <c r="BK427" s="242">
        <f>ROUND(I427*H427,2)</f>
        <v>0</v>
      </c>
      <c r="BL427" s="18" t="s">
        <v>330</v>
      </c>
      <c r="BM427" s="241" t="s">
        <v>5459</v>
      </c>
    </row>
    <row r="428" s="15" customFormat="1">
      <c r="A428" s="15"/>
      <c r="B428" s="266"/>
      <c r="C428" s="267"/>
      <c r="D428" s="245" t="s">
        <v>253</v>
      </c>
      <c r="E428" s="268" t="s">
        <v>1</v>
      </c>
      <c r="F428" s="269" t="s">
        <v>1122</v>
      </c>
      <c r="G428" s="267"/>
      <c r="H428" s="268" t="s">
        <v>1</v>
      </c>
      <c r="I428" s="270"/>
      <c r="J428" s="267"/>
      <c r="K428" s="267"/>
      <c r="L428" s="271"/>
      <c r="M428" s="272"/>
      <c r="N428" s="273"/>
      <c r="O428" s="273"/>
      <c r="P428" s="273"/>
      <c r="Q428" s="273"/>
      <c r="R428" s="273"/>
      <c r="S428" s="273"/>
      <c r="T428" s="274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75" t="s">
        <v>253</v>
      </c>
      <c r="AU428" s="275" t="s">
        <v>92</v>
      </c>
      <c r="AV428" s="15" t="s">
        <v>90</v>
      </c>
      <c r="AW428" s="15" t="s">
        <v>36</v>
      </c>
      <c r="AX428" s="15" t="s">
        <v>83</v>
      </c>
      <c r="AY428" s="275" t="s">
        <v>244</v>
      </c>
    </row>
    <row r="429" s="13" customFormat="1">
      <c r="A429" s="13"/>
      <c r="B429" s="243"/>
      <c r="C429" s="244"/>
      <c r="D429" s="245" t="s">
        <v>253</v>
      </c>
      <c r="E429" s="246" t="s">
        <v>1</v>
      </c>
      <c r="F429" s="247" t="s">
        <v>5460</v>
      </c>
      <c r="G429" s="244"/>
      <c r="H429" s="248">
        <v>5.4000000000000004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253</v>
      </c>
      <c r="AU429" s="254" t="s">
        <v>92</v>
      </c>
      <c r="AV429" s="13" t="s">
        <v>92</v>
      </c>
      <c r="AW429" s="13" t="s">
        <v>36</v>
      </c>
      <c r="AX429" s="13" t="s">
        <v>83</v>
      </c>
      <c r="AY429" s="254" t="s">
        <v>244</v>
      </c>
    </row>
    <row r="430" s="14" customFormat="1">
      <c r="A430" s="14"/>
      <c r="B430" s="255"/>
      <c r="C430" s="256"/>
      <c r="D430" s="245" t="s">
        <v>253</v>
      </c>
      <c r="E430" s="257" t="s">
        <v>1</v>
      </c>
      <c r="F430" s="258" t="s">
        <v>255</v>
      </c>
      <c r="G430" s="256"/>
      <c r="H430" s="259">
        <v>5.4000000000000004</v>
      </c>
      <c r="I430" s="260"/>
      <c r="J430" s="256"/>
      <c r="K430" s="256"/>
      <c r="L430" s="261"/>
      <c r="M430" s="262"/>
      <c r="N430" s="263"/>
      <c r="O430" s="263"/>
      <c r="P430" s="263"/>
      <c r="Q430" s="263"/>
      <c r="R430" s="263"/>
      <c r="S430" s="263"/>
      <c r="T430" s="26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65" t="s">
        <v>253</v>
      </c>
      <c r="AU430" s="265" t="s">
        <v>92</v>
      </c>
      <c r="AV430" s="14" t="s">
        <v>251</v>
      </c>
      <c r="AW430" s="14" t="s">
        <v>36</v>
      </c>
      <c r="AX430" s="14" t="s">
        <v>90</v>
      </c>
      <c r="AY430" s="265" t="s">
        <v>244</v>
      </c>
    </row>
    <row r="431" s="2" customFormat="1" ht="33" customHeight="1">
      <c r="A431" s="39"/>
      <c r="B431" s="40"/>
      <c r="C431" s="287" t="s">
        <v>549</v>
      </c>
      <c r="D431" s="287" t="s">
        <v>529</v>
      </c>
      <c r="E431" s="288" t="s">
        <v>1246</v>
      </c>
      <c r="F431" s="289" t="s">
        <v>1247</v>
      </c>
      <c r="G431" s="290" t="s">
        <v>184</v>
      </c>
      <c r="H431" s="291">
        <v>5.9400000000000004</v>
      </c>
      <c r="I431" s="292"/>
      <c r="J431" s="293">
        <f>ROUND(I431*H431,2)</f>
        <v>0</v>
      </c>
      <c r="K431" s="294"/>
      <c r="L431" s="295"/>
      <c r="M431" s="296" t="s">
        <v>1</v>
      </c>
      <c r="N431" s="297" t="s">
        <v>48</v>
      </c>
      <c r="O431" s="92"/>
      <c r="P431" s="239">
        <f>O431*H431</f>
        <v>0</v>
      </c>
      <c r="Q431" s="239">
        <v>4.0000000000000003E-05</v>
      </c>
      <c r="R431" s="239">
        <f>Q431*H431</f>
        <v>0.00023760000000000003</v>
      </c>
      <c r="S431" s="239">
        <v>0</v>
      </c>
      <c r="T431" s="240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41" t="s">
        <v>427</v>
      </c>
      <c r="AT431" s="241" t="s">
        <v>529</v>
      </c>
      <c r="AU431" s="241" t="s">
        <v>92</v>
      </c>
      <c r="AY431" s="18" t="s">
        <v>244</v>
      </c>
      <c r="BE431" s="242">
        <f>IF(N431="základní",J431,0)</f>
        <v>0</v>
      </c>
      <c r="BF431" s="242">
        <f>IF(N431="snížená",J431,0)</f>
        <v>0</v>
      </c>
      <c r="BG431" s="242">
        <f>IF(N431="zákl. přenesená",J431,0)</f>
        <v>0</v>
      </c>
      <c r="BH431" s="242">
        <f>IF(N431="sníž. přenesená",J431,0)</f>
        <v>0</v>
      </c>
      <c r="BI431" s="242">
        <f>IF(N431="nulová",J431,0)</f>
        <v>0</v>
      </c>
      <c r="BJ431" s="18" t="s">
        <v>90</v>
      </c>
      <c r="BK431" s="242">
        <f>ROUND(I431*H431,2)</f>
        <v>0</v>
      </c>
      <c r="BL431" s="18" t="s">
        <v>330</v>
      </c>
      <c r="BM431" s="241" t="s">
        <v>5461</v>
      </c>
    </row>
    <row r="432" s="13" customFormat="1">
      <c r="A432" s="13"/>
      <c r="B432" s="243"/>
      <c r="C432" s="244"/>
      <c r="D432" s="245" t="s">
        <v>253</v>
      </c>
      <c r="E432" s="244"/>
      <c r="F432" s="247" t="s">
        <v>5462</v>
      </c>
      <c r="G432" s="244"/>
      <c r="H432" s="248">
        <v>5.9400000000000004</v>
      </c>
      <c r="I432" s="249"/>
      <c r="J432" s="244"/>
      <c r="K432" s="244"/>
      <c r="L432" s="250"/>
      <c r="M432" s="251"/>
      <c r="N432" s="252"/>
      <c r="O432" s="252"/>
      <c r="P432" s="252"/>
      <c r="Q432" s="252"/>
      <c r="R432" s="252"/>
      <c r="S432" s="252"/>
      <c r="T432" s="25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4" t="s">
        <v>253</v>
      </c>
      <c r="AU432" s="254" t="s">
        <v>92</v>
      </c>
      <c r="AV432" s="13" t="s">
        <v>92</v>
      </c>
      <c r="AW432" s="13" t="s">
        <v>4</v>
      </c>
      <c r="AX432" s="13" t="s">
        <v>90</v>
      </c>
      <c r="AY432" s="254" t="s">
        <v>244</v>
      </c>
    </row>
    <row r="433" s="2" customFormat="1" ht="24.15" customHeight="1">
      <c r="A433" s="39"/>
      <c r="B433" s="40"/>
      <c r="C433" s="229" t="s">
        <v>554</v>
      </c>
      <c r="D433" s="229" t="s">
        <v>247</v>
      </c>
      <c r="E433" s="230" t="s">
        <v>1344</v>
      </c>
      <c r="F433" s="231" t="s">
        <v>1345</v>
      </c>
      <c r="G433" s="232" t="s">
        <v>184</v>
      </c>
      <c r="H433" s="233">
        <v>3</v>
      </c>
      <c r="I433" s="234"/>
      <c r="J433" s="235">
        <f>ROUND(I433*H433,2)</f>
        <v>0</v>
      </c>
      <c r="K433" s="236"/>
      <c r="L433" s="45"/>
      <c r="M433" s="237" t="s">
        <v>1</v>
      </c>
      <c r="N433" s="238" t="s">
        <v>48</v>
      </c>
      <c r="O433" s="92"/>
      <c r="P433" s="239">
        <f>O433*H433</f>
        <v>0</v>
      </c>
      <c r="Q433" s="239">
        <v>0</v>
      </c>
      <c r="R433" s="239">
        <f>Q433*H433</f>
        <v>0</v>
      </c>
      <c r="S433" s="239">
        <v>0</v>
      </c>
      <c r="T433" s="240">
        <f>S433*H433</f>
        <v>0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41" t="s">
        <v>330</v>
      </c>
      <c r="AT433" s="241" t="s">
        <v>247</v>
      </c>
      <c r="AU433" s="241" t="s">
        <v>92</v>
      </c>
      <c r="AY433" s="18" t="s">
        <v>244</v>
      </c>
      <c r="BE433" s="242">
        <f>IF(N433="základní",J433,0)</f>
        <v>0</v>
      </c>
      <c r="BF433" s="242">
        <f>IF(N433="snížená",J433,0)</f>
        <v>0</v>
      </c>
      <c r="BG433" s="242">
        <f>IF(N433="zákl. přenesená",J433,0)</f>
        <v>0</v>
      </c>
      <c r="BH433" s="242">
        <f>IF(N433="sníž. přenesená",J433,0)</f>
        <v>0</v>
      </c>
      <c r="BI433" s="242">
        <f>IF(N433="nulová",J433,0)</f>
        <v>0</v>
      </c>
      <c r="BJ433" s="18" t="s">
        <v>90</v>
      </c>
      <c r="BK433" s="242">
        <f>ROUND(I433*H433,2)</f>
        <v>0</v>
      </c>
      <c r="BL433" s="18" t="s">
        <v>330</v>
      </c>
      <c r="BM433" s="241" t="s">
        <v>5463</v>
      </c>
    </row>
    <row r="434" s="15" customFormat="1">
      <c r="A434" s="15"/>
      <c r="B434" s="266"/>
      <c r="C434" s="267"/>
      <c r="D434" s="245" t="s">
        <v>253</v>
      </c>
      <c r="E434" s="268" t="s">
        <v>1</v>
      </c>
      <c r="F434" s="269" t="s">
        <v>1122</v>
      </c>
      <c r="G434" s="267"/>
      <c r="H434" s="268" t="s">
        <v>1</v>
      </c>
      <c r="I434" s="270"/>
      <c r="J434" s="267"/>
      <c r="K434" s="267"/>
      <c r="L434" s="271"/>
      <c r="M434" s="272"/>
      <c r="N434" s="273"/>
      <c r="O434" s="273"/>
      <c r="P434" s="273"/>
      <c r="Q434" s="273"/>
      <c r="R434" s="273"/>
      <c r="S434" s="273"/>
      <c r="T434" s="274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75" t="s">
        <v>253</v>
      </c>
      <c r="AU434" s="275" t="s">
        <v>92</v>
      </c>
      <c r="AV434" s="15" t="s">
        <v>90</v>
      </c>
      <c r="AW434" s="15" t="s">
        <v>36</v>
      </c>
      <c r="AX434" s="15" t="s">
        <v>83</v>
      </c>
      <c r="AY434" s="275" t="s">
        <v>244</v>
      </c>
    </row>
    <row r="435" s="13" customFormat="1">
      <c r="A435" s="13"/>
      <c r="B435" s="243"/>
      <c r="C435" s="244"/>
      <c r="D435" s="245" t="s">
        <v>253</v>
      </c>
      <c r="E435" s="246" t="s">
        <v>1</v>
      </c>
      <c r="F435" s="247" t="s">
        <v>358</v>
      </c>
      <c r="G435" s="244"/>
      <c r="H435" s="248">
        <v>3</v>
      </c>
      <c r="I435" s="249"/>
      <c r="J435" s="244"/>
      <c r="K435" s="244"/>
      <c r="L435" s="250"/>
      <c r="M435" s="251"/>
      <c r="N435" s="252"/>
      <c r="O435" s="252"/>
      <c r="P435" s="252"/>
      <c r="Q435" s="252"/>
      <c r="R435" s="252"/>
      <c r="S435" s="252"/>
      <c r="T435" s="25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4" t="s">
        <v>253</v>
      </c>
      <c r="AU435" s="254" t="s">
        <v>92</v>
      </c>
      <c r="AV435" s="13" t="s">
        <v>92</v>
      </c>
      <c r="AW435" s="13" t="s">
        <v>36</v>
      </c>
      <c r="AX435" s="13" t="s">
        <v>83</v>
      </c>
      <c r="AY435" s="254" t="s">
        <v>244</v>
      </c>
    </row>
    <row r="436" s="14" customFormat="1">
      <c r="A436" s="14"/>
      <c r="B436" s="255"/>
      <c r="C436" s="256"/>
      <c r="D436" s="245" t="s">
        <v>253</v>
      </c>
      <c r="E436" s="257" t="s">
        <v>1</v>
      </c>
      <c r="F436" s="258" t="s">
        <v>255</v>
      </c>
      <c r="G436" s="256"/>
      <c r="H436" s="259">
        <v>3</v>
      </c>
      <c r="I436" s="260"/>
      <c r="J436" s="256"/>
      <c r="K436" s="256"/>
      <c r="L436" s="261"/>
      <c r="M436" s="262"/>
      <c r="N436" s="263"/>
      <c r="O436" s="263"/>
      <c r="P436" s="263"/>
      <c r="Q436" s="263"/>
      <c r="R436" s="263"/>
      <c r="S436" s="263"/>
      <c r="T436" s="26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65" t="s">
        <v>253</v>
      </c>
      <c r="AU436" s="265" t="s">
        <v>92</v>
      </c>
      <c r="AV436" s="14" t="s">
        <v>251</v>
      </c>
      <c r="AW436" s="14" t="s">
        <v>36</v>
      </c>
      <c r="AX436" s="14" t="s">
        <v>90</v>
      </c>
      <c r="AY436" s="265" t="s">
        <v>244</v>
      </c>
    </row>
    <row r="437" s="2" customFormat="1" ht="16.5" customHeight="1">
      <c r="A437" s="39"/>
      <c r="B437" s="40"/>
      <c r="C437" s="287" t="s">
        <v>567</v>
      </c>
      <c r="D437" s="287" t="s">
        <v>529</v>
      </c>
      <c r="E437" s="288" t="s">
        <v>1348</v>
      </c>
      <c r="F437" s="289" t="s">
        <v>1349</v>
      </c>
      <c r="G437" s="290" t="s">
        <v>184</v>
      </c>
      <c r="H437" s="291">
        <v>3</v>
      </c>
      <c r="I437" s="292"/>
      <c r="J437" s="293">
        <f>ROUND(I437*H437,2)</f>
        <v>0</v>
      </c>
      <c r="K437" s="294"/>
      <c r="L437" s="295"/>
      <c r="M437" s="296" t="s">
        <v>1</v>
      </c>
      <c r="N437" s="297" t="s">
        <v>48</v>
      </c>
      <c r="O437" s="92"/>
      <c r="P437" s="239">
        <f>O437*H437</f>
        <v>0</v>
      </c>
      <c r="Q437" s="239">
        <v>0.0030000000000000001</v>
      </c>
      <c r="R437" s="239">
        <f>Q437*H437</f>
        <v>0.0090000000000000011</v>
      </c>
      <c r="S437" s="239">
        <v>0</v>
      </c>
      <c r="T437" s="240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41" t="s">
        <v>427</v>
      </c>
      <c r="AT437" s="241" t="s">
        <v>529</v>
      </c>
      <c r="AU437" s="241" t="s">
        <v>92</v>
      </c>
      <c r="AY437" s="18" t="s">
        <v>244</v>
      </c>
      <c r="BE437" s="242">
        <f>IF(N437="základní",J437,0)</f>
        <v>0</v>
      </c>
      <c r="BF437" s="242">
        <f>IF(N437="snížená",J437,0)</f>
        <v>0</v>
      </c>
      <c r="BG437" s="242">
        <f>IF(N437="zákl. přenesená",J437,0)</f>
        <v>0</v>
      </c>
      <c r="BH437" s="242">
        <f>IF(N437="sníž. přenesená",J437,0)</f>
        <v>0</v>
      </c>
      <c r="BI437" s="242">
        <f>IF(N437="nulová",J437,0)</f>
        <v>0</v>
      </c>
      <c r="BJ437" s="18" t="s">
        <v>90</v>
      </c>
      <c r="BK437" s="242">
        <f>ROUND(I437*H437,2)</f>
        <v>0</v>
      </c>
      <c r="BL437" s="18" t="s">
        <v>330</v>
      </c>
      <c r="BM437" s="241" t="s">
        <v>5464</v>
      </c>
    </row>
    <row r="438" s="2" customFormat="1" ht="16.5" customHeight="1">
      <c r="A438" s="39"/>
      <c r="B438" s="40"/>
      <c r="C438" s="287" t="s">
        <v>578</v>
      </c>
      <c r="D438" s="287" t="s">
        <v>529</v>
      </c>
      <c r="E438" s="288" t="s">
        <v>1352</v>
      </c>
      <c r="F438" s="289" t="s">
        <v>1353</v>
      </c>
      <c r="G438" s="290" t="s">
        <v>1354</v>
      </c>
      <c r="H438" s="291">
        <v>0.85699999999999998</v>
      </c>
      <c r="I438" s="292"/>
      <c r="J438" s="293">
        <f>ROUND(I438*H438,2)</f>
        <v>0</v>
      </c>
      <c r="K438" s="294"/>
      <c r="L438" s="295"/>
      <c r="M438" s="296" t="s">
        <v>1</v>
      </c>
      <c r="N438" s="297" t="s">
        <v>48</v>
      </c>
      <c r="O438" s="92"/>
      <c r="P438" s="239">
        <f>O438*H438</f>
        <v>0</v>
      </c>
      <c r="Q438" s="239">
        <v>0.00020000000000000001</v>
      </c>
      <c r="R438" s="239">
        <f>Q438*H438</f>
        <v>0.00017139999999999999</v>
      </c>
      <c r="S438" s="239">
        <v>0</v>
      </c>
      <c r="T438" s="240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41" t="s">
        <v>427</v>
      </c>
      <c r="AT438" s="241" t="s">
        <v>529</v>
      </c>
      <c r="AU438" s="241" t="s">
        <v>92</v>
      </c>
      <c r="AY438" s="18" t="s">
        <v>244</v>
      </c>
      <c r="BE438" s="242">
        <f>IF(N438="základní",J438,0)</f>
        <v>0</v>
      </c>
      <c r="BF438" s="242">
        <f>IF(N438="snížená",J438,0)</f>
        <v>0</v>
      </c>
      <c r="BG438" s="242">
        <f>IF(N438="zákl. přenesená",J438,0)</f>
        <v>0</v>
      </c>
      <c r="BH438" s="242">
        <f>IF(N438="sníž. přenesená",J438,0)</f>
        <v>0</v>
      </c>
      <c r="BI438" s="242">
        <f>IF(N438="nulová",J438,0)</f>
        <v>0</v>
      </c>
      <c r="BJ438" s="18" t="s">
        <v>90</v>
      </c>
      <c r="BK438" s="242">
        <f>ROUND(I438*H438,2)</f>
        <v>0</v>
      </c>
      <c r="BL438" s="18" t="s">
        <v>330</v>
      </c>
      <c r="BM438" s="241" t="s">
        <v>5465</v>
      </c>
    </row>
    <row r="439" s="2" customFormat="1" ht="24.15" customHeight="1">
      <c r="A439" s="39"/>
      <c r="B439" s="40"/>
      <c r="C439" s="229" t="s">
        <v>585</v>
      </c>
      <c r="D439" s="229" t="s">
        <v>247</v>
      </c>
      <c r="E439" s="230" t="s">
        <v>1357</v>
      </c>
      <c r="F439" s="231" t="s">
        <v>1358</v>
      </c>
      <c r="G439" s="232" t="s">
        <v>338</v>
      </c>
      <c r="H439" s="233">
        <v>0.14299999999999999</v>
      </c>
      <c r="I439" s="234"/>
      <c r="J439" s="235">
        <f>ROUND(I439*H439,2)</f>
        <v>0</v>
      </c>
      <c r="K439" s="236"/>
      <c r="L439" s="45"/>
      <c r="M439" s="237" t="s">
        <v>1</v>
      </c>
      <c r="N439" s="238" t="s">
        <v>48</v>
      </c>
      <c r="O439" s="92"/>
      <c r="P439" s="239">
        <f>O439*H439</f>
        <v>0</v>
      </c>
      <c r="Q439" s="239">
        <v>0</v>
      </c>
      <c r="R439" s="239">
        <f>Q439*H439</f>
        <v>0</v>
      </c>
      <c r="S439" s="239">
        <v>0</v>
      </c>
      <c r="T439" s="240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41" t="s">
        <v>330</v>
      </c>
      <c r="AT439" s="241" t="s">
        <v>247</v>
      </c>
      <c r="AU439" s="241" t="s">
        <v>92</v>
      </c>
      <c r="AY439" s="18" t="s">
        <v>244</v>
      </c>
      <c r="BE439" s="242">
        <f>IF(N439="základní",J439,0)</f>
        <v>0</v>
      </c>
      <c r="BF439" s="242">
        <f>IF(N439="snížená",J439,0)</f>
        <v>0</v>
      </c>
      <c r="BG439" s="242">
        <f>IF(N439="zákl. přenesená",J439,0)</f>
        <v>0</v>
      </c>
      <c r="BH439" s="242">
        <f>IF(N439="sníž. přenesená",J439,0)</f>
        <v>0</v>
      </c>
      <c r="BI439" s="242">
        <f>IF(N439="nulová",J439,0)</f>
        <v>0</v>
      </c>
      <c r="BJ439" s="18" t="s">
        <v>90</v>
      </c>
      <c r="BK439" s="242">
        <f>ROUND(I439*H439,2)</f>
        <v>0</v>
      </c>
      <c r="BL439" s="18" t="s">
        <v>330</v>
      </c>
      <c r="BM439" s="241" t="s">
        <v>5466</v>
      </c>
    </row>
    <row r="440" s="12" customFormat="1" ht="22.8" customHeight="1">
      <c r="A440" s="12"/>
      <c r="B440" s="213"/>
      <c r="C440" s="214"/>
      <c r="D440" s="215" t="s">
        <v>82</v>
      </c>
      <c r="E440" s="227" t="s">
        <v>1360</v>
      </c>
      <c r="F440" s="227" t="s">
        <v>1361</v>
      </c>
      <c r="G440" s="214"/>
      <c r="H440" s="214"/>
      <c r="I440" s="217"/>
      <c r="J440" s="228">
        <f>BK440</f>
        <v>0</v>
      </c>
      <c r="K440" s="214"/>
      <c r="L440" s="219"/>
      <c r="M440" s="220"/>
      <c r="N440" s="221"/>
      <c r="O440" s="221"/>
      <c r="P440" s="222">
        <f>SUM(P441:P495)</f>
        <v>0</v>
      </c>
      <c r="Q440" s="221"/>
      <c r="R440" s="222">
        <f>SUM(R441:R495)</f>
        <v>15.051226100000003</v>
      </c>
      <c r="S440" s="221"/>
      <c r="T440" s="223">
        <f>SUM(T441:T495)</f>
        <v>0</v>
      </c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R440" s="224" t="s">
        <v>92</v>
      </c>
      <c r="AT440" s="225" t="s">
        <v>82</v>
      </c>
      <c r="AU440" s="225" t="s">
        <v>90</v>
      </c>
      <c r="AY440" s="224" t="s">
        <v>244</v>
      </c>
      <c r="BK440" s="226">
        <f>SUM(BK441:BK495)</f>
        <v>0</v>
      </c>
    </row>
    <row r="441" s="2" customFormat="1" ht="24.15" customHeight="1">
      <c r="A441" s="39"/>
      <c r="B441" s="40"/>
      <c r="C441" s="229" t="s">
        <v>1282</v>
      </c>
      <c r="D441" s="229" t="s">
        <v>247</v>
      </c>
      <c r="E441" s="230" t="s">
        <v>1471</v>
      </c>
      <c r="F441" s="231" t="s">
        <v>1472</v>
      </c>
      <c r="G441" s="232" t="s">
        <v>250</v>
      </c>
      <c r="H441" s="233">
        <v>1</v>
      </c>
      <c r="I441" s="234"/>
      <c r="J441" s="235">
        <f>ROUND(I441*H441,2)</f>
        <v>0</v>
      </c>
      <c r="K441" s="236"/>
      <c r="L441" s="45"/>
      <c r="M441" s="237" t="s">
        <v>1</v>
      </c>
      <c r="N441" s="238" t="s">
        <v>48</v>
      </c>
      <c r="O441" s="92"/>
      <c r="P441" s="239">
        <f>O441*H441</f>
        <v>0</v>
      </c>
      <c r="Q441" s="239">
        <v>0</v>
      </c>
      <c r="R441" s="239">
        <f>Q441*H441</f>
        <v>0</v>
      </c>
      <c r="S441" s="239">
        <v>0</v>
      </c>
      <c r="T441" s="240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41" t="s">
        <v>330</v>
      </c>
      <c r="AT441" s="241" t="s">
        <v>247</v>
      </c>
      <c r="AU441" s="241" t="s">
        <v>92</v>
      </c>
      <c r="AY441" s="18" t="s">
        <v>244</v>
      </c>
      <c r="BE441" s="242">
        <f>IF(N441="základní",J441,0)</f>
        <v>0</v>
      </c>
      <c r="BF441" s="242">
        <f>IF(N441="snížená",J441,0)</f>
        <v>0</v>
      </c>
      <c r="BG441" s="242">
        <f>IF(N441="zákl. přenesená",J441,0)</f>
        <v>0</v>
      </c>
      <c r="BH441" s="242">
        <f>IF(N441="sníž. přenesená",J441,0)</f>
        <v>0</v>
      </c>
      <c r="BI441" s="242">
        <f>IF(N441="nulová",J441,0)</f>
        <v>0</v>
      </c>
      <c r="BJ441" s="18" t="s">
        <v>90</v>
      </c>
      <c r="BK441" s="242">
        <f>ROUND(I441*H441,2)</f>
        <v>0</v>
      </c>
      <c r="BL441" s="18" t="s">
        <v>330</v>
      </c>
      <c r="BM441" s="241" t="s">
        <v>5467</v>
      </c>
    </row>
    <row r="442" s="15" customFormat="1">
      <c r="A442" s="15"/>
      <c r="B442" s="266"/>
      <c r="C442" s="267"/>
      <c r="D442" s="245" t="s">
        <v>253</v>
      </c>
      <c r="E442" s="268" t="s">
        <v>1</v>
      </c>
      <c r="F442" s="269" t="s">
        <v>5468</v>
      </c>
      <c r="G442" s="267"/>
      <c r="H442" s="268" t="s">
        <v>1</v>
      </c>
      <c r="I442" s="270"/>
      <c r="J442" s="267"/>
      <c r="K442" s="267"/>
      <c r="L442" s="271"/>
      <c r="M442" s="272"/>
      <c r="N442" s="273"/>
      <c r="O442" s="273"/>
      <c r="P442" s="273"/>
      <c r="Q442" s="273"/>
      <c r="R442" s="273"/>
      <c r="S442" s="273"/>
      <c r="T442" s="274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75" t="s">
        <v>253</v>
      </c>
      <c r="AU442" s="275" t="s">
        <v>92</v>
      </c>
      <c r="AV442" s="15" t="s">
        <v>90</v>
      </c>
      <c r="AW442" s="15" t="s">
        <v>36</v>
      </c>
      <c r="AX442" s="15" t="s">
        <v>83</v>
      </c>
      <c r="AY442" s="275" t="s">
        <v>244</v>
      </c>
    </row>
    <row r="443" s="13" customFormat="1">
      <c r="A443" s="13"/>
      <c r="B443" s="243"/>
      <c r="C443" s="244"/>
      <c r="D443" s="245" t="s">
        <v>253</v>
      </c>
      <c r="E443" s="246" t="s">
        <v>1</v>
      </c>
      <c r="F443" s="247" t="s">
        <v>90</v>
      </c>
      <c r="G443" s="244"/>
      <c r="H443" s="248">
        <v>1</v>
      </c>
      <c r="I443" s="249"/>
      <c r="J443" s="244"/>
      <c r="K443" s="244"/>
      <c r="L443" s="250"/>
      <c r="M443" s="251"/>
      <c r="N443" s="252"/>
      <c r="O443" s="252"/>
      <c r="P443" s="252"/>
      <c r="Q443" s="252"/>
      <c r="R443" s="252"/>
      <c r="S443" s="252"/>
      <c r="T443" s="25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4" t="s">
        <v>253</v>
      </c>
      <c r="AU443" s="254" t="s">
        <v>92</v>
      </c>
      <c r="AV443" s="13" t="s">
        <v>92</v>
      </c>
      <c r="AW443" s="13" t="s">
        <v>36</v>
      </c>
      <c r="AX443" s="13" t="s">
        <v>83</v>
      </c>
      <c r="AY443" s="254" t="s">
        <v>244</v>
      </c>
    </row>
    <row r="444" s="14" customFormat="1">
      <c r="A444" s="14"/>
      <c r="B444" s="255"/>
      <c r="C444" s="256"/>
      <c r="D444" s="245" t="s">
        <v>253</v>
      </c>
      <c r="E444" s="257" t="s">
        <v>1</v>
      </c>
      <c r="F444" s="258" t="s">
        <v>255</v>
      </c>
      <c r="G444" s="256"/>
      <c r="H444" s="259">
        <v>1</v>
      </c>
      <c r="I444" s="260"/>
      <c r="J444" s="256"/>
      <c r="K444" s="256"/>
      <c r="L444" s="261"/>
      <c r="M444" s="262"/>
      <c r="N444" s="263"/>
      <c r="O444" s="263"/>
      <c r="P444" s="263"/>
      <c r="Q444" s="263"/>
      <c r="R444" s="263"/>
      <c r="S444" s="263"/>
      <c r="T444" s="26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65" t="s">
        <v>253</v>
      </c>
      <c r="AU444" s="265" t="s">
        <v>92</v>
      </c>
      <c r="AV444" s="14" t="s">
        <v>251</v>
      </c>
      <c r="AW444" s="14" t="s">
        <v>36</v>
      </c>
      <c r="AX444" s="14" t="s">
        <v>90</v>
      </c>
      <c r="AY444" s="265" t="s">
        <v>244</v>
      </c>
    </row>
    <row r="445" s="2" customFormat="1" ht="24.15" customHeight="1">
      <c r="A445" s="39"/>
      <c r="B445" s="40"/>
      <c r="C445" s="287" t="s">
        <v>1287</v>
      </c>
      <c r="D445" s="287" t="s">
        <v>529</v>
      </c>
      <c r="E445" s="288" t="s">
        <v>5469</v>
      </c>
      <c r="F445" s="289" t="s">
        <v>5470</v>
      </c>
      <c r="G445" s="290" t="s">
        <v>250</v>
      </c>
      <c r="H445" s="291">
        <v>1</v>
      </c>
      <c r="I445" s="292"/>
      <c r="J445" s="293">
        <f>ROUND(I445*H445,2)</f>
        <v>0</v>
      </c>
      <c r="K445" s="294"/>
      <c r="L445" s="295"/>
      <c r="M445" s="296" t="s">
        <v>1</v>
      </c>
      <c r="N445" s="297" t="s">
        <v>48</v>
      </c>
      <c r="O445" s="92"/>
      <c r="P445" s="239">
        <f>O445*H445</f>
        <v>0</v>
      </c>
      <c r="Q445" s="239">
        <v>0.17999999999999999</v>
      </c>
      <c r="R445" s="239">
        <f>Q445*H445</f>
        <v>0.17999999999999999</v>
      </c>
      <c r="S445" s="239">
        <v>0</v>
      </c>
      <c r="T445" s="240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41" t="s">
        <v>427</v>
      </c>
      <c r="AT445" s="241" t="s">
        <v>529</v>
      </c>
      <c r="AU445" s="241" t="s">
        <v>92</v>
      </c>
      <c r="AY445" s="18" t="s">
        <v>244</v>
      </c>
      <c r="BE445" s="242">
        <f>IF(N445="základní",J445,0)</f>
        <v>0</v>
      </c>
      <c r="BF445" s="242">
        <f>IF(N445="snížená",J445,0)</f>
        <v>0</v>
      </c>
      <c r="BG445" s="242">
        <f>IF(N445="zákl. přenesená",J445,0)</f>
        <v>0</v>
      </c>
      <c r="BH445" s="242">
        <f>IF(N445="sníž. přenesená",J445,0)</f>
        <v>0</v>
      </c>
      <c r="BI445" s="242">
        <f>IF(N445="nulová",J445,0)</f>
        <v>0</v>
      </c>
      <c r="BJ445" s="18" t="s">
        <v>90</v>
      </c>
      <c r="BK445" s="242">
        <f>ROUND(I445*H445,2)</f>
        <v>0</v>
      </c>
      <c r="BL445" s="18" t="s">
        <v>330</v>
      </c>
      <c r="BM445" s="241" t="s">
        <v>5471</v>
      </c>
    </row>
    <row r="446" s="2" customFormat="1">
      <c r="A446" s="39"/>
      <c r="B446" s="40"/>
      <c r="C446" s="41"/>
      <c r="D446" s="245" t="s">
        <v>632</v>
      </c>
      <c r="E446" s="41"/>
      <c r="F446" s="299" t="s">
        <v>1479</v>
      </c>
      <c r="G446" s="41"/>
      <c r="H446" s="41"/>
      <c r="I446" s="300"/>
      <c r="J446" s="41"/>
      <c r="K446" s="41"/>
      <c r="L446" s="45"/>
      <c r="M446" s="301"/>
      <c r="N446" s="302"/>
      <c r="O446" s="92"/>
      <c r="P446" s="92"/>
      <c r="Q446" s="92"/>
      <c r="R446" s="92"/>
      <c r="S446" s="92"/>
      <c r="T446" s="93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T446" s="18" t="s">
        <v>632</v>
      </c>
      <c r="AU446" s="18" t="s">
        <v>92</v>
      </c>
    </row>
    <row r="447" s="2" customFormat="1" ht="24.15" customHeight="1">
      <c r="A447" s="39"/>
      <c r="B447" s="40"/>
      <c r="C447" s="229" t="s">
        <v>1307</v>
      </c>
      <c r="D447" s="298" t="s">
        <v>247</v>
      </c>
      <c r="E447" s="230" t="s">
        <v>5472</v>
      </c>
      <c r="F447" s="231" t="s">
        <v>5473</v>
      </c>
      <c r="G447" s="232" t="s">
        <v>250</v>
      </c>
      <c r="H447" s="233">
        <v>1</v>
      </c>
      <c r="I447" s="234"/>
      <c r="J447" s="235">
        <f>ROUND(I447*H447,2)</f>
        <v>0</v>
      </c>
      <c r="K447" s="236"/>
      <c r="L447" s="45"/>
      <c r="M447" s="237" t="s">
        <v>1</v>
      </c>
      <c r="N447" s="238" t="s">
        <v>48</v>
      </c>
      <c r="O447" s="92"/>
      <c r="P447" s="239">
        <f>O447*H447</f>
        <v>0</v>
      </c>
      <c r="Q447" s="239">
        <v>0</v>
      </c>
      <c r="R447" s="239">
        <f>Q447*H447</f>
        <v>0</v>
      </c>
      <c r="S447" s="239">
        <v>0</v>
      </c>
      <c r="T447" s="240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41" t="s">
        <v>330</v>
      </c>
      <c r="AT447" s="241" t="s">
        <v>247</v>
      </c>
      <c r="AU447" s="241" t="s">
        <v>92</v>
      </c>
      <c r="AY447" s="18" t="s">
        <v>244</v>
      </c>
      <c r="BE447" s="242">
        <f>IF(N447="základní",J447,0)</f>
        <v>0</v>
      </c>
      <c r="BF447" s="242">
        <f>IF(N447="snížená",J447,0)</f>
        <v>0</v>
      </c>
      <c r="BG447" s="242">
        <f>IF(N447="zákl. přenesená",J447,0)</f>
        <v>0</v>
      </c>
      <c r="BH447" s="242">
        <f>IF(N447="sníž. přenesená",J447,0)</f>
        <v>0</v>
      </c>
      <c r="BI447" s="242">
        <f>IF(N447="nulová",J447,0)</f>
        <v>0</v>
      </c>
      <c r="BJ447" s="18" t="s">
        <v>90</v>
      </c>
      <c r="BK447" s="242">
        <f>ROUND(I447*H447,2)</f>
        <v>0</v>
      </c>
      <c r="BL447" s="18" t="s">
        <v>330</v>
      </c>
      <c r="BM447" s="241" t="s">
        <v>5474</v>
      </c>
    </row>
    <row r="448" s="15" customFormat="1">
      <c r="A448" s="15"/>
      <c r="B448" s="266"/>
      <c r="C448" s="267"/>
      <c r="D448" s="245" t="s">
        <v>253</v>
      </c>
      <c r="E448" s="268" t="s">
        <v>1</v>
      </c>
      <c r="F448" s="269" t="s">
        <v>5475</v>
      </c>
      <c r="G448" s="267"/>
      <c r="H448" s="268" t="s">
        <v>1</v>
      </c>
      <c r="I448" s="270"/>
      <c r="J448" s="267"/>
      <c r="K448" s="267"/>
      <c r="L448" s="271"/>
      <c r="M448" s="272"/>
      <c r="N448" s="273"/>
      <c r="O448" s="273"/>
      <c r="P448" s="273"/>
      <c r="Q448" s="273"/>
      <c r="R448" s="273"/>
      <c r="S448" s="273"/>
      <c r="T448" s="274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75" t="s">
        <v>253</v>
      </c>
      <c r="AU448" s="275" t="s">
        <v>92</v>
      </c>
      <c r="AV448" s="15" t="s">
        <v>90</v>
      </c>
      <c r="AW448" s="15" t="s">
        <v>36</v>
      </c>
      <c r="AX448" s="15" t="s">
        <v>83</v>
      </c>
      <c r="AY448" s="275" t="s">
        <v>244</v>
      </c>
    </row>
    <row r="449" s="13" customFormat="1">
      <c r="A449" s="13"/>
      <c r="B449" s="243"/>
      <c r="C449" s="244"/>
      <c r="D449" s="245" t="s">
        <v>253</v>
      </c>
      <c r="E449" s="246" t="s">
        <v>1</v>
      </c>
      <c r="F449" s="247" t="s">
        <v>90</v>
      </c>
      <c r="G449" s="244"/>
      <c r="H449" s="248">
        <v>1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253</v>
      </c>
      <c r="AU449" s="254" t="s">
        <v>92</v>
      </c>
      <c r="AV449" s="13" t="s">
        <v>92</v>
      </c>
      <c r="AW449" s="13" t="s">
        <v>36</v>
      </c>
      <c r="AX449" s="13" t="s">
        <v>83</v>
      </c>
      <c r="AY449" s="254" t="s">
        <v>244</v>
      </c>
    </row>
    <row r="450" s="14" customFormat="1">
      <c r="A450" s="14"/>
      <c r="B450" s="255"/>
      <c r="C450" s="256"/>
      <c r="D450" s="245" t="s">
        <v>253</v>
      </c>
      <c r="E450" s="257" t="s">
        <v>1</v>
      </c>
      <c r="F450" s="258" t="s">
        <v>255</v>
      </c>
      <c r="G450" s="256"/>
      <c r="H450" s="259">
        <v>1</v>
      </c>
      <c r="I450" s="260"/>
      <c r="J450" s="256"/>
      <c r="K450" s="256"/>
      <c r="L450" s="261"/>
      <c r="M450" s="262"/>
      <c r="N450" s="263"/>
      <c r="O450" s="263"/>
      <c r="P450" s="263"/>
      <c r="Q450" s="263"/>
      <c r="R450" s="263"/>
      <c r="S450" s="263"/>
      <c r="T450" s="26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65" t="s">
        <v>253</v>
      </c>
      <c r="AU450" s="265" t="s">
        <v>92</v>
      </c>
      <c r="AV450" s="14" t="s">
        <v>251</v>
      </c>
      <c r="AW450" s="14" t="s">
        <v>36</v>
      </c>
      <c r="AX450" s="14" t="s">
        <v>90</v>
      </c>
      <c r="AY450" s="265" t="s">
        <v>244</v>
      </c>
    </row>
    <row r="451" s="2" customFormat="1" ht="37.8" customHeight="1">
      <c r="A451" s="39"/>
      <c r="B451" s="40"/>
      <c r="C451" s="287" t="s">
        <v>1311</v>
      </c>
      <c r="D451" s="305" t="s">
        <v>529</v>
      </c>
      <c r="E451" s="288" t="s">
        <v>5476</v>
      </c>
      <c r="F451" s="289" t="s">
        <v>5477</v>
      </c>
      <c r="G451" s="290" t="s">
        <v>250</v>
      </c>
      <c r="H451" s="291">
        <v>1</v>
      </c>
      <c r="I451" s="292"/>
      <c r="J451" s="293">
        <f>ROUND(I451*H451,2)</f>
        <v>0</v>
      </c>
      <c r="K451" s="294"/>
      <c r="L451" s="295"/>
      <c r="M451" s="296" t="s">
        <v>1</v>
      </c>
      <c r="N451" s="297" t="s">
        <v>48</v>
      </c>
      <c r="O451" s="92"/>
      <c r="P451" s="239">
        <f>O451*H451</f>
        <v>0</v>
      </c>
      <c r="Q451" s="239">
        <v>0.084000000000000005</v>
      </c>
      <c r="R451" s="239">
        <f>Q451*H451</f>
        <v>0.084000000000000005</v>
      </c>
      <c r="S451" s="239">
        <v>0</v>
      </c>
      <c r="T451" s="240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41" t="s">
        <v>427</v>
      </c>
      <c r="AT451" s="241" t="s">
        <v>529</v>
      </c>
      <c r="AU451" s="241" t="s">
        <v>92</v>
      </c>
      <c r="AY451" s="18" t="s">
        <v>244</v>
      </c>
      <c r="BE451" s="242">
        <f>IF(N451="základní",J451,0)</f>
        <v>0</v>
      </c>
      <c r="BF451" s="242">
        <f>IF(N451="snížená",J451,0)</f>
        <v>0</v>
      </c>
      <c r="BG451" s="242">
        <f>IF(N451="zákl. přenesená",J451,0)</f>
        <v>0</v>
      </c>
      <c r="BH451" s="242">
        <f>IF(N451="sníž. přenesená",J451,0)</f>
        <v>0</v>
      </c>
      <c r="BI451" s="242">
        <f>IF(N451="nulová",J451,0)</f>
        <v>0</v>
      </c>
      <c r="BJ451" s="18" t="s">
        <v>90</v>
      </c>
      <c r="BK451" s="242">
        <f>ROUND(I451*H451,2)</f>
        <v>0</v>
      </c>
      <c r="BL451" s="18" t="s">
        <v>330</v>
      </c>
      <c r="BM451" s="241" t="s">
        <v>5478</v>
      </c>
    </row>
    <row r="452" s="2" customFormat="1" ht="24.15" customHeight="1">
      <c r="A452" s="39"/>
      <c r="B452" s="40"/>
      <c r="C452" s="229" t="s">
        <v>2104</v>
      </c>
      <c r="D452" s="229" t="s">
        <v>247</v>
      </c>
      <c r="E452" s="230" t="s">
        <v>5479</v>
      </c>
      <c r="F452" s="231" t="s">
        <v>5480</v>
      </c>
      <c r="G452" s="232" t="s">
        <v>1428</v>
      </c>
      <c r="H452" s="233">
        <v>2601.8400000000001</v>
      </c>
      <c r="I452" s="234"/>
      <c r="J452" s="235">
        <f>ROUND(I452*H452,2)</f>
        <v>0</v>
      </c>
      <c r="K452" s="236"/>
      <c r="L452" s="45"/>
      <c r="M452" s="237" t="s">
        <v>1</v>
      </c>
      <c r="N452" s="238" t="s">
        <v>48</v>
      </c>
      <c r="O452" s="92"/>
      <c r="P452" s="239">
        <f>O452*H452</f>
        <v>0</v>
      </c>
      <c r="Q452" s="239">
        <v>0.001</v>
      </c>
      <c r="R452" s="239">
        <f>Q452*H452</f>
        <v>2.6018400000000002</v>
      </c>
      <c r="S452" s="239">
        <v>0</v>
      </c>
      <c r="T452" s="240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41" t="s">
        <v>330</v>
      </c>
      <c r="AT452" s="241" t="s">
        <v>247</v>
      </c>
      <c r="AU452" s="241" t="s">
        <v>92</v>
      </c>
      <c r="AY452" s="18" t="s">
        <v>244</v>
      </c>
      <c r="BE452" s="242">
        <f>IF(N452="základní",J452,0)</f>
        <v>0</v>
      </c>
      <c r="BF452" s="242">
        <f>IF(N452="snížená",J452,0)</f>
        <v>0</v>
      </c>
      <c r="BG452" s="242">
        <f>IF(N452="zákl. přenesená",J452,0)</f>
        <v>0</v>
      </c>
      <c r="BH452" s="242">
        <f>IF(N452="sníž. přenesená",J452,0)</f>
        <v>0</v>
      </c>
      <c r="BI452" s="242">
        <f>IF(N452="nulová",J452,0)</f>
        <v>0</v>
      </c>
      <c r="BJ452" s="18" t="s">
        <v>90</v>
      </c>
      <c r="BK452" s="242">
        <f>ROUND(I452*H452,2)</f>
        <v>0</v>
      </c>
      <c r="BL452" s="18" t="s">
        <v>330</v>
      </c>
      <c r="BM452" s="241" t="s">
        <v>5481</v>
      </c>
    </row>
    <row r="453" s="2" customFormat="1">
      <c r="A453" s="39"/>
      <c r="B453" s="40"/>
      <c r="C453" s="41"/>
      <c r="D453" s="245" t="s">
        <v>632</v>
      </c>
      <c r="E453" s="41"/>
      <c r="F453" s="299" t="s">
        <v>5482</v>
      </c>
      <c r="G453" s="41"/>
      <c r="H453" s="41"/>
      <c r="I453" s="300"/>
      <c r="J453" s="41"/>
      <c r="K453" s="41"/>
      <c r="L453" s="45"/>
      <c r="M453" s="301"/>
      <c r="N453" s="302"/>
      <c r="O453" s="92"/>
      <c r="P453" s="92"/>
      <c r="Q453" s="92"/>
      <c r="R453" s="92"/>
      <c r="S453" s="92"/>
      <c r="T453" s="93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T453" s="18" t="s">
        <v>632</v>
      </c>
      <c r="AU453" s="18" t="s">
        <v>92</v>
      </c>
    </row>
    <row r="454" s="13" customFormat="1">
      <c r="A454" s="13"/>
      <c r="B454" s="243"/>
      <c r="C454" s="244"/>
      <c r="D454" s="245" t="s">
        <v>253</v>
      </c>
      <c r="E454" s="246" t="s">
        <v>1</v>
      </c>
      <c r="F454" s="247" t="s">
        <v>5483</v>
      </c>
      <c r="G454" s="244"/>
      <c r="H454" s="248">
        <v>2601.8400000000001</v>
      </c>
      <c r="I454" s="249"/>
      <c r="J454" s="244"/>
      <c r="K454" s="244"/>
      <c r="L454" s="250"/>
      <c r="M454" s="251"/>
      <c r="N454" s="252"/>
      <c r="O454" s="252"/>
      <c r="P454" s="252"/>
      <c r="Q454" s="252"/>
      <c r="R454" s="252"/>
      <c r="S454" s="252"/>
      <c r="T454" s="25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4" t="s">
        <v>253</v>
      </c>
      <c r="AU454" s="254" t="s">
        <v>92</v>
      </c>
      <c r="AV454" s="13" t="s">
        <v>92</v>
      </c>
      <c r="AW454" s="13" t="s">
        <v>36</v>
      </c>
      <c r="AX454" s="13" t="s">
        <v>90</v>
      </c>
      <c r="AY454" s="254" t="s">
        <v>244</v>
      </c>
    </row>
    <row r="455" s="2" customFormat="1" ht="44.25" customHeight="1">
      <c r="A455" s="39"/>
      <c r="B455" s="40"/>
      <c r="C455" s="229" t="s">
        <v>595</v>
      </c>
      <c r="D455" s="229" t="s">
        <v>247</v>
      </c>
      <c r="E455" s="230" t="s">
        <v>5484</v>
      </c>
      <c r="F455" s="231" t="s">
        <v>5485</v>
      </c>
      <c r="G455" s="232" t="s">
        <v>174</v>
      </c>
      <c r="H455" s="233">
        <v>205.55000000000001</v>
      </c>
      <c r="I455" s="234"/>
      <c r="J455" s="235">
        <f>ROUND(I455*H455,2)</f>
        <v>0</v>
      </c>
      <c r="K455" s="236"/>
      <c r="L455" s="45"/>
      <c r="M455" s="237" t="s">
        <v>1</v>
      </c>
      <c r="N455" s="238" t="s">
        <v>48</v>
      </c>
      <c r="O455" s="92"/>
      <c r="P455" s="239">
        <f>O455*H455</f>
        <v>0</v>
      </c>
      <c r="Q455" s="239">
        <v>0.001</v>
      </c>
      <c r="R455" s="239">
        <f>Q455*H455</f>
        <v>0.20555000000000001</v>
      </c>
      <c r="S455" s="239">
        <v>0</v>
      </c>
      <c r="T455" s="240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41" t="s">
        <v>330</v>
      </c>
      <c r="AT455" s="241" t="s">
        <v>247</v>
      </c>
      <c r="AU455" s="241" t="s">
        <v>92</v>
      </c>
      <c r="AY455" s="18" t="s">
        <v>244</v>
      </c>
      <c r="BE455" s="242">
        <f>IF(N455="základní",J455,0)</f>
        <v>0</v>
      </c>
      <c r="BF455" s="242">
        <f>IF(N455="snížená",J455,0)</f>
        <v>0</v>
      </c>
      <c r="BG455" s="242">
        <f>IF(N455="zákl. přenesená",J455,0)</f>
        <v>0</v>
      </c>
      <c r="BH455" s="242">
        <f>IF(N455="sníž. přenesená",J455,0)</f>
        <v>0</v>
      </c>
      <c r="BI455" s="242">
        <f>IF(N455="nulová",J455,0)</f>
        <v>0</v>
      </c>
      <c r="BJ455" s="18" t="s">
        <v>90</v>
      </c>
      <c r="BK455" s="242">
        <f>ROUND(I455*H455,2)</f>
        <v>0</v>
      </c>
      <c r="BL455" s="18" t="s">
        <v>330</v>
      </c>
      <c r="BM455" s="241" t="s">
        <v>5486</v>
      </c>
    </row>
    <row r="456" s="2" customFormat="1">
      <c r="A456" s="39"/>
      <c r="B456" s="40"/>
      <c r="C456" s="41"/>
      <c r="D456" s="245" t="s">
        <v>632</v>
      </c>
      <c r="E456" s="41"/>
      <c r="F456" s="299" t="s">
        <v>5482</v>
      </c>
      <c r="G456" s="41"/>
      <c r="H456" s="41"/>
      <c r="I456" s="300"/>
      <c r="J456" s="41"/>
      <c r="K456" s="41"/>
      <c r="L456" s="45"/>
      <c r="M456" s="301"/>
      <c r="N456" s="302"/>
      <c r="O456" s="92"/>
      <c r="P456" s="92"/>
      <c r="Q456" s="92"/>
      <c r="R456" s="92"/>
      <c r="S456" s="92"/>
      <c r="T456" s="93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T456" s="18" t="s">
        <v>632</v>
      </c>
      <c r="AU456" s="18" t="s">
        <v>92</v>
      </c>
    </row>
    <row r="457" s="2" customFormat="1" ht="49.05" customHeight="1">
      <c r="A457" s="39"/>
      <c r="B457" s="40"/>
      <c r="C457" s="229" t="s">
        <v>601</v>
      </c>
      <c r="D457" s="229" t="s">
        <v>247</v>
      </c>
      <c r="E457" s="230" t="s">
        <v>5487</v>
      </c>
      <c r="F457" s="231" t="s">
        <v>5488</v>
      </c>
      <c r="G457" s="232" t="s">
        <v>1428</v>
      </c>
      <c r="H457" s="233">
        <v>146.90000000000001</v>
      </c>
      <c r="I457" s="234"/>
      <c r="J457" s="235">
        <f>ROUND(I457*H457,2)</f>
        <v>0</v>
      </c>
      <c r="K457" s="236"/>
      <c r="L457" s="45"/>
      <c r="M457" s="237" t="s">
        <v>1</v>
      </c>
      <c r="N457" s="238" t="s">
        <v>48</v>
      </c>
      <c r="O457" s="92"/>
      <c r="P457" s="239">
        <f>O457*H457</f>
        <v>0</v>
      </c>
      <c r="Q457" s="239">
        <v>0.001</v>
      </c>
      <c r="R457" s="239">
        <f>Q457*H457</f>
        <v>0.1469</v>
      </c>
      <c r="S457" s="239">
        <v>0</v>
      </c>
      <c r="T457" s="240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41" t="s">
        <v>330</v>
      </c>
      <c r="AT457" s="241" t="s">
        <v>247</v>
      </c>
      <c r="AU457" s="241" t="s">
        <v>92</v>
      </c>
      <c r="AY457" s="18" t="s">
        <v>244</v>
      </c>
      <c r="BE457" s="242">
        <f>IF(N457="základní",J457,0)</f>
        <v>0</v>
      </c>
      <c r="BF457" s="242">
        <f>IF(N457="snížená",J457,0)</f>
        <v>0</v>
      </c>
      <c r="BG457" s="242">
        <f>IF(N457="zákl. přenesená",J457,0)</f>
        <v>0</v>
      </c>
      <c r="BH457" s="242">
        <f>IF(N457="sníž. přenesená",J457,0)</f>
        <v>0</v>
      </c>
      <c r="BI457" s="242">
        <f>IF(N457="nulová",J457,0)</f>
        <v>0</v>
      </c>
      <c r="BJ457" s="18" t="s">
        <v>90</v>
      </c>
      <c r="BK457" s="242">
        <f>ROUND(I457*H457,2)</f>
        <v>0</v>
      </c>
      <c r="BL457" s="18" t="s">
        <v>330</v>
      </c>
      <c r="BM457" s="241" t="s">
        <v>5489</v>
      </c>
    </row>
    <row r="458" s="2" customFormat="1">
      <c r="A458" s="39"/>
      <c r="B458" s="40"/>
      <c r="C458" s="41"/>
      <c r="D458" s="245" t="s">
        <v>632</v>
      </c>
      <c r="E458" s="41"/>
      <c r="F458" s="299" t="s">
        <v>5482</v>
      </c>
      <c r="G458" s="41"/>
      <c r="H458" s="41"/>
      <c r="I458" s="300"/>
      <c r="J458" s="41"/>
      <c r="K458" s="41"/>
      <c r="L458" s="45"/>
      <c r="M458" s="301"/>
      <c r="N458" s="302"/>
      <c r="O458" s="92"/>
      <c r="P458" s="92"/>
      <c r="Q458" s="92"/>
      <c r="R458" s="92"/>
      <c r="S458" s="92"/>
      <c r="T458" s="93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T458" s="18" t="s">
        <v>632</v>
      </c>
      <c r="AU458" s="18" t="s">
        <v>92</v>
      </c>
    </row>
    <row r="459" s="13" customFormat="1">
      <c r="A459" s="13"/>
      <c r="B459" s="243"/>
      <c r="C459" s="244"/>
      <c r="D459" s="245" t="s">
        <v>253</v>
      </c>
      <c r="E459" s="246" t="s">
        <v>1</v>
      </c>
      <c r="F459" s="247" t="s">
        <v>5490</v>
      </c>
      <c r="G459" s="244"/>
      <c r="H459" s="248">
        <v>132</v>
      </c>
      <c r="I459" s="249"/>
      <c r="J459" s="244"/>
      <c r="K459" s="244"/>
      <c r="L459" s="250"/>
      <c r="M459" s="251"/>
      <c r="N459" s="252"/>
      <c r="O459" s="252"/>
      <c r="P459" s="252"/>
      <c r="Q459" s="252"/>
      <c r="R459" s="252"/>
      <c r="S459" s="252"/>
      <c r="T459" s="25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4" t="s">
        <v>253</v>
      </c>
      <c r="AU459" s="254" t="s">
        <v>92</v>
      </c>
      <c r="AV459" s="13" t="s">
        <v>92</v>
      </c>
      <c r="AW459" s="13" t="s">
        <v>36</v>
      </c>
      <c r="AX459" s="13" t="s">
        <v>83</v>
      </c>
      <c r="AY459" s="254" t="s">
        <v>244</v>
      </c>
    </row>
    <row r="460" s="13" customFormat="1">
      <c r="A460" s="13"/>
      <c r="B460" s="243"/>
      <c r="C460" s="244"/>
      <c r="D460" s="245" t="s">
        <v>253</v>
      </c>
      <c r="E460" s="246" t="s">
        <v>1</v>
      </c>
      <c r="F460" s="247" t="s">
        <v>5491</v>
      </c>
      <c r="G460" s="244"/>
      <c r="H460" s="248">
        <v>14.9</v>
      </c>
      <c r="I460" s="249"/>
      <c r="J460" s="244"/>
      <c r="K460" s="244"/>
      <c r="L460" s="250"/>
      <c r="M460" s="251"/>
      <c r="N460" s="252"/>
      <c r="O460" s="252"/>
      <c r="P460" s="252"/>
      <c r="Q460" s="252"/>
      <c r="R460" s="252"/>
      <c r="S460" s="252"/>
      <c r="T460" s="25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4" t="s">
        <v>253</v>
      </c>
      <c r="AU460" s="254" t="s">
        <v>92</v>
      </c>
      <c r="AV460" s="13" t="s">
        <v>92</v>
      </c>
      <c r="AW460" s="13" t="s">
        <v>36</v>
      </c>
      <c r="AX460" s="13" t="s">
        <v>83</v>
      </c>
      <c r="AY460" s="254" t="s">
        <v>244</v>
      </c>
    </row>
    <row r="461" s="14" customFormat="1">
      <c r="A461" s="14"/>
      <c r="B461" s="255"/>
      <c r="C461" s="256"/>
      <c r="D461" s="245" t="s">
        <v>253</v>
      </c>
      <c r="E461" s="257" t="s">
        <v>1</v>
      </c>
      <c r="F461" s="258" t="s">
        <v>255</v>
      </c>
      <c r="G461" s="256"/>
      <c r="H461" s="259">
        <v>146.90000000000001</v>
      </c>
      <c r="I461" s="260"/>
      <c r="J461" s="256"/>
      <c r="K461" s="256"/>
      <c r="L461" s="261"/>
      <c r="M461" s="262"/>
      <c r="N461" s="263"/>
      <c r="O461" s="263"/>
      <c r="P461" s="263"/>
      <c r="Q461" s="263"/>
      <c r="R461" s="263"/>
      <c r="S461" s="263"/>
      <c r="T461" s="26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65" t="s">
        <v>253</v>
      </c>
      <c r="AU461" s="265" t="s">
        <v>92</v>
      </c>
      <c r="AV461" s="14" t="s">
        <v>251</v>
      </c>
      <c r="AW461" s="14" t="s">
        <v>36</v>
      </c>
      <c r="AX461" s="14" t="s">
        <v>90</v>
      </c>
      <c r="AY461" s="265" t="s">
        <v>244</v>
      </c>
    </row>
    <row r="462" s="2" customFormat="1" ht="37.8" customHeight="1">
      <c r="A462" s="39"/>
      <c r="B462" s="40"/>
      <c r="C462" s="229" t="s">
        <v>607</v>
      </c>
      <c r="D462" s="229" t="s">
        <v>247</v>
      </c>
      <c r="E462" s="230" t="s">
        <v>5492</v>
      </c>
      <c r="F462" s="231" t="s">
        <v>5493</v>
      </c>
      <c r="G462" s="232" t="s">
        <v>687</v>
      </c>
      <c r="H462" s="233">
        <v>8</v>
      </c>
      <c r="I462" s="234"/>
      <c r="J462" s="235">
        <f>ROUND(I462*H462,2)</f>
        <v>0</v>
      </c>
      <c r="K462" s="236"/>
      <c r="L462" s="45"/>
      <c r="M462" s="237" t="s">
        <v>1</v>
      </c>
      <c r="N462" s="238" t="s">
        <v>48</v>
      </c>
      <c r="O462" s="92"/>
      <c r="P462" s="239">
        <f>O462*H462</f>
        <v>0</v>
      </c>
      <c r="Q462" s="239">
        <v>0.001</v>
      </c>
      <c r="R462" s="239">
        <f>Q462*H462</f>
        <v>0.0080000000000000002</v>
      </c>
      <c r="S462" s="239">
        <v>0</v>
      </c>
      <c r="T462" s="240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41" t="s">
        <v>330</v>
      </c>
      <c r="AT462" s="241" t="s">
        <v>247</v>
      </c>
      <c r="AU462" s="241" t="s">
        <v>92</v>
      </c>
      <c r="AY462" s="18" t="s">
        <v>244</v>
      </c>
      <c r="BE462" s="242">
        <f>IF(N462="základní",J462,0)</f>
        <v>0</v>
      </c>
      <c r="BF462" s="242">
        <f>IF(N462="snížená",J462,0)</f>
        <v>0</v>
      </c>
      <c r="BG462" s="242">
        <f>IF(N462="zákl. přenesená",J462,0)</f>
        <v>0</v>
      </c>
      <c r="BH462" s="242">
        <f>IF(N462="sníž. přenesená",J462,0)</f>
        <v>0</v>
      </c>
      <c r="BI462" s="242">
        <f>IF(N462="nulová",J462,0)</f>
        <v>0</v>
      </c>
      <c r="BJ462" s="18" t="s">
        <v>90</v>
      </c>
      <c r="BK462" s="242">
        <f>ROUND(I462*H462,2)</f>
        <v>0</v>
      </c>
      <c r="BL462" s="18" t="s">
        <v>330</v>
      </c>
      <c r="BM462" s="241" t="s">
        <v>5494</v>
      </c>
    </row>
    <row r="463" s="2" customFormat="1">
      <c r="A463" s="39"/>
      <c r="B463" s="40"/>
      <c r="C463" s="41"/>
      <c r="D463" s="245" t="s">
        <v>632</v>
      </c>
      <c r="E463" s="41"/>
      <c r="F463" s="299" t="s">
        <v>5482</v>
      </c>
      <c r="G463" s="41"/>
      <c r="H463" s="41"/>
      <c r="I463" s="300"/>
      <c r="J463" s="41"/>
      <c r="K463" s="41"/>
      <c r="L463" s="45"/>
      <c r="M463" s="301"/>
      <c r="N463" s="302"/>
      <c r="O463" s="92"/>
      <c r="P463" s="92"/>
      <c r="Q463" s="92"/>
      <c r="R463" s="92"/>
      <c r="S463" s="92"/>
      <c r="T463" s="93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T463" s="18" t="s">
        <v>632</v>
      </c>
      <c r="AU463" s="18" t="s">
        <v>92</v>
      </c>
    </row>
    <row r="464" s="13" customFormat="1">
      <c r="A464" s="13"/>
      <c r="B464" s="243"/>
      <c r="C464" s="244"/>
      <c r="D464" s="245" t="s">
        <v>253</v>
      </c>
      <c r="E464" s="246" t="s">
        <v>1</v>
      </c>
      <c r="F464" s="247" t="s">
        <v>5495</v>
      </c>
      <c r="G464" s="244"/>
      <c r="H464" s="248">
        <v>8</v>
      </c>
      <c r="I464" s="249"/>
      <c r="J464" s="244"/>
      <c r="K464" s="244"/>
      <c r="L464" s="250"/>
      <c r="M464" s="251"/>
      <c r="N464" s="252"/>
      <c r="O464" s="252"/>
      <c r="P464" s="252"/>
      <c r="Q464" s="252"/>
      <c r="R464" s="252"/>
      <c r="S464" s="252"/>
      <c r="T464" s="25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4" t="s">
        <v>253</v>
      </c>
      <c r="AU464" s="254" t="s">
        <v>92</v>
      </c>
      <c r="AV464" s="13" t="s">
        <v>92</v>
      </c>
      <c r="AW464" s="13" t="s">
        <v>36</v>
      </c>
      <c r="AX464" s="13" t="s">
        <v>90</v>
      </c>
      <c r="AY464" s="254" t="s">
        <v>244</v>
      </c>
    </row>
    <row r="465" s="2" customFormat="1" ht="37.8" customHeight="1">
      <c r="A465" s="39"/>
      <c r="B465" s="40"/>
      <c r="C465" s="229" t="s">
        <v>628</v>
      </c>
      <c r="D465" s="229" t="s">
        <v>247</v>
      </c>
      <c r="E465" s="230" t="s">
        <v>5496</v>
      </c>
      <c r="F465" s="231" t="s">
        <v>5497</v>
      </c>
      <c r="G465" s="232" t="s">
        <v>1428</v>
      </c>
      <c r="H465" s="233">
        <v>98.310000000000002</v>
      </c>
      <c r="I465" s="234"/>
      <c r="J465" s="235">
        <f>ROUND(I465*H465,2)</f>
        <v>0</v>
      </c>
      <c r="K465" s="236"/>
      <c r="L465" s="45"/>
      <c r="M465" s="237" t="s">
        <v>1</v>
      </c>
      <c r="N465" s="238" t="s">
        <v>48</v>
      </c>
      <c r="O465" s="92"/>
      <c r="P465" s="239">
        <f>O465*H465</f>
        <v>0</v>
      </c>
      <c r="Q465" s="239">
        <v>0.001</v>
      </c>
      <c r="R465" s="239">
        <f>Q465*H465</f>
        <v>0.098310000000000008</v>
      </c>
      <c r="S465" s="239">
        <v>0</v>
      </c>
      <c r="T465" s="240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41" t="s">
        <v>330</v>
      </c>
      <c r="AT465" s="241" t="s">
        <v>247</v>
      </c>
      <c r="AU465" s="241" t="s">
        <v>92</v>
      </c>
      <c r="AY465" s="18" t="s">
        <v>244</v>
      </c>
      <c r="BE465" s="242">
        <f>IF(N465="základní",J465,0)</f>
        <v>0</v>
      </c>
      <c r="BF465" s="242">
        <f>IF(N465="snížená",J465,0)</f>
        <v>0</v>
      </c>
      <c r="BG465" s="242">
        <f>IF(N465="zákl. přenesená",J465,0)</f>
        <v>0</v>
      </c>
      <c r="BH465" s="242">
        <f>IF(N465="sníž. přenesená",J465,0)</f>
        <v>0</v>
      </c>
      <c r="BI465" s="242">
        <f>IF(N465="nulová",J465,0)</f>
        <v>0</v>
      </c>
      <c r="BJ465" s="18" t="s">
        <v>90</v>
      </c>
      <c r="BK465" s="242">
        <f>ROUND(I465*H465,2)</f>
        <v>0</v>
      </c>
      <c r="BL465" s="18" t="s">
        <v>330</v>
      </c>
      <c r="BM465" s="241" t="s">
        <v>5498</v>
      </c>
    </row>
    <row r="466" s="2" customFormat="1">
      <c r="A466" s="39"/>
      <c r="B466" s="40"/>
      <c r="C466" s="41"/>
      <c r="D466" s="245" t="s">
        <v>632</v>
      </c>
      <c r="E466" s="41"/>
      <c r="F466" s="299" t="s">
        <v>5499</v>
      </c>
      <c r="G466" s="41"/>
      <c r="H466" s="41"/>
      <c r="I466" s="300"/>
      <c r="J466" s="41"/>
      <c r="K466" s="41"/>
      <c r="L466" s="45"/>
      <c r="M466" s="301"/>
      <c r="N466" s="302"/>
      <c r="O466" s="92"/>
      <c r="P466" s="92"/>
      <c r="Q466" s="92"/>
      <c r="R466" s="92"/>
      <c r="S466" s="92"/>
      <c r="T466" s="93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T466" s="18" t="s">
        <v>632</v>
      </c>
      <c r="AU466" s="18" t="s">
        <v>92</v>
      </c>
    </row>
    <row r="467" s="13" customFormat="1">
      <c r="A467" s="13"/>
      <c r="B467" s="243"/>
      <c r="C467" s="244"/>
      <c r="D467" s="245" t="s">
        <v>253</v>
      </c>
      <c r="E467" s="246" t="s">
        <v>1</v>
      </c>
      <c r="F467" s="247" t="s">
        <v>5500</v>
      </c>
      <c r="G467" s="244"/>
      <c r="H467" s="248">
        <v>98.310000000000002</v>
      </c>
      <c r="I467" s="249"/>
      <c r="J467" s="244"/>
      <c r="K467" s="244"/>
      <c r="L467" s="250"/>
      <c r="M467" s="251"/>
      <c r="N467" s="252"/>
      <c r="O467" s="252"/>
      <c r="P467" s="252"/>
      <c r="Q467" s="252"/>
      <c r="R467" s="252"/>
      <c r="S467" s="252"/>
      <c r="T467" s="25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4" t="s">
        <v>253</v>
      </c>
      <c r="AU467" s="254" t="s">
        <v>92</v>
      </c>
      <c r="AV467" s="13" t="s">
        <v>92</v>
      </c>
      <c r="AW467" s="13" t="s">
        <v>36</v>
      </c>
      <c r="AX467" s="13" t="s">
        <v>90</v>
      </c>
      <c r="AY467" s="254" t="s">
        <v>244</v>
      </c>
    </row>
    <row r="468" s="2" customFormat="1" ht="37.8" customHeight="1">
      <c r="A468" s="39"/>
      <c r="B468" s="40"/>
      <c r="C468" s="229" t="s">
        <v>634</v>
      </c>
      <c r="D468" s="229" t="s">
        <v>247</v>
      </c>
      <c r="E468" s="230" t="s">
        <v>5501</v>
      </c>
      <c r="F468" s="231" t="s">
        <v>5502</v>
      </c>
      <c r="G468" s="232" t="s">
        <v>1428</v>
      </c>
      <c r="H468" s="233">
        <v>112.98</v>
      </c>
      <c r="I468" s="234"/>
      <c r="J468" s="235">
        <f>ROUND(I468*H468,2)</f>
        <v>0</v>
      </c>
      <c r="K468" s="236"/>
      <c r="L468" s="45"/>
      <c r="M468" s="237" t="s">
        <v>1</v>
      </c>
      <c r="N468" s="238" t="s">
        <v>48</v>
      </c>
      <c r="O468" s="92"/>
      <c r="P468" s="239">
        <f>O468*H468</f>
        <v>0</v>
      </c>
      <c r="Q468" s="239">
        <v>0.001</v>
      </c>
      <c r="R468" s="239">
        <f>Q468*H468</f>
        <v>0.11298000000000001</v>
      </c>
      <c r="S468" s="239">
        <v>0</v>
      </c>
      <c r="T468" s="240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41" t="s">
        <v>330</v>
      </c>
      <c r="AT468" s="241" t="s">
        <v>247</v>
      </c>
      <c r="AU468" s="241" t="s">
        <v>92</v>
      </c>
      <c r="AY468" s="18" t="s">
        <v>244</v>
      </c>
      <c r="BE468" s="242">
        <f>IF(N468="základní",J468,0)</f>
        <v>0</v>
      </c>
      <c r="BF468" s="242">
        <f>IF(N468="snížená",J468,0)</f>
        <v>0</v>
      </c>
      <c r="BG468" s="242">
        <f>IF(N468="zákl. přenesená",J468,0)</f>
        <v>0</v>
      </c>
      <c r="BH468" s="242">
        <f>IF(N468="sníž. přenesená",J468,0)</f>
        <v>0</v>
      </c>
      <c r="BI468" s="242">
        <f>IF(N468="nulová",J468,0)</f>
        <v>0</v>
      </c>
      <c r="BJ468" s="18" t="s">
        <v>90</v>
      </c>
      <c r="BK468" s="242">
        <f>ROUND(I468*H468,2)</f>
        <v>0</v>
      </c>
      <c r="BL468" s="18" t="s">
        <v>330</v>
      </c>
      <c r="BM468" s="241" t="s">
        <v>5503</v>
      </c>
    </row>
    <row r="469" s="2" customFormat="1">
      <c r="A469" s="39"/>
      <c r="B469" s="40"/>
      <c r="C469" s="41"/>
      <c r="D469" s="245" t="s">
        <v>632</v>
      </c>
      <c r="E469" s="41"/>
      <c r="F469" s="299" t="s">
        <v>5499</v>
      </c>
      <c r="G469" s="41"/>
      <c r="H469" s="41"/>
      <c r="I469" s="300"/>
      <c r="J469" s="41"/>
      <c r="K469" s="41"/>
      <c r="L469" s="45"/>
      <c r="M469" s="301"/>
      <c r="N469" s="302"/>
      <c r="O469" s="92"/>
      <c r="P469" s="92"/>
      <c r="Q469" s="92"/>
      <c r="R469" s="92"/>
      <c r="S469" s="92"/>
      <c r="T469" s="93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T469" s="18" t="s">
        <v>632</v>
      </c>
      <c r="AU469" s="18" t="s">
        <v>92</v>
      </c>
    </row>
    <row r="470" s="13" customFormat="1">
      <c r="A470" s="13"/>
      <c r="B470" s="243"/>
      <c r="C470" s="244"/>
      <c r="D470" s="245" t="s">
        <v>253</v>
      </c>
      <c r="E470" s="246" t="s">
        <v>1</v>
      </c>
      <c r="F470" s="247" t="s">
        <v>5504</v>
      </c>
      <c r="G470" s="244"/>
      <c r="H470" s="248">
        <v>112.98</v>
      </c>
      <c r="I470" s="249"/>
      <c r="J470" s="244"/>
      <c r="K470" s="244"/>
      <c r="L470" s="250"/>
      <c r="M470" s="251"/>
      <c r="N470" s="252"/>
      <c r="O470" s="252"/>
      <c r="P470" s="252"/>
      <c r="Q470" s="252"/>
      <c r="R470" s="252"/>
      <c r="S470" s="252"/>
      <c r="T470" s="25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4" t="s">
        <v>253</v>
      </c>
      <c r="AU470" s="254" t="s">
        <v>92</v>
      </c>
      <c r="AV470" s="13" t="s">
        <v>92</v>
      </c>
      <c r="AW470" s="13" t="s">
        <v>36</v>
      </c>
      <c r="AX470" s="13" t="s">
        <v>90</v>
      </c>
      <c r="AY470" s="254" t="s">
        <v>244</v>
      </c>
    </row>
    <row r="471" s="2" customFormat="1" ht="37.8" customHeight="1">
      <c r="A471" s="39"/>
      <c r="B471" s="40"/>
      <c r="C471" s="229" t="s">
        <v>638</v>
      </c>
      <c r="D471" s="229" t="s">
        <v>247</v>
      </c>
      <c r="E471" s="230" t="s">
        <v>5505</v>
      </c>
      <c r="F471" s="231" t="s">
        <v>5506</v>
      </c>
      <c r="G471" s="232" t="s">
        <v>1428</v>
      </c>
      <c r="H471" s="233">
        <v>179.52000000000001</v>
      </c>
      <c r="I471" s="234"/>
      <c r="J471" s="235">
        <f>ROUND(I471*H471,2)</f>
        <v>0</v>
      </c>
      <c r="K471" s="236"/>
      <c r="L471" s="45"/>
      <c r="M471" s="237" t="s">
        <v>1</v>
      </c>
      <c r="N471" s="238" t="s">
        <v>48</v>
      </c>
      <c r="O471" s="92"/>
      <c r="P471" s="239">
        <f>O471*H471</f>
        <v>0</v>
      </c>
      <c r="Q471" s="239">
        <v>0.001</v>
      </c>
      <c r="R471" s="239">
        <f>Q471*H471</f>
        <v>0.17952000000000001</v>
      </c>
      <c r="S471" s="239">
        <v>0</v>
      </c>
      <c r="T471" s="240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41" t="s">
        <v>330</v>
      </c>
      <c r="AT471" s="241" t="s">
        <v>247</v>
      </c>
      <c r="AU471" s="241" t="s">
        <v>92</v>
      </c>
      <c r="AY471" s="18" t="s">
        <v>244</v>
      </c>
      <c r="BE471" s="242">
        <f>IF(N471="základní",J471,0)</f>
        <v>0</v>
      </c>
      <c r="BF471" s="242">
        <f>IF(N471="snížená",J471,0)</f>
        <v>0</v>
      </c>
      <c r="BG471" s="242">
        <f>IF(N471="zákl. přenesená",J471,0)</f>
        <v>0</v>
      </c>
      <c r="BH471" s="242">
        <f>IF(N471="sníž. přenesená",J471,0)</f>
        <v>0</v>
      </c>
      <c r="BI471" s="242">
        <f>IF(N471="nulová",J471,0)</f>
        <v>0</v>
      </c>
      <c r="BJ471" s="18" t="s">
        <v>90</v>
      </c>
      <c r="BK471" s="242">
        <f>ROUND(I471*H471,2)</f>
        <v>0</v>
      </c>
      <c r="BL471" s="18" t="s">
        <v>330</v>
      </c>
      <c r="BM471" s="241" t="s">
        <v>5507</v>
      </c>
    </row>
    <row r="472" s="2" customFormat="1">
      <c r="A472" s="39"/>
      <c r="B472" s="40"/>
      <c r="C472" s="41"/>
      <c r="D472" s="245" t="s">
        <v>632</v>
      </c>
      <c r="E472" s="41"/>
      <c r="F472" s="299" t="s">
        <v>5499</v>
      </c>
      <c r="G472" s="41"/>
      <c r="H472" s="41"/>
      <c r="I472" s="300"/>
      <c r="J472" s="41"/>
      <c r="K472" s="41"/>
      <c r="L472" s="45"/>
      <c r="M472" s="301"/>
      <c r="N472" s="302"/>
      <c r="O472" s="92"/>
      <c r="P472" s="92"/>
      <c r="Q472" s="92"/>
      <c r="R472" s="92"/>
      <c r="S472" s="92"/>
      <c r="T472" s="93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T472" s="18" t="s">
        <v>632</v>
      </c>
      <c r="AU472" s="18" t="s">
        <v>92</v>
      </c>
    </row>
    <row r="473" s="13" customFormat="1">
      <c r="A473" s="13"/>
      <c r="B473" s="243"/>
      <c r="C473" s="244"/>
      <c r="D473" s="245" t="s">
        <v>253</v>
      </c>
      <c r="E473" s="246" t="s">
        <v>1</v>
      </c>
      <c r="F473" s="247" t="s">
        <v>5508</v>
      </c>
      <c r="G473" s="244"/>
      <c r="H473" s="248">
        <v>179.52000000000001</v>
      </c>
      <c r="I473" s="249"/>
      <c r="J473" s="244"/>
      <c r="K473" s="244"/>
      <c r="L473" s="250"/>
      <c r="M473" s="251"/>
      <c r="N473" s="252"/>
      <c r="O473" s="252"/>
      <c r="P473" s="252"/>
      <c r="Q473" s="252"/>
      <c r="R473" s="252"/>
      <c r="S473" s="252"/>
      <c r="T473" s="25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4" t="s">
        <v>253</v>
      </c>
      <c r="AU473" s="254" t="s">
        <v>92</v>
      </c>
      <c r="AV473" s="13" t="s">
        <v>92</v>
      </c>
      <c r="AW473" s="13" t="s">
        <v>36</v>
      </c>
      <c r="AX473" s="13" t="s">
        <v>90</v>
      </c>
      <c r="AY473" s="254" t="s">
        <v>244</v>
      </c>
    </row>
    <row r="474" s="2" customFormat="1" ht="24.15" customHeight="1">
      <c r="A474" s="39"/>
      <c r="B474" s="40"/>
      <c r="C474" s="229" t="s">
        <v>642</v>
      </c>
      <c r="D474" s="229" t="s">
        <v>247</v>
      </c>
      <c r="E474" s="230" t="s">
        <v>5509</v>
      </c>
      <c r="F474" s="231" t="s">
        <v>5510</v>
      </c>
      <c r="G474" s="232" t="s">
        <v>687</v>
      </c>
      <c r="H474" s="233">
        <v>10</v>
      </c>
      <c r="I474" s="234"/>
      <c r="J474" s="235">
        <f>ROUND(I474*H474,2)</f>
        <v>0</v>
      </c>
      <c r="K474" s="236"/>
      <c r="L474" s="45"/>
      <c r="M474" s="237" t="s">
        <v>1</v>
      </c>
      <c r="N474" s="238" t="s">
        <v>48</v>
      </c>
      <c r="O474" s="92"/>
      <c r="P474" s="239">
        <f>O474*H474</f>
        <v>0</v>
      </c>
      <c r="Q474" s="239">
        <v>0.01</v>
      </c>
      <c r="R474" s="239">
        <f>Q474*H474</f>
        <v>0.10000000000000001</v>
      </c>
      <c r="S474" s="239">
        <v>0</v>
      </c>
      <c r="T474" s="240">
        <f>S474*H474</f>
        <v>0</v>
      </c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R474" s="241" t="s">
        <v>330</v>
      </c>
      <c r="AT474" s="241" t="s">
        <v>247</v>
      </c>
      <c r="AU474" s="241" t="s">
        <v>92</v>
      </c>
      <c r="AY474" s="18" t="s">
        <v>244</v>
      </c>
      <c r="BE474" s="242">
        <f>IF(N474="základní",J474,0)</f>
        <v>0</v>
      </c>
      <c r="BF474" s="242">
        <f>IF(N474="snížená",J474,0)</f>
        <v>0</v>
      </c>
      <c r="BG474" s="242">
        <f>IF(N474="zákl. přenesená",J474,0)</f>
        <v>0</v>
      </c>
      <c r="BH474" s="242">
        <f>IF(N474="sníž. přenesená",J474,0)</f>
        <v>0</v>
      </c>
      <c r="BI474" s="242">
        <f>IF(N474="nulová",J474,0)</f>
        <v>0</v>
      </c>
      <c r="BJ474" s="18" t="s">
        <v>90</v>
      </c>
      <c r="BK474" s="242">
        <f>ROUND(I474*H474,2)</f>
        <v>0</v>
      </c>
      <c r="BL474" s="18" t="s">
        <v>330</v>
      </c>
      <c r="BM474" s="241" t="s">
        <v>5511</v>
      </c>
    </row>
    <row r="475" s="2" customFormat="1">
      <c r="A475" s="39"/>
      <c r="B475" s="40"/>
      <c r="C475" s="41"/>
      <c r="D475" s="245" t="s">
        <v>632</v>
      </c>
      <c r="E475" s="41"/>
      <c r="F475" s="299" t="s">
        <v>5499</v>
      </c>
      <c r="G475" s="41"/>
      <c r="H475" s="41"/>
      <c r="I475" s="300"/>
      <c r="J475" s="41"/>
      <c r="K475" s="41"/>
      <c r="L475" s="45"/>
      <c r="M475" s="301"/>
      <c r="N475" s="302"/>
      <c r="O475" s="92"/>
      <c r="P475" s="92"/>
      <c r="Q475" s="92"/>
      <c r="R475" s="92"/>
      <c r="S475" s="92"/>
      <c r="T475" s="93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T475" s="18" t="s">
        <v>632</v>
      </c>
      <c r="AU475" s="18" t="s">
        <v>92</v>
      </c>
    </row>
    <row r="476" s="13" customFormat="1">
      <c r="A476" s="13"/>
      <c r="B476" s="243"/>
      <c r="C476" s="244"/>
      <c r="D476" s="245" t="s">
        <v>253</v>
      </c>
      <c r="E476" s="246" t="s">
        <v>1</v>
      </c>
      <c r="F476" s="247" t="s">
        <v>5512</v>
      </c>
      <c r="G476" s="244"/>
      <c r="H476" s="248">
        <v>10</v>
      </c>
      <c r="I476" s="249"/>
      <c r="J476" s="244"/>
      <c r="K476" s="244"/>
      <c r="L476" s="250"/>
      <c r="M476" s="251"/>
      <c r="N476" s="252"/>
      <c r="O476" s="252"/>
      <c r="P476" s="252"/>
      <c r="Q476" s="252"/>
      <c r="R476" s="252"/>
      <c r="S476" s="252"/>
      <c r="T476" s="25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4" t="s">
        <v>253</v>
      </c>
      <c r="AU476" s="254" t="s">
        <v>92</v>
      </c>
      <c r="AV476" s="13" t="s">
        <v>92</v>
      </c>
      <c r="AW476" s="13" t="s">
        <v>36</v>
      </c>
      <c r="AX476" s="13" t="s">
        <v>90</v>
      </c>
      <c r="AY476" s="254" t="s">
        <v>244</v>
      </c>
    </row>
    <row r="477" s="2" customFormat="1" ht="49.05" customHeight="1">
      <c r="A477" s="39"/>
      <c r="B477" s="40"/>
      <c r="C477" s="229" t="s">
        <v>646</v>
      </c>
      <c r="D477" s="229" t="s">
        <v>247</v>
      </c>
      <c r="E477" s="230" t="s">
        <v>5513</v>
      </c>
      <c r="F477" s="231" t="s">
        <v>5514</v>
      </c>
      <c r="G477" s="232" t="s">
        <v>687</v>
      </c>
      <c r="H477" s="233">
        <v>2</v>
      </c>
      <c r="I477" s="234"/>
      <c r="J477" s="235">
        <f>ROUND(I477*H477,2)</f>
        <v>0</v>
      </c>
      <c r="K477" s="236"/>
      <c r="L477" s="45"/>
      <c r="M477" s="237" t="s">
        <v>1</v>
      </c>
      <c r="N477" s="238" t="s">
        <v>48</v>
      </c>
      <c r="O477" s="92"/>
      <c r="P477" s="239">
        <f>O477*H477</f>
        <v>0</v>
      </c>
      <c r="Q477" s="239">
        <v>0.20000000000000001</v>
      </c>
      <c r="R477" s="239">
        <f>Q477*H477</f>
        <v>0.40000000000000002</v>
      </c>
      <c r="S477" s="239">
        <v>0</v>
      </c>
      <c r="T477" s="240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41" t="s">
        <v>330</v>
      </c>
      <c r="AT477" s="241" t="s">
        <v>247</v>
      </c>
      <c r="AU477" s="241" t="s">
        <v>92</v>
      </c>
      <c r="AY477" s="18" t="s">
        <v>244</v>
      </c>
      <c r="BE477" s="242">
        <f>IF(N477="základní",J477,0)</f>
        <v>0</v>
      </c>
      <c r="BF477" s="242">
        <f>IF(N477="snížená",J477,0)</f>
        <v>0</v>
      </c>
      <c r="BG477" s="242">
        <f>IF(N477="zákl. přenesená",J477,0)</f>
        <v>0</v>
      </c>
      <c r="BH477" s="242">
        <f>IF(N477="sníž. přenesená",J477,0)</f>
        <v>0</v>
      </c>
      <c r="BI477" s="242">
        <f>IF(N477="nulová",J477,0)</f>
        <v>0</v>
      </c>
      <c r="BJ477" s="18" t="s">
        <v>90</v>
      </c>
      <c r="BK477" s="242">
        <f>ROUND(I477*H477,2)</f>
        <v>0</v>
      </c>
      <c r="BL477" s="18" t="s">
        <v>330</v>
      </c>
      <c r="BM477" s="241" t="s">
        <v>5515</v>
      </c>
    </row>
    <row r="478" s="2" customFormat="1">
      <c r="A478" s="39"/>
      <c r="B478" s="40"/>
      <c r="C478" s="41"/>
      <c r="D478" s="245" t="s">
        <v>632</v>
      </c>
      <c r="E478" s="41"/>
      <c r="F478" s="299" t="s">
        <v>5516</v>
      </c>
      <c r="G478" s="41"/>
      <c r="H478" s="41"/>
      <c r="I478" s="300"/>
      <c r="J478" s="41"/>
      <c r="K478" s="41"/>
      <c r="L478" s="45"/>
      <c r="M478" s="301"/>
      <c r="N478" s="302"/>
      <c r="O478" s="92"/>
      <c r="P478" s="92"/>
      <c r="Q478" s="92"/>
      <c r="R478" s="92"/>
      <c r="S478" s="92"/>
      <c r="T478" s="93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T478" s="18" t="s">
        <v>632</v>
      </c>
      <c r="AU478" s="18" t="s">
        <v>92</v>
      </c>
    </row>
    <row r="479" s="2" customFormat="1" ht="49.05" customHeight="1">
      <c r="A479" s="39"/>
      <c r="B479" s="40"/>
      <c r="C479" s="229" t="s">
        <v>650</v>
      </c>
      <c r="D479" s="229" t="s">
        <v>247</v>
      </c>
      <c r="E479" s="230" t="s">
        <v>5517</v>
      </c>
      <c r="F479" s="231" t="s">
        <v>5518</v>
      </c>
      <c r="G479" s="232" t="s">
        <v>1428</v>
      </c>
      <c r="H479" s="233">
        <v>4993.1800000000003</v>
      </c>
      <c r="I479" s="234"/>
      <c r="J479" s="235">
        <f>ROUND(I479*H479,2)</f>
        <v>0</v>
      </c>
      <c r="K479" s="236"/>
      <c r="L479" s="45"/>
      <c r="M479" s="237" t="s">
        <v>1</v>
      </c>
      <c r="N479" s="238" t="s">
        <v>48</v>
      </c>
      <c r="O479" s="92"/>
      <c r="P479" s="239">
        <f>O479*H479</f>
        <v>0</v>
      </c>
      <c r="Q479" s="239">
        <v>0.001</v>
      </c>
      <c r="R479" s="239">
        <f>Q479*H479</f>
        <v>4.9931800000000006</v>
      </c>
      <c r="S479" s="239">
        <v>0</v>
      </c>
      <c r="T479" s="240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41" t="s">
        <v>330</v>
      </c>
      <c r="AT479" s="241" t="s">
        <v>247</v>
      </c>
      <c r="AU479" s="241" t="s">
        <v>92</v>
      </c>
      <c r="AY479" s="18" t="s">
        <v>244</v>
      </c>
      <c r="BE479" s="242">
        <f>IF(N479="základní",J479,0)</f>
        <v>0</v>
      </c>
      <c r="BF479" s="242">
        <f>IF(N479="snížená",J479,0)</f>
        <v>0</v>
      </c>
      <c r="BG479" s="242">
        <f>IF(N479="zákl. přenesená",J479,0)</f>
        <v>0</v>
      </c>
      <c r="BH479" s="242">
        <f>IF(N479="sníž. přenesená",J479,0)</f>
        <v>0</v>
      </c>
      <c r="BI479" s="242">
        <f>IF(N479="nulová",J479,0)</f>
        <v>0</v>
      </c>
      <c r="BJ479" s="18" t="s">
        <v>90</v>
      </c>
      <c r="BK479" s="242">
        <f>ROUND(I479*H479,2)</f>
        <v>0</v>
      </c>
      <c r="BL479" s="18" t="s">
        <v>330</v>
      </c>
      <c r="BM479" s="241" t="s">
        <v>5519</v>
      </c>
    </row>
    <row r="480" s="2" customFormat="1">
      <c r="A480" s="39"/>
      <c r="B480" s="40"/>
      <c r="C480" s="41"/>
      <c r="D480" s="245" t="s">
        <v>632</v>
      </c>
      <c r="E480" s="41"/>
      <c r="F480" s="299" t="s">
        <v>5520</v>
      </c>
      <c r="G480" s="41"/>
      <c r="H480" s="41"/>
      <c r="I480" s="300"/>
      <c r="J480" s="41"/>
      <c r="K480" s="41"/>
      <c r="L480" s="45"/>
      <c r="M480" s="301"/>
      <c r="N480" s="302"/>
      <c r="O480" s="92"/>
      <c r="P480" s="92"/>
      <c r="Q480" s="92"/>
      <c r="R480" s="92"/>
      <c r="S480" s="92"/>
      <c r="T480" s="93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T480" s="18" t="s">
        <v>632</v>
      </c>
      <c r="AU480" s="18" t="s">
        <v>92</v>
      </c>
    </row>
    <row r="481" s="13" customFormat="1">
      <c r="A481" s="13"/>
      <c r="B481" s="243"/>
      <c r="C481" s="244"/>
      <c r="D481" s="245" t="s">
        <v>253</v>
      </c>
      <c r="E481" s="246" t="s">
        <v>1</v>
      </c>
      <c r="F481" s="247" t="s">
        <v>5521</v>
      </c>
      <c r="G481" s="244"/>
      <c r="H481" s="248">
        <v>4993.1800000000003</v>
      </c>
      <c r="I481" s="249"/>
      <c r="J481" s="244"/>
      <c r="K481" s="244"/>
      <c r="L481" s="250"/>
      <c r="M481" s="251"/>
      <c r="N481" s="252"/>
      <c r="O481" s="252"/>
      <c r="P481" s="252"/>
      <c r="Q481" s="252"/>
      <c r="R481" s="252"/>
      <c r="S481" s="252"/>
      <c r="T481" s="25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4" t="s">
        <v>253</v>
      </c>
      <c r="AU481" s="254" t="s">
        <v>92</v>
      </c>
      <c r="AV481" s="13" t="s">
        <v>92</v>
      </c>
      <c r="AW481" s="13" t="s">
        <v>36</v>
      </c>
      <c r="AX481" s="13" t="s">
        <v>90</v>
      </c>
      <c r="AY481" s="254" t="s">
        <v>244</v>
      </c>
    </row>
    <row r="482" s="2" customFormat="1" ht="44.25" customHeight="1">
      <c r="A482" s="39"/>
      <c r="B482" s="40"/>
      <c r="C482" s="229" t="s">
        <v>654</v>
      </c>
      <c r="D482" s="229" t="s">
        <v>247</v>
      </c>
      <c r="E482" s="230" t="s">
        <v>5522</v>
      </c>
      <c r="F482" s="231" t="s">
        <v>5523</v>
      </c>
      <c r="G482" s="232" t="s">
        <v>174</v>
      </c>
      <c r="H482" s="233">
        <v>83.359999999999999</v>
      </c>
      <c r="I482" s="234"/>
      <c r="J482" s="235">
        <f>ROUND(I482*H482,2)</f>
        <v>0</v>
      </c>
      <c r="K482" s="236"/>
      <c r="L482" s="45"/>
      <c r="M482" s="237" t="s">
        <v>1</v>
      </c>
      <c r="N482" s="238" t="s">
        <v>48</v>
      </c>
      <c r="O482" s="92"/>
      <c r="P482" s="239">
        <f>O482*H482</f>
        <v>0</v>
      </c>
      <c r="Q482" s="239">
        <v>0.02</v>
      </c>
      <c r="R482" s="239">
        <f>Q482*H482</f>
        <v>1.6672</v>
      </c>
      <c r="S482" s="239">
        <v>0</v>
      </c>
      <c r="T482" s="240">
        <f>S482*H482</f>
        <v>0</v>
      </c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R482" s="241" t="s">
        <v>330</v>
      </c>
      <c r="AT482" s="241" t="s">
        <v>247</v>
      </c>
      <c r="AU482" s="241" t="s">
        <v>92</v>
      </c>
      <c r="AY482" s="18" t="s">
        <v>244</v>
      </c>
      <c r="BE482" s="242">
        <f>IF(N482="základní",J482,0)</f>
        <v>0</v>
      </c>
      <c r="BF482" s="242">
        <f>IF(N482="snížená",J482,0)</f>
        <v>0</v>
      </c>
      <c r="BG482" s="242">
        <f>IF(N482="zákl. přenesená",J482,0)</f>
        <v>0</v>
      </c>
      <c r="BH482" s="242">
        <f>IF(N482="sníž. přenesená",J482,0)</f>
        <v>0</v>
      </c>
      <c r="BI482" s="242">
        <f>IF(N482="nulová",J482,0)</f>
        <v>0</v>
      </c>
      <c r="BJ482" s="18" t="s">
        <v>90</v>
      </c>
      <c r="BK482" s="242">
        <f>ROUND(I482*H482,2)</f>
        <v>0</v>
      </c>
      <c r="BL482" s="18" t="s">
        <v>330</v>
      </c>
      <c r="BM482" s="241" t="s">
        <v>5524</v>
      </c>
    </row>
    <row r="483" s="2" customFormat="1">
      <c r="A483" s="39"/>
      <c r="B483" s="40"/>
      <c r="C483" s="41"/>
      <c r="D483" s="245" t="s">
        <v>632</v>
      </c>
      <c r="E483" s="41"/>
      <c r="F483" s="299" t="s">
        <v>5520</v>
      </c>
      <c r="G483" s="41"/>
      <c r="H483" s="41"/>
      <c r="I483" s="300"/>
      <c r="J483" s="41"/>
      <c r="K483" s="41"/>
      <c r="L483" s="45"/>
      <c r="M483" s="301"/>
      <c r="N483" s="302"/>
      <c r="O483" s="92"/>
      <c r="P483" s="92"/>
      <c r="Q483" s="92"/>
      <c r="R483" s="92"/>
      <c r="S483" s="92"/>
      <c r="T483" s="93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T483" s="18" t="s">
        <v>632</v>
      </c>
      <c r="AU483" s="18" t="s">
        <v>92</v>
      </c>
    </row>
    <row r="484" s="2" customFormat="1" ht="37.8" customHeight="1">
      <c r="A484" s="39"/>
      <c r="B484" s="40"/>
      <c r="C484" s="229" t="s">
        <v>668</v>
      </c>
      <c r="D484" s="229" t="s">
        <v>247</v>
      </c>
      <c r="E484" s="230" t="s">
        <v>5525</v>
      </c>
      <c r="F484" s="231" t="s">
        <v>5526</v>
      </c>
      <c r="G484" s="232" t="s">
        <v>174</v>
      </c>
      <c r="H484" s="233">
        <v>1293.923</v>
      </c>
      <c r="I484" s="234"/>
      <c r="J484" s="235">
        <f>ROUND(I484*H484,2)</f>
        <v>0</v>
      </c>
      <c r="K484" s="236"/>
      <c r="L484" s="45"/>
      <c r="M484" s="237" t="s">
        <v>1</v>
      </c>
      <c r="N484" s="238" t="s">
        <v>48</v>
      </c>
      <c r="O484" s="92"/>
      <c r="P484" s="239">
        <f>O484*H484</f>
        <v>0</v>
      </c>
      <c r="Q484" s="239">
        <v>0.00069999999999999999</v>
      </c>
      <c r="R484" s="239">
        <f>Q484*H484</f>
        <v>0.9057461</v>
      </c>
      <c r="S484" s="239">
        <v>0</v>
      </c>
      <c r="T484" s="240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41" t="s">
        <v>330</v>
      </c>
      <c r="AT484" s="241" t="s">
        <v>247</v>
      </c>
      <c r="AU484" s="241" t="s">
        <v>92</v>
      </c>
      <c r="AY484" s="18" t="s">
        <v>244</v>
      </c>
      <c r="BE484" s="242">
        <f>IF(N484="základní",J484,0)</f>
        <v>0</v>
      </c>
      <c r="BF484" s="242">
        <f>IF(N484="snížená",J484,0)</f>
        <v>0</v>
      </c>
      <c r="BG484" s="242">
        <f>IF(N484="zákl. přenesená",J484,0)</f>
        <v>0</v>
      </c>
      <c r="BH484" s="242">
        <f>IF(N484="sníž. přenesená",J484,0)</f>
        <v>0</v>
      </c>
      <c r="BI484" s="242">
        <f>IF(N484="nulová",J484,0)</f>
        <v>0</v>
      </c>
      <c r="BJ484" s="18" t="s">
        <v>90</v>
      </c>
      <c r="BK484" s="242">
        <f>ROUND(I484*H484,2)</f>
        <v>0</v>
      </c>
      <c r="BL484" s="18" t="s">
        <v>330</v>
      </c>
      <c r="BM484" s="241" t="s">
        <v>5527</v>
      </c>
    </row>
    <row r="485" s="13" customFormat="1">
      <c r="A485" s="13"/>
      <c r="B485" s="243"/>
      <c r="C485" s="244"/>
      <c r="D485" s="245" t="s">
        <v>253</v>
      </c>
      <c r="E485" s="246" t="s">
        <v>1</v>
      </c>
      <c r="F485" s="247" t="s">
        <v>5528</v>
      </c>
      <c r="G485" s="244"/>
      <c r="H485" s="248">
        <v>1248.72</v>
      </c>
      <c r="I485" s="249"/>
      <c r="J485" s="244"/>
      <c r="K485" s="244"/>
      <c r="L485" s="250"/>
      <c r="M485" s="251"/>
      <c r="N485" s="252"/>
      <c r="O485" s="252"/>
      <c r="P485" s="252"/>
      <c r="Q485" s="252"/>
      <c r="R485" s="252"/>
      <c r="S485" s="252"/>
      <c r="T485" s="25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4" t="s">
        <v>253</v>
      </c>
      <c r="AU485" s="254" t="s">
        <v>92</v>
      </c>
      <c r="AV485" s="13" t="s">
        <v>92</v>
      </c>
      <c r="AW485" s="13" t="s">
        <v>36</v>
      </c>
      <c r="AX485" s="13" t="s">
        <v>83</v>
      </c>
      <c r="AY485" s="254" t="s">
        <v>244</v>
      </c>
    </row>
    <row r="486" s="13" customFormat="1">
      <c r="A486" s="13"/>
      <c r="B486" s="243"/>
      <c r="C486" s="244"/>
      <c r="D486" s="245" t="s">
        <v>253</v>
      </c>
      <c r="E486" s="246" t="s">
        <v>1</v>
      </c>
      <c r="F486" s="247" t="s">
        <v>5345</v>
      </c>
      <c r="G486" s="244"/>
      <c r="H486" s="248">
        <v>32.399999999999999</v>
      </c>
      <c r="I486" s="249"/>
      <c r="J486" s="244"/>
      <c r="K486" s="244"/>
      <c r="L486" s="250"/>
      <c r="M486" s="251"/>
      <c r="N486" s="252"/>
      <c r="O486" s="252"/>
      <c r="P486" s="252"/>
      <c r="Q486" s="252"/>
      <c r="R486" s="252"/>
      <c r="S486" s="252"/>
      <c r="T486" s="25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4" t="s">
        <v>253</v>
      </c>
      <c r="AU486" s="254" t="s">
        <v>92</v>
      </c>
      <c r="AV486" s="13" t="s">
        <v>92</v>
      </c>
      <c r="AW486" s="13" t="s">
        <v>36</v>
      </c>
      <c r="AX486" s="13" t="s">
        <v>83</v>
      </c>
      <c r="AY486" s="254" t="s">
        <v>244</v>
      </c>
    </row>
    <row r="487" s="13" customFormat="1">
      <c r="A487" s="13"/>
      <c r="B487" s="243"/>
      <c r="C487" s="244"/>
      <c r="D487" s="245" t="s">
        <v>253</v>
      </c>
      <c r="E487" s="246" t="s">
        <v>1</v>
      </c>
      <c r="F487" s="247" t="s">
        <v>5346</v>
      </c>
      <c r="G487" s="244"/>
      <c r="H487" s="248">
        <v>12.803000000000001</v>
      </c>
      <c r="I487" s="249"/>
      <c r="J487" s="244"/>
      <c r="K487" s="244"/>
      <c r="L487" s="250"/>
      <c r="M487" s="251"/>
      <c r="N487" s="252"/>
      <c r="O487" s="252"/>
      <c r="P487" s="252"/>
      <c r="Q487" s="252"/>
      <c r="R487" s="252"/>
      <c r="S487" s="252"/>
      <c r="T487" s="25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4" t="s">
        <v>253</v>
      </c>
      <c r="AU487" s="254" t="s">
        <v>92</v>
      </c>
      <c r="AV487" s="13" t="s">
        <v>92</v>
      </c>
      <c r="AW487" s="13" t="s">
        <v>36</v>
      </c>
      <c r="AX487" s="13" t="s">
        <v>83</v>
      </c>
      <c r="AY487" s="254" t="s">
        <v>244</v>
      </c>
    </row>
    <row r="488" s="14" customFormat="1">
      <c r="A488" s="14"/>
      <c r="B488" s="255"/>
      <c r="C488" s="256"/>
      <c r="D488" s="245" t="s">
        <v>253</v>
      </c>
      <c r="E488" s="257" t="s">
        <v>1</v>
      </c>
      <c r="F488" s="258" t="s">
        <v>255</v>
      </c>
      <c r="G488" s="256"/>
      <c r="H488" s="259">
        <v>1293.923</v>
      </c>
      <c r="I488" s="260"/>
      <c r="J488" s="256"/>
      <c r="K488" s="256"/>
      <c r="L488" s="261"/>
      <c r="M488" s="262"/>
      <c r="N488" s="263"/>
      <c r="O488" s="263"/>
      <c r="P488" s="263"/>
      <c r="Q488" s="263"/>
      <c r="R488" s="263"/>
      <c r="S488" s="263"/>
      <c r="T488" s="26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65" t="s">
        <v>253</v>
      </c>
      <c r="AU488" s="265" t="s">
        <v>92</v>
      </c>
      <c r="AV488" s="14" t="s">
        <v>251</v>
      </c>
      <c r="AW488" s="14" t="s">
        <v>36</v>
      </c>
      <c r="AX488" s="14" t="s">
        <v>90</v>
      </c>
      <c r="AY488" s="265" t="s">
        <v>244</v>
      </c>
    </row>
    <row r="489" s="2" customFormat="1" ht="24.15" customHeight="1">
      <c r="A489" s="39"/>
      <c r="B489" s="40"/>
      <c r="C489" s="229" t="s">
        <v>673</v>
      </c>
      <c r="D489" s="229" t="s">
        <v>247</v>
      </c>
      <c r="E489" s="230" t="s">
        <v>5529</v>
      </c>
      <c r="F489" s="231" t="s">
        <v>5530</v>
      </c>
      <c r="G489" s="232" t="s">
        <v>687</v>
      </c>
      <c r="H489" s="233">
        <v>18</v>
      </c>
      <c r="I489" s="234"/>
      <c r="J489" s="235">
        <f>ROUND(I489*H489,2)</f>
        <v>0</v>
      </c>
      <c r="K489" s="236"/>
      <c r="L489" s="45"/>
      <c r="M489" s="237" t="s">
        <v>1</v>
      </c>
      <c r="N489" s="238" t="s">
        <v>48</v>
      </c>
      <c r="O489" s="92"/>
      <c r="P489" s="239">
        <f>O489*H489</f>
        <v>0</v>
      </c>
      <c r="Q489" s="239">
        <v>0.17249999999999999</v>
      </c>
      <c r="R489" s="239">
        <f>Q489*H489</f>
        <v>3.1049999999999995</v>
      </c>
      <c r="S489" s="239">
        <v>0</v>
      </c>
      <c r="T489" s="240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41" t="s">
        <v>330</v>
      </c>
      <c r="AT489" s="241" t="s">
        <v>247</v>
      </c>
      <c r="AU489" s="241" t="s">
        <v>92</v>
      </c>
      <c r="AY489" s="18" t="s">
        <v>244</v>
      </c>
      <c r="BE489" s="242">
        <f>IF(N489="základní",J489,0)</f>
        <v>0</v>
      </c>
      <c r="BF489" s="242">
        <f>IF(N489="snížená",J489,0)</f>
        <v>0</v>
      </c>
      <c r="BG489" s="242">
        <f>IF(N489="zákl. přenesená",J489,0)</f>
        <v>0</v>
      </c>
      <c r="BH489" s="242">
        <f>IF(N489="sníž. přenesená",J489,0)</f>
        <v>0</v>
      </c>
      <c r="BI489" s="242">
        <f>IF(N489="nulová",J489,0)</f>
        <v>0</v>
      </c>
      <c r="BJ489" s="18" t="s">
        <v>90</v>
      </c>
      <c r="BK489" s="242">
        <f>ROUND(I489*H489,2)</f>
        <v>0</v>
      </c>
      <c r="BL489" s="18" t="s">
        <v>330</v>
      </c>
      <c r="BM489" s="241" t="s">
        <v>5531</v>
      </c>
    </row>
    <row r="490" s="2" customFormat="1" ht="16.5" customHeight="1">
      <c r="A490" s="39"/>
      <c r="B490" s="40"/>
      <c r="C490" s="229" t="s">
        <v>772</v>
      </c>
      <c r="D490" s="229" t="s">
        <v>247</v>
      </c>
      <c r="E490" s="230" t="s">
        <v>5532</v>
      </c>
      <c r="F490" s="231" t="s">
        <v>5533</v>
      </c>
      <c r="G490" s="232" t="s">
        <v>687</v>
      </c>
      <c r="H490" s="233">
        <v>18</v>
      </c>
      <c r="I490" s="234"/>
      <c r="J490" s="235">
        <f>ROUND(I490*H490,2)</f>
        <v>0</v>
      </c>
      <c r="K490" s="236"/>
      <c r="L490" s="45"/>
      <c r="M490" s="237" t="s">
        <v>1</v>
      </c>
      <c r="N490" s="238" t="s">
        <v>48</v>
      </c>
      <c r="O490" s="92"/>
      <c r="P490" s="239">
        <f>O490*H490</f>
        <v>0</v>
      </c>
      <c r="Q490" s="239">
        <v>0.001</v>
      </c>
      <c r="R490" s="239">
        <f>Q490*H490</f>
        <v>0.018000000000000002</v>
      </c>
      <c r="S490" s="239">
        <v>0</v>
      </c>
      <c r="T490" s="240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41" t="s">
        <v>330</v>
      </c>
      <c r="AT490" s="241" t="s">
        <v>247</v>
      </c>
      <c r="AU490" s="241" t="s">
        <v>92</v>
      </c>
      <c r="AY490" s="18" t="s">
        <v>244</v>
      </c>
      <c r="BE490" s="242">
        <f>IF(N490="základní",J490,0)</f>
        <v>0</v>
      </c>
      <c r="BF490" s="242">
        <f>IF(N490="snížená",J490,0)</f>
        <v>0</v>
      </c>
      <c r="BG490" s="242">
        <f>IF(N490="zákl. přenesená",J490,0)</f>
        <v>0</v>
      </c>
      <c r="BH490" s="242">
        <f>IF(N490="sníž. přenesená",J490,0)</f>
        <v>0</v>
      </c>
      <c r="BI490" s="242">
        <f>IF(N490="nulová",J490,0)</f>
        <v>0</v>
      </c>
      <c r="BJ490" s="18" t="s">
        <v>90</v>
      </c>
      <c r="BK490" s="242">
        <f>ROUND(I490*H490,2)</f>
        <v>0</v>
      </c>
      <c r="BL490" s="18" t="s">
        <v>330</v>
      </c>
      <c r="BM490" s="241" t="s">
        <v>5534</v>
      </c>
    </row>
    <row r="491" s="2" customFormat="1" ht="24.15" customHeight="1">
      <c r="A491" s="39"/>
      <c r="B491" s="40"/>
      <c r="C491" s="229" t="s">
        <v>793</v>
      </c>
      <c r="D491" s="229" t="s">
        <v>247</v>
      </c>
      <c r="E491" s="230" t="s">
        <v>5535</v>
      </c>
      <c r="F491" s="231" t="s">
        <v>5536</v>
      </c>
      <c r="G491" s="232" t="s">
        <v>687</v>
      </c>
      <c r="H491" s="233">
        <v>18</v>
      </c>
      <c r="I491" s="234"/>
      <c r="J491" s="235">
        <f>ROUND(I491*H491,2)</f>
        <v>0</v>
      </c>
      <c r="K491" s="236"/>
      <c r="L491" s="45"/>
      <c r="M491" s="237" t="s">
        <v>1</v>
      </c>
      <c r="N491" s="238" t="s">
        <v>48</v>
      </c>
      <c r="O491" s="92"/>
      <c r="P491" s="239">
        <f>O491*H491</f>
        <v>0</v>
      </c>
      <c r="Q491" s="239">
        <v>0.0015</v>
      </c>
      <c r="R491" s="239">
        <f>Q491*H491</f>
        <v>0.027</v>
      </c>
      <c r="S491" s="239">
        <v>0</v>
      </c>
      <c r="T491" s="240">
        <f>S491*H491</f>
        <v>0</v>
      </c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R491" s="241" t="s">
        <v>330</v>
      </c>
      <c r="AT491" s="241" t="s">
        <v>247</v>
      </c>
      <c r="AU491" s="241" t="s">
        <v>92</v>
      </c>
      <c r="AY491" s="18" t="s">
        <v>244</v>
      </c>
      <c r="BE491" s="242">
        <f>IF(N491="základní",J491,0)</f>
        <v>0</v>
      </c>
      <c r="BF491" s="242">
        <f>IF(N491="snížená",J491,0)</f>
        <v>0</v>
      </c>
      <c r="BG491" s="242">
        <f>IF(N491="zákl. přenesená",J491,0)</f>
        <v>0</v>
      </c>
      <c r="BH491" s="242">
        <f>IF(N491="sníž. přenesená",J491,0)</f>
        <v>0</v>
      </c>
      <c r="BI491" s="242">
        <f>IF(N491="nulová",J491,0)</f>
        <v>0</v>
      </c>
      <c r="BJ491" s="18" t="s">
        <v>90</v>
      </c>
      <c r="BK491" s="242">
        <f>ROUND(I491*H491,2)</f>
        <v>0</v>
      </c>
      <c r="BL491" s="18" t="s">
        <v>330</v>
      </c>
      <c r="BM491" s="241" t="s">
        <v>5537</v>
      </c>
    </row>
    <row r="492" s="2" customFormat="1" ht="24.15" customHeight="1">
      <c r="A492" s="39"/>
      <c r="B492" s="40"/>
      <c r="C492" s="229" t="s">
        <v>798</v>
      </c>
      <c r="D492" s="229" t="s">
        <v>247</v>
      </c>
      <c r="E492" s="230" t="s">
        <v>5538</v>
      </c>
      <c r="F492" s="231" t="s">
        <v>5539</v>
      </c>
      <c r="G492" s="232" t="s">
        <v>687</v>
      </c>
      <c r="H492" s="233">
        <v>18</v>
      </c>
      <c r="I492" s="234"/>
      <c r="J492" s="235">
        <f>ROUND(I492*H492,2)</f>
        <v>0</v>
      </c>
      <c r="K492" s="236"/>
      <c r="L492" s="45"/>
      <c r="M492" s="237" t="s">
        <v>1</v>
      </c>
      <c r="N492" s="238" t="s">
        <v>48</v>
      </c>
      <c r="O492" s="92"/>
      <c r="P492" s="239">
        <f>O492*H492</f>
        <v>0</v>
      </c>
      <c r="Q492" s="239">
        <v>0.001</v>
      </c>
      <c r="R492" s="239">
        <f>Q492*H492</f>
        <v>0.018000000000000002</v>
      </c>
      <c r="S492" s="239">
        <v>0</v>
      </c>
      <c r="T492" s="240">
        <f>S492*H492</f>
        <v>0</v>
      </c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R492" s="241" t="s">
        <v>330</v>
      </c>
      <c r="AT492" s="241" t="s">
        <v>247</v>
      </c>
      <c r="AU492" s="241" t="s">
        <v>92</v>
      </c>
      <c r="AY492" s="18" t="s">
        <v>244</v>
      </c>
      <c r="BE492" s="242">
        <f>IF(N492="základní",J492,0)</f>
        <v>0</v>
      </c>
      <c r="BF492" s="242">
        <f>IF(N492="snížená",J492,0)</f>
        <v>0</v>
      </c>
      <c r="BG492" s="242">
        <f>IF(N492="zákl. přenesená",J492,0)</f>
        <v>0</v>
      </c>
      <c r="BH492" s="242">
        <f>IF(N492="sníž. přenesená",J492,0)</f>
        <v>0</v>
      </c>
      <c r="BI492" s="242">
        <f>IF(N492="nulová",J492,0)</f>
        <v>0</v>
      </c>
      <c r="BJ492" s="18" t="s">
        <v>90</v>
      </c>
      <c r="BK492" s="242">
        <f>ROUND(I492*H492,2)</f>
        <v>0</v>
      </c>
      <c r="BL492" s="18" t="s">
        <v>330</v>
      </c>
      <c r="BM492" s="241" t="s">
        <v>5540</v>
      </c>
    </row>
    <row r="493" s="2" customFormat="1">
      <c r="A493" s="39"/>
      <c r="B493" s="40"/>
      <c r="C493" s="41"/>
      <c r="D493" s="245" t="s">
        <v>632</v>
      </c>
      <c r="E493" s="41"/>
      <c r="F493" s="299" t="s">
        <v>5541</v>
      </c>
      <c r="G493" s="41"/>
      <c r="H493" s="41"/>
      <c r="I493" s="300"/>
      <c r="J493" s="41"/>
      <c r="K493" s="41"/>
      <c r="L493" s="45"/>
      <c r="M493" s="301"/>
      <c r="N493" s="302"/>
      <c r="O493" s="92"/>
      <c r="P493" s="92"/>
      <c r="Q493" s="92"/>
      <c r="R493" s="92"/>
      <c r="S493" s="92"/>
      <c r="T493" s="93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T493" s="18" t="s">
        <v>632</v>
      </c>
      <c r="AU493" s="18" t="s">
        <v>92</v>
      </c>
    </row>
    <row r="494" s="2" customFormat="1" ht="21.75" customHeight="1">
      <c r="A494" s="39"/>
      <c r="B494" s="40"/>
      <c r="C494" s="229" t="s">
        <v>802</v>
      </c>
      <c r="D494" s="229" t="s">
        <v>247</v>
      </c>
      <c r="E494" s="230" t="s">
        <v>5542</v>
      </c>
      <c r="F494" s="231" t="s">
        <v>5543</v>
      </c>
      <c r="G494" s="232" t="s">
        <v>1196</v>
      </c>
      <c r="H494" s="233">
        <v>1</v>
      </c>
      <c r="I494" s="234"/>
      <c r="J494" s="235">
        <f>ROUND(I494*H494,2)</f>
        <v>0</v>
      </c>
      <c r="K494" s="236"/>
      <c r="L494" s="45"/>
      <c r="M494" s="237" t="s">
        <v>1</v>
      </c>
      <c r="N494" s="238" t="s">
        <v>48</v>
      </c>
      <c r="O494" s="92"/>
      <c r="P494" s="239">
        <f>O494*H494</f>
        <v>0</v>
      </c>
      <c r="Q494" s="239">
        <v>0.20000000000000001</v>
      </c>
      <c r="R494" s="239">
        <f>Q494*H494</f>
        <v>0.20000000000000001</v>
      </c>
      <c r="S494" s="239">
        <v>0</v>
      </c>
      <c r="T494" s="240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41" t="s">
        <v>330</v>
      </c>
      <c r="AT494" s="241" t="s">
        <v>247</v>
      </c>
      <c r="AU494" s="241" t="s">
        <v>92</v>
      </c>
      <c r="AY494" s="18" t="s">
        <v>244</v>
      </c>
      <c r="BE494" s="242">
        <f>IF(N494="základní",J494,0)</f>
        <v>0</v>
      </c>
      <c r="BF494" s="242">
        <f>IF(N494="snížená",J494,0)</f>
        <v>0</v>
      </c>
      <c r="BG494" s="242">
        <f>IF(N494="zákl. přenesená",J494,0)</f>
        <v>0</v>
      </c>
      <c r="BH494" s="242">
        <f>IF(N494="sníž. přenesená",J494,0)</f>
        <v>0</v>
      </c>
      <c r="BI494" s="242">
        <f>IF(N494="nulová",J494,0)</f>
        <v>0</v>
      </c>
      <c r="BJ494" s="18" t="s">
        <v>90</v>
      </c>
      <c r="BK494" s="242">
        <f>ROUND(I494*H494,2)</f>
        <v>0</v>
      </c>
      <c r="BL494" s="18" t="s">
        <v>330</v>
      </c>
      <c r="BM494" s="241" t="s">
        <v>5544</v>
      </c>
    </row>
    <row r="495" s="2" customFormat="1" ht="24.15" customHeight="1">
      <c r="A495" s="39"/>
      <c r="B495" s="40"/>
      <c r="C495" s="229" t="s">
        <v>807</v>
      </c>
      <c r="D495" s="229" t="s">
        <v>247</v>
      </c>
      <c r="E495" s="230" t="s">
        <v>1512</v>
      </c>
      <c r="F495" s="231" t="s">
        <v>1513</v>
      </c>
      <c r="G495" s="232" t="s">
        <v>338</v>
      </c>
      <c r="H495" s="233">
        <v>15.051</v>
      </c>
      <c r="I495" s="234"/>
      <c r="J495" s="235">
        <f>ROUND(I495*H495,2)</f>
        <v>0</v>
      </c>
      <c r="K495" s="236"/>
      <c r="L495" s="45"/>
      <c r="M495" s="237" t="s">
        <v>1</v>
      </c>
      <c r="N495" s="238" t="s">
        <v>48</v>
      </c>
      <c r="O495" s="92"/>
      <c r="P495" s="239">
        <f>O495*H495</f>
        <v>0</v>
      </c>
      <c r="Q495" s="239">
        <v>0</v>
      </c>
      <c r="R495" s="239">
        <f>Q495*H495</f>
        <v>0</v>
      </c>
      <c r="S495" s="239">
        <v>0</v>
      </c>
      <c r="T495" s="240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41" t="s">
        <v>330</v>
      </c>
      <c r="AT495" s="241" t="s">
        <v>247</v>
      </c>
      <c r="AU495" s="241" t="s">
        <v>92</v>
      </c>
      <c r="AY495" s="18" t="s">
        <v>244</v>
      </c>
      <c r="BE495" s="242">
        <f>IF(N495="základní",J495,0)</f>
        <v>0</v>
      </c>
      <c r="BF495" s="242">
        <f>IF(N495="snížená",J495,0)</f>
        <v>0</v>
      </c>
      <c r="BG495" s="242">
        <f>IF(N495="zákl. přenesená",J495,0)</f>
        <v>0</v>
      </c>
      <c r="BH495" s="242">
        <f>IF(N495="sníž. přenesená",J495,0)</f>
        <v>0</v>
      </c>
      <c r="BI495" s="242">
        <f>IF(N495="nulová",J495,0)</f>
        <v>0</v>
      </c>
      <c r="BJ495" s="18" t="s">
        <v>90</v>
      </c>
      <c r="BK495" s="242">
        <f>ROUND(I495*H495,2)</f>
        <v>0</v>
      </c>
      <c r="BL495" s="18" t="s">
        <v>330</v>
      </c>
      <c r="BM495" s="241" t="s">
        <v>5545</v>
      </c>
    </row>
    <row r="496" s="12" customFormat="1" ht="22.8" customHeight="1">
      <c r="A496" s="12"/>
      <c r="B496" s="213"/>
      <c r="C496" s="214"/>
      <c r="D496" s="215" t="s">
        <v>82</v>
      </c>
      <c r="E496" s="227" t="s">
        <v>1708</v>
      </c>
      <c r="F496" s="227" t="s">
        <v>1709</v>
      </c>
      <c r="G496" s="214"/>
      <c r="H496" s="214"/>
      <c r="I496" s="217"/>
      <c r="J496" s="228">
        <f>BK496</f>
        <v>0</v>
      </c>
      <c r="K496" s="214"/>
      <c r="L496" s="219"/>
      <c r="M496" s="220"/>
      <c r="N496" s="221"/>
      <c r="O496" s="221"/>
      <c r="P496" s="222">
        <f>SUM(P497:P510)</f>
        <v>0</v>
      </c>
      <c r="Q496" s="221"/>
      <c r="R496" s="222">
        <f>SUM(R497:R510)</f>
        <v>1.4358124400000001</v>
      </c>
      <c r="S496" s="221"/>
      <c r="T496" s="223">
        <f>SUM(T497:T510)</f>
        <v>0</v>
      </c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R496" s="224" t="s">
        <v>92</v>
      </c>
      <c r="AT496" s="225" t="s">
        <v>82</v>
      </c>
      <c r="AU496" s="225" t="s">
        <v>90</v>
      </c>
      <c r="AY496" s="224" t="s">
        <v>244</v>
      </c>
      <c r="BK496" s="226">
        <f>SUM(BK497:BK510)</f>
        <v>0</v>
      </c>
    </row>
    <row r="497" s="2" customFormat="1" ht="16.5" customHeight="1">
      <c r="A497" s="39"/>
      <c r="B497" s="40"/>
      <c r="C497" s="229" t="s">
        <v>814</v>
      </c>
      <c r="D497" s="229" t="s">
        <v>247</v>
      </c>
      <c r="E497" s="230" t="s">
        <v>5546</v>
      </c>
      <c r="F497" s="231" t="s">
        <v>5547</v>
      </c>
      <c r="G497" s="232" t="s">
        <v>174</v>
      </c>
      <c r="H497" s="233">
        <v>255.41999999999999</v>
      </c>
      <c r="I497" s="234"/>
      <c r="J497" s="235">
        <f>ROUND(I497*H497,2)</f>
        <v>0</v>
      </c>
      <c r="K497" s="236"/>
      <c r="L497" s="45"/>
      <c r="M497" s="237" t="s">
        <v>1</v>
      </c>
      <c r="N497" s="238" t="s">
        <v>48</v>
      </c>
      <c r="O497" s="92"/>
      <c r="P497" s="239">
        <f>O497*H497</f>
        <v>0</v>
      </c>
      <c r="Q497" s="239">
        <v>0.00069999999999999999</v>
      </c>
      <c r="R497" s="239">
        <f>Q497*H497</f>
        <v>0.17879399999999998</v>
      </c>
      <c r="S497" s="239">
        <v>0</v>
      </c>
      <c r="T497" s="240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41" t="s">
        <v>330</v>
      </c>
      <c r="AT497" s="241" t="s">
        <v>247</v>
      </c>
      <c r="AU497" s="241" t="s">
        <v>92</v>
      </c>
      <c r="AY497" s="18" t="s">
        <v>244</v>
      </c>
      <c r="BE497" s="242">
        <f>IF(N497="základní",J497,0)</f>
        <v>0</v>
      </c>
      <c r="BF497" s="242">
        <f>IF(N497="snížená",J497,0)</f>
        <v>0</v>
      </c>
      <c r="BG497" s="242">
        <f>IF(N497="zákl. přenesená",J497,0)</f>
        <v>0</v>
      </c>
      <c r="BH497" s="242">
        <f>IF(N497="sníž. přenesená",J497,0)</f>
        <v>0</v>
      </c>
      <c r="BI497" s="242">
        <f>IF(N497="nulová",J497,0)</f>
        <v>0</v>
      </c>
      <c r="BJ497" s="18" t="s">
        <v>90</v>
      </c>
      <c r="BK497" s="242">
        <f>ROUND(I497*H497,2)</f>
        <v>0</v>
      </c>
      <c r="BL497" s="18" t="s">
        <v>330</v>
      </c>
      <c r="BM497" s="241" t="s">
        <v>5548</v>
      </c>
    </row>
    <row r="498" s="13" customFormat="1">
      <c r="A498" s="13"/>
      <c r="B498" s="243"/>
      <c r="C498" s="244"/>
      <c r="D498" s="245" t="s">
        <v>253</v>
      </c>
      <c r="E498" s="246" t="s">
        <v>1</v>
      </c>
      <c r="F498" s="247" t="s">
        <v>5384</v>
      </c>
      <c r="G498" s="244"/>
      <c r="H498" s="248">
        <v>255.41999999999999</v>
      </c>
      <c r="I498" s="249"/>
      <c r="J498" s="244"/>
      <c r="K498" s="244"/>
      <c r="L498" s="250"/>
      <c r="M498" s="251"/>
      <c r="N498" s="252"/>
      <c r="O498" s="252"/>
      <c r="P498" s="252"/>
      <c r="Q498" s="252"/>
      <c r="R498" s="252"/>
      <c r="S498" s="252"/>
      <c r="T498" s="25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4" t="s">
        <v>253</v>
      </c>
      <c r="AU498" s="254" t="s">
        <v>92</v>
      </c>
      <c r="AV498" s="13" t="s">
        <v>92</v>
      </c>
      <c r="AW498" s="13" t="s">
        <v>36</v>
      </c>
      <c r="AX498" s="13" t="s">
        <v>83</v>
      </c>
      <c r="AY498" s="254" t="s">
        <v>244</v>
      </c>
    </row>
    <row r="499" s="14" customFormat="1">
      <c r="A499" s="14"/>
      <c r="B499" s="255"/>
      <c r="C499" s="256"/>
      <c r="D499" s="245" t="s">
        <v>253</v>
      </c>
      <c r="E499" s="257" t="s">
        <v>1</v>
      </c>
      <c r="F499" s="258" t="s">
        <v>255</v>
      </c>
      <c r="G499" s="256"/>
      <c r="H499" s="259">
        <v>255.41999999999999</v>
      </c>
      <c r="I499" s="260"/>
      <c r="J499" s="256"/>
      <c r="K499" s="256"/>
      <c r="L499" s="261"/>
      <c r="M499" s="262"/>
      <c r="N499" s="263"/>
      <c r="O499" s="263"/>
      <c r="P499" s="263"/>
      <c r="Q499" s="263"/>
      <c r="R499" s="263"/>
      <c r="S499" s="263"/>
      <c r="T499" s="26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65" t="s">
        <v>253</v>
      </c>
      <c r="AU499" s="265" t="s">
        <v>92</v>
      </c>
      <c r="AV499" s="14" t="s">
        <v>251</v>
      </c>
      <c r="AW499" s="14" t="s">
        <v>36</v>
      </c>
      <c r="AX499" s="14" t="s">
        <v>90</v>
      </c>
      <c r="AY499" s="265" t="s">
        <v>244</v>
      </c>
    </row>
    <row r="500" s="2" customFormat="1" ht="21.75" customHeight="1">
      <c r="A500" s="39"/>
      <c r="B500" s="40"/>
      <c r="C500" s="287" t="s">
        <v>819</v>
      </c>
      <c r="D500" s="287" t="s">
        <v>529</v>
      </c>
      <c r="E500" s="288" t="s">
        <v>5549</v>
      </c>
      <c r="F500" s="289" t="s">
        <v>5550</v>
      </c>
      <c r="G500" s="290" t="s">
        <v>174</v>
      </c>
      <c r="H500" s="291">
        <v>280.96199999999999</v>
      </c>
      <c r="I500" s="292"/>
      <c r="J500" s="293">
        <f>ROUND(I500*H500,2)</f>
        <v>0</v>
      </c>
      <c r="K500" s="294"/>
      <c r="L500" s="295"/>
      <c r="M500" s="296" t="s">
        <v>1</v>
      </c>
      <c r="N500" s="297" t="s">
        <v>48</v>
      </c>
      <c r="O500" s="92"/>
      <c r="P500" s="239">
        <f>O500*H500</f>
        <v>0</v>
      </c>
      <c r="Q500" s="239">
        <v>0.0042900000000000004</v>
      </c>
      <c r="R500" s="239">
        <f>Q500*H500</f>
        <v>1.2053269800000002</v>
      </c>
      <c r="S500" s="239">
        <v>0</v>
      </c>
      <c r="T500" s="240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41" t="s">
        <v>427</v>
      </c>
      <c r="AT500" s="241" t="s">
        <v>529</v>
      </c>
      <c r="AU500" s="241" t="s">
        <v>92</v>
      </c>
      <c r="AY500" s="18" t="s">
        <v>244</v>
      </c>
      <c r="BE500" s="242">
        <f>IF(N500="základní",J500,0)</f>
        <v>0</v>
      </c>
      <c r="BF500" s="242">
        <f>IF(N500="snížená",J500,0)</f>
        <v>0</v>
      </c>
      <c r="BG500" s="242">
        <f>IF(N500="zákl. přenesená",J500,0)</f>
        <v>0</v>
      </c>
      <c r="BH500" s="242">
        <f>IF(N500="sníž. přenesená",J500,0)</f>
        <v>0</v>
      </c>
      <c r="BI500" s="242">
        <f>IF(N500="nulová",J500,0)</f>
        <v>0</v>
      </c>
      <c r="BJ500" s="18" t="s">
        <v>90</v>
      </c>
      <c r="BK500" s="242">
        <f>ROUND(I500*H500,2)</f>
        <v>0</v>
      </c>
      <c r="BL500" s="18" t="s">
        <v>330</v>
      </c>
      <c r="BM500" s="241" t="s">
        <v>5551</v>
      </c>
    </row>
    <row r="501" s="13" customFormat="1">
      <c r="A501" s="13"/>
      <c r="B501" s="243"/>
      <c r="C501" s="244"/>
      <c r="D501" s="245" t="s">
        <v>253</v>
      </c>
      <c r="E501" s="244"/>
      <c r="F501" s="247" t="s">
        <v>5552</v>
      </c>
      <c r="G501" s="244"/>
      <c r="H501" s="248">
        <v>280.96199999999999</v>
      </c>
      <c r="I501" s="249"/>
      <c r="J501" s="244"/>
      <c r="K501" s="244"/>
      <c r="L501" s="250"/>
      <c r="M501" s="251"/>
      <c r="N501" s="252"/>
      <c r="O501" s="252"/>
      <c r="P501" s="252"/>
      <c r="Q501" s="252"/>
      <c r="R501" s="252"/>
      <c r="S501" s="252"/>
      <c r="T501" s="25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4" t="s">
        <v>253</v>
      </c>
      <c r="AU501" s="254" t="s">
        <v>92</v>
      </c>
      <c r="AV501" s="13" t="s">
        <v>92</v>
      </c>
      <c r="AW501" s="13" t="s">
        <v>4</v>
      </c>
      <c r="AX501" s="13" t="s">
        <v>90</v>
      </c>
      <c r="AY501" s="254" t="s">
        <v>244</v>
      </c>
    </row>
    <row r="502" s="2" customFormat="1" ht="24.15" customHeight="1">
      <c r="A502" s="39"/>
      <c r="B502" s="40"/>
      <c r="C502" s="229" t="s">
        <v>970</v>
      </c>
      <c r="D502" s="229" t="s">
        <v>247</v>
      </c>
      <c r="E502" s="230" t="s">
        <v>5553</v>
      </c>
      <c r="F502" s="231" t="s">
        <v>5554</v>
      </c>
      <c r="G502" s="232" t="s">
        <v>184</v>
      </c>
      <c r="H502" s="233">
        <v>255.41999999999999</v>
      </c>
      <c r="I502" s="234"/>
      <c r="J502" s="235">
        <f>ROUND(I502*H502,2)</f>
        <v>0</v>
      </c>
      <c r="K502" s="236"/>
      <c r="L502" s="45"/>
      <c r="M502" s="237" t="s">
        <v>1</v>
      </c>
      <c r="N502" s="238" t="s">
        <v>48</v>
      </c>
      <c r="O502" s="92"/>
      <c r="P502" s="239">
        <f>O502*H502</f>
        <v>0</v>
      </c>
      <c r="Q502" s="239">
        <v>0</v>
      </c>
      <c r="R502" s="239">
        <f>Q502*H502</f>
        <v>0</v>
      </c>
      <c r="S502" s="239">
        <v>0</v>
      </c>
      <c r="T502" s="240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41" t="s">
        <v>330</v>
      </c>
      <c r="AT502" s="241" t="s">
        <v>247</v>
      </c>
      <c r="AU502" s="241" t="s">
        <v>92</v>
      </c>
      <c r="AY502" s="18" t="s">
        <v>244</v>
      </c>
      <c r="BE502" s="242">
        <f>IF(N502="základní",J502,0)</f>
        <v>0</v>
      </c>
      <c r="BF502" s="242">
        <f>IF(N502="snížená",J502,0)</f>
        <v>0</v>
      </c>
      <c r="BG502" s="242">
        <f>IF(N502="zákl. přenesená",J502,0)</f>
        <v>0</v>
      </c>
      <c r="BH502" s="242">
        <f>IF(N502="sníž. přenesená",J502,0)</f>
        <v>0</v>
      </c>
      <c r="BI502" s="242">
        <f>IF(N502="nulová",J502,0)</f>
        <v>0</v>
      </c>
      <c r="BJ502" s="18" t="s">
        <v>90</v>
      </c>
      <c r="BK502" s="242">
        <f>ROUND(I502*H502,2)</f>
        <v>0</v>
      </c>
      <c r="BL502" s="18" t="s">
        <v>330</v>
      </c>
      <c r="BM502" s="241" t="s">
        <v>5555</v>
      </c>
    </row>
    <row r="503" s="13" customFormat="1">
      <c r="A503" s="13"/>
      <c r="B503" s="243"/>
      <c r="C503" s="244"/>
      <c r="D503" s="245" t="s">
        <v>253</v>
      </c>
      <c r="E503" s="246" t="s">
        <v>1</v>
      </c>
      <c r="F503" s="247" t="s">
        <v>5384</v>
      </c>
      <c r="G503" s="244"/>
      <c r="H503" s="248">
        <v>255.41999999999999</v>
      </c>
      <c r="I503" s="249"/>
      <c r="J503" s="244"/>
      <c r="K503" s="244"/>
      <c r="L503" s="250"/>
      <c r="M503" s="251"/>
      <c r="N503" s="252"/>
      <c r="O503" s="252"/>
      <c r="P503" s="252"/>
      <c r="Q503" s="252"/>
      <c r="R503" s="252"/>
      <c r="S503" s="252"/>
      <c r="T503" s="25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4" t="s">
        <v>253</v>
      </c>
      <c r="AU503" s="254" t="s">
        <v>92</v>
      </c>
      <c r="AV503" s="13" t="s">
        <v>92</v>
      </c>
      <c r="AW503" s="13" t="s">
        <v>36</v>
      </c>
      <c r="AX503" s="13" t="s">
        <v>83</v>
      </c>
      <c r="AY503" s="254" t="s">
        <v>244</v>
      </c>
    </row>
    <row r="504" s="14" customFormat="1">
      <c r="A504" s="14"/>
      <c r="B504" s="255"/>
      <c r="C504" s="256"/>
      <c r="D504" s="245" t="s">
        <v>253</v>
      </c>
      <c r="E504" s="257" t="s">
        <v>1</v>
      </c>
      <c r="F504" s="258" t="s">
        <v>255</v>
      </c>
      <c r="G504" s="256"/>
      <c r="H504" s="259">
        <v>255.41999999999999</v>
      </c>
      <c r="I504" s="260"/>
      <c r="J504" s="256"/>
      <c r="K504" s="256"/>
      <c r="L504" s="261"/>
      <c r="M504" s="262"/>
      <c r="N504" s="263"/>
      <c r="O504" s="263"/>
      <c r="P504" s="263"/>
      <c r="Q504" s="263"/>
      <c r="R504" s="263"/>
      <c r="S504" s="263"/>
      <c r="T504" s="26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65" t="s">
        <v>253</v>
      </c>
      <c r="AU504" s="265" t="s">
        <v>92</v>
      </c>
      <c r="AV504" s="14" t="s">
        <v>251</v>
      </c>
      <c r="AW504" s="14" t="s">
        <v>36</v>
      </c>
      <c r="AX504" s="14" t="s">
        <v>90</v>
      </c>
      <c r="AY504" s="265" t="s">
        <v>244</v>
      </c>
    </row>
    <row r="505" s="2" customFormat="1" ht="16.5" customHeight="1">
      <c r="A505" s="39"/>
      <c r="B505" s="40"/>
      <c r="C505" s="229" t="s">
        <v>823</v>
      </c>
      <c r="D505" s="229" t="s">
        <v>247</v>
      </c>
      <c r="E505" s="230" t="s">
        <v>1748</v>
      </c>
      <c r="F505" s="231" t="s">
        <v>1749</v>
      </c>
      <c r="G505" s="232" t="s">
        <v>184</v>
      </c>
      <c r="H505" s="233">
        <v>174.87000000000001</v>
      </c>
      <c r="I505" s="234"/>
      <c r="J505" s="235">
        <f>ROUND(I505*H505,2)</f>
        <v>0</v>
      </c>
      <c r="K505" s="236"/>
      <c r="L505" s="45"/>
      <c r="M505" s="237" t="s">
        <v>1</v>
      </c>
      <c r="N505" s="238" t="s">
        <v>48</v>
      </c>
      <c r="O505" s="92"/>
      <c r="P505" s="239">
        <f>O505*H505</f>
        <v>0</v>
      </c>
      <c r="Q505" s="239">
        <v>1.0000000000000001E-05</v>
      </c>
      <c r="R505" s="239">
        <f>Q505*H505</f>
        <v>0.0017487000000000002</v>
      </c>
      <c r="S505" s="239">
        <v>0</v>
      </c>
      <c r="T505" s="240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41" t="s">
        <v>330</v>
      </c>
      <c r="AT505" s="241" t="s">
        <v>247</v>
      </c>
      <c r="AU505" s="241" t="s">
        <v>92</v>
      </c>
      <c r="AY505" s="18" t="s">
        <v>244</v>
      </c>
      <c r="BE505" s="242">
        <f>IF(N505="základní",J505,0)</f>
        <v>0</v>
      </c>
      <c r="BF505" s="242">
        <f>IF(N505="snížená",J505,0)</f>
        <v>0</v>
      </c>
      <c r="BG505" s="242">
        <f>IF(N505="zákl. přenesená",J505,0)</f>
        <v>0</v>
      </c>
      <c r="BH505" s="242">
        <f>IF(N505="sníž. přenesená",J505,0)</f>
        <v>0</v>
      </c>
      <c r="BI505" s="242">
        <f>IF(N505="nulová",J505,0)</f>
        <v>0</v>
      </c>
      <c r="BJ505" s="18" t="s">
        <v>90</v>
      </c>
      <c r="BK505" s="242">
        <f>ROUND(I505*H505,2)</f>
        <v>0</v>
      </c>
      <c r="BL505" s="18" t="s">
        <v>330</v>
      </c>
      <c r="BM505" s="241" t="s">
        <v>5556</v>
      </c>
    </row>
    <row r="506" s="13" customFormat="1">
      <c r="A506" s="13"/>
      <c r="B506" s="243"/>
      <c r="C506" s="244"/>
      <c r="D506" s="245" t="s">
        <v>253</v>
      </c>
      <c r="E506" s="246" t="s">
        <v>1</v>
      </c>
      <c r="F506" s="247" t="s">
        <v>5557</v>
      </c>
      <c r="G506" s="244"/>
      <c r="H506" s="248">
        <v>174.87000000000001</v>
      </c>
      <c r="I506" s="249"/>
      <c r="J506" s="244"/>
      <c r="K506" s="244"/>
      <c r="L506" s="250"/>
      <c r="M506" s="251"/>
      <c r="N506" s="252"/>
      <c r="O506" s="252"/>
      <c r="P506" s="252"/>
      <c r="Q506" s="252"/>
      <c r="R506" s="252"/>
      <c r="S506" s="252"/>
      <c r="T506" s="25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4" t="s">
        <v>253</v>
      </c>
      <c r="AU506" s="254" t="s">
        <v>92</v>
      </c>
      <c r="AV506" s="13" t="s">
        <v>92</v>
      </c>
      <c r="AW506" s="13" t="s">
        <v>36</v>
      </c>
      <c r="AX506" s="13" t="s">
        <v>83</v>
      </c>
      <c r="AY506" s="254" t="s">
        <v>244</v>
      </c>
    </row>
    <row r="507" s="14" customFormat="1">
      <c r="A507" s="14"/>
      <c r="B507" s="255"/>
      <c r="C507" s="256"/>
      <c r="D507" s="245" t="s">
        <v>253</v>
      </c>
      <c r="E507" s="257" t="s">
        <v>1</v>
      </c>
      <c r="F507" s="258" t="s">
        <v>255</v>
      </c>
      <c r="G507" s="256"/>
      <c r="H507" s="259">
        <v>174.87000000000001</v>
      </c>
      <c r="I507" s="260"/>
      <c r="J507" s="256"/>
      <c r="K507" s="256"/>
      <c r="L507" s="261"/>
      <c r="M507" s="262"/>
      <c r="N507" s="263"/>
      <c r="O507" s="263"/>
      <c r="P507" s="263"/>
      <c r="Q507" s="263"/>
      <c r="R507" s="263"/>
      <c r="S507" s="263"/>
      <c r="T507" s="26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65" t="s">
        <v>253</v>
      </c>
      <c r="AU507" s="265" t="s">
        <v>92</v>
      </c>
      <c r="AV507" s="14" t="s">
        <v>251</v>
      </c>
      <c r="AW507" s="14" t="s">
        <v>36</v>
      </c>
      <c r="AX507" s="14" t="s">
        <v>90</v>
      </c>
      <c r="AY507" s="265" t="s">
        <v>244</v>
      </c>
    </row>
    <row r="508" s="2" customFormat="1" ht="16.5" customHeight="1">
      <c r="A508" s="39"/>
      <c r="B508" s="40"/>
      <c r="C508" s="287" t="s">
        <v>827</v>
      </c>
      <c r="D508" s="287" t="s">
        <v>529</v>
      </c>
      <c r="E508" s="288" t="s">
        <v>1754</v>
      </c>
      <c r="F508" s="289" t="s">
        <v>5558</v>
      </c>
      <c r="G508" s="290" t="s">
        <v>184</v>
      </c>
      <c r="H508" s="291">
        <v>178.36699999999999</v>
      </c>
      <c r="I508" s="292"/>
      <c r="J508" s="293">
        <f>ROUND(I508*H508,2)</f>
        <v>0</v>
      </c>
      <c r="K508" s="294"/>
      <c r="L508" s="295"/>
      <c r="M508" s="296" t="s">
        <v>1</v>
      </c>
      <c r="N508" s="297" t="s">
        <v>48</v>
      </c>
      <c r="O508" s="92"/>
      <c r="P508" s="239">
        <f>O508*H508</f>
        <v>0</v>
      </c>
      <c r="Q508" s="239">
        <v>0.00027999999999999998</v>
      </c>
      <c r="R508" s="239">
        <f>Q508*H508</f>
        <v>0.049942759999999996</v>
      </c>
      <c r="S508" s="239">
        <v>0</v>
      </c>
      <c r="T508" s="240">
        <f>S508*H508</f>
        <v>0</v>
      </c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R508" s="241" t="s">
        <v>427</v>
      </c>
      <c r="AT508" s="241" t="s">
        <v>529</v>
      </c>
      <c r="AU508" s="241" t="s">
        <v>92</v>
      </c>
      <c r="AY508" s="18" t="s">
        <v>244</v>
      </c>
      <c r="BE508" s="242">
        <f>IF(N508="základní",J508,0)</f>
        <v>0</v>
      </c>
      <c r="BF508" s="242">
        <f>IF(N508="snížená",J508,0)</f>
        <v>0</v>
      </c>
      <c r="BG508" s="242">
        <f>IF(N508="zákl. přenesená",J508,0)</f>
        <v>0</v>
      </c>
      <c r="BH508" s="242">
        <f>IF(N508="sníž. přenesená",J508,0)</f>
        <v>0</v>
      </c>
      <c r="BI508" s="242">
        <f>IF(N508="nulová",J508,0)</f>
        <v>0</v>
      </c>
      <c r="BJ508" s="18" t="s">
        <v>90</v>
      </c>
      <c r="BK508" s="242">
        <f>ROUND(I508*H508,2)</f>
        <v>0</v>
      </c>
      <c r="BL508" s="18" t="s">
        <v>330</v>
      </c>
      <c r="BM508" s="241" t="s">
        <v>5559</v>
      </c>
    </row>
    <row r="509" s="13" customFormat="1">
      <c r="A509" s="13"/>
      <c r="B509" s="243"/>
      <c r="C509" s="244"/>
      <c r="D509" s="245" t="s">
        <v>253</v>
      </c>
      <c r="E509" s="244"/>
      <c r="F509" s="247" t="s">
        <v>5560</v>
      </c>
      <c r="G509" s="244"/>
      <c r="H509" s="248">
        <v>178.36699999999999</v>
      </c>
      <c r="I509" s="249"/>
      <c r="J509" s="244"/>
      <c r="K509" s="244"/>
      <c r="L509" s="250"/>
      <c r="M509" s="251"/>
      <c r="N509" s="252"/>
      <c r="O509" s="252"/>
      <c r="P509" s="252"/>
      <c r="Q509" s="252"/>
      <c r="R509" s="252"/>
      <c r="S509" s="252"/>
      <c r="T509" s="25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4" t="s">
        <v>253</v>
      </c>
      <c r="AU509" s="254" t="s">
        <v>92</v>
      </c>
      <c r="AV509" s="13" t="s">
        <v>92</v>
      </c>
      <c r="AW509" s="13" t="s">
        <v>4</v>
      </c>
      <c r="AX509" s="13" t="s">
        <v>90</v>
      </c>
      <c r="AY509" s="254" t="s">
        <v>244</v>
      </c>
    </row>
    <row r="510" s="2" customFormat="1" ht="24.15" customHeight="1">
      <c r="A510" s="39"/>
      <c r="B510" s="40"/>
      <c r="C510" s="229" t="s">
        <v>832</v>
      </c>
      <c r="D510" s="229" t="s">
        <v>247</v>
      </c>
      <c r="E510" s="230" t="s">
        <v>1788</v>
      </c>
      <c r="F510" s="231" t="s">
        <v>1789</v>
      </c>
      <c r="G510" s="232" t="s">
        <v>338</v>
      </c>
      <c r="H510" s="233">
        <v>1.4359999999999999</v>
      </c>
      <c r="I510" s="234"/>
      <c r="J510" s="235">
        <f>ROUND(I510*H510,2)</f>
        <v>0</v>
      </c>
      <c r="K510" s="236"/>
      <c r="L510" s="45"/>
      <c r="M510" s="237" t="s">
        <v>1</v>
      </c>
      <c r="N510" s="238" t="s">
        <v>48</v>
      </c>
      <c r="O510" s="92"/>
      <c r="P510" s="239">
        <f>O510*H510</f>
        <v>0</v>
      </c>
      <c r="Q510" s="239">
        <v>0</v>
      </c>
      <c r="R510" s="239">
        <f>Q510*H510</f>
        <v>0</v>
      </c>
      <c r="S510" s="239">
        <v>0</v>
      </c>
      <c r="T510" s="240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41" t="s">
        <v>330</v>
      </c>
      <c r="AT510" s="241" t="s">
        <v>247</v>
      </c>
      <c r="AU510" s="241" t="s">
        <v>92</v>
      </c>
      <c r="AY510" s="18" t="s">
        <v>244</v>
      </c>
      <c r="BE510" s="242">
        <f>IF(N510="základní",J510,0)</f>
        <v>0</v>
      </c>
      <c r="BF510" s="242">
        <f>IF(N510="snížená",J510,0)</f>
        <v>0</v>
      </c>
      <c r="BG510" s="242">
        <f>IF(N510="zákl. přenesená",J510,0)</f>
        <v>0</v>
      </c>
      <c r="BH510" s="242">
        <f>IF(N510="sníž. přenesená",J510,0)</f>
        <v>0</v>
      </c>
      <c r="BI510" s="242">
        <f>IF(N510="nulová",J510,0)</f>
        <v>0</v>
      </c>
      <c r="BJ510" s="18" t="s">
        <v>90</v>
      </c>
      <c r="BK510" s="242">
        <f>ROUND(I510*H510,2)</f>
        <v>0</v>
      </c>
      <c r="BL510" s="18" t="s">
        <v>330</v>
      </c>
      <c r="BM510" s="241" t="s">
        <v>5561</v>
      </c>
    </row>
    <row r="511" s="12" customFormat="1" ht="22.8" customHeight="1">
      <c r="A511" s="12"/>
      <c r="B511" s="213"/>
      <c r="C511" s="214"/>
      <c r="D511" s="215" t="s">
        <v>82</v>
      </c>
      <c r="E511" s="227" t="s">
        <v>1791</v>
      </c>
      <c r="F511" s="227" t="s">
        <v>1792</v>
      </c>
      <c r="G511" s="214"/>
      <c r="H511" s="214"/>
      <c r="I511" s="217"/>
      <c r="J511" s="228">
        <f>BK511</f>
        <v>0</v>
      </c>
      <c r="K511" s="214"/>
      <c r="L511" s="219"/>
      <c r="M511" s="220"/>
      <c r="N511" s="221"/>
      <c r="O511" s="221"/>
      <c r="P511" s="222">
        <f>SUM(P512:P515)</f>
        <v>0</v>
      </c>
      <c r="Q511" s="221"/>
      <c r="R511" s="222">
        <f>SUM(R512:R515)</f>
        <v>1.8959999999999999</v>
      </c>
      <c r="S511" s="221"/>
      <c r="T511" s="223">
        <f>SUM(T512:T515)</f>
        <v>0</v>
      </c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R511" s="224" t="s">
        <v>92</v>
      </c>
      <c r="AT511" s="225" t="s">
        <v>82</v>
      </c>
      <c r="AU511" s="225" t="s">
        <v>90</v>
      </c>
      <c r="AY511" s="224" t="s">
        <v>244</v>
      </c>
      <c r="BK511" s="226">
        <f>SUM(BK512:BK515)</f>
        <v>0</v>
      </c>
    </row>
    <row r="512" s="2" customFormat="1" ht="21.75" customHeight="1">
      <c r="A512" s="39"/>
      <c r="B512" s="40"/>
      <c r="C512" s="229" t="s">
        <v>842</v>
      </c>
      <c r="D512" s="229" t="s">
        <v>247</v>
      </c>
      <c r="E512" s="230" t="s">
        <v>5562</v>
      </c>
      <c r="F512" s="231" t="s">
        <v>5563</v>
      </c>
      <c r="G512" s="232" t="s">
        <v>174</v>
      </c>
      <c r="H512" s="233">
        <v>395</v>
      </c>
      <c r="I512" s="234"/>
      <c r="J512" s="235">
        <f>ROUND(I512*H512,2)</f>
        <v>0</v>
      </c>
      <c r="K512" s="236"/>
      <c r="L512" s="45"/>
      <c r="M512" s="237" t="s">
        <v>1</v>
      </c>
      <c r="N512" s="238" t="s">
        <v>48</v>
      </c>
      <c r="O512" s="92"/>
      <c r="P512" s="239">
        <f>O512*H512</f>
        <v>0</v>
      </c>
      <c r="Q512" s="239">
        <v>0.0047999999999999996</v>
      </c>
      <c r="R512" s="239">
        <f>Q512*H512</f>
        <v>1.8959999999999999</v>
      </c>
      <c r="S512" s="239">
        <v>0</v>
      </c>
      <c r="T512" s="240">
        <f>S512*H512</f>
        <v>0</v>
      </c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R512" s="241" t="s">
        <v>330</v>
      </c>
      <c r="AT512" s="241" t="s">
        <v>247</v>
      </c>
      <c r="AU512" s="241" t="s">
        <v>92</v>
      </c>
      <c r="AY512" s="18" t="s">
        <v>244</v>
      </c>
      <c r="BE512" s="242">
        <f>IF(N512="základní",J512,0)</f>
        <v>0</v>
      </c>
      <c r="BF512" s="242">
        <f>IF(N512="snížená",J512,0)</f>
        <v>0</v>
      </c>
      <c r="BG512" s="242">
        <f>IF(N512="zákl. přenesená",J512,0)</f>
        <v>0</v>
      </c>
      <c r="BH512" s="242">
        <f>IF(N512="sníž. přenesená",J512,0)</f>
        <v>0</v>
      </c>
      <c r="BI512" s="242">
        <f>IF(N512="nulová",J512,0)</f>
        <v>0</v>
      </c>
      <c r="BJ512" s="18" t="s">
        <v>90</v>
      </c>
      <c r="BK512" s="242">
        <f>ROUND(I512*H512,2)</f>
        <v>0</v>
      </c>
      <c r="BL512" s="18" t="s">
        <v>330</v>
      </c>
      <c r="BM512" s="241" t="s">
        <v>5564</v>
      </c>
    </row>
    <row r="513" s="2" customFormat="1">
      <c r="A513" s="39"/>
      <c r="B513" s="40"/>
      <c r="C513" s="41"/>
      <c r="D513" s="245" t="s">
        <v>632</v>
      </c>
      <c r="E513" s="41"/>
      <c r="F513" s="299" t="s">
        <v>1797</v>
      </c>
      <c r="G513" s="41"/>
      <c r="H513" s="41"/>
      <c r="I513" s="300"/>
      <c r="J513" s="41"/>
      <c r="K513" s="41"/>
      <c r="L513" s="45"/>
      <c r="M513" s="301"/>
      <c r="N513" s="302"/>
      <c r="O513" s="92"/>
      <c r="P513" s="92"/>
      <c r="Q513" s="92"/>
      <c r="R513" s="92"/>
      <c r="S513" s="92"/>
      <c r="T513" s="93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T513" s="18" t="s">
        <v>632</v>
      </c>
      <c r="AU513" s="18" t="s">
        <v>92</v>
      </c>
    </row>
    <row r="514" s="13" customFormat="1">
      <c r="A514" s="13"/>
      <c r="B514" s="243"/>
      <c r="C514" s="244"/>
      <c r="D514" s="245" t="s">
        <v>253</v>
      </c>
      <c r="E514" s="246" t="s">
        <v>1</v>
      </c>
      <c r="F514" s="247" t="s">
        <v>5565</v>
      </c>
      <c r="G514" s="244"/>
      <c r="H514" s="248">
        <v>395</v>
      </c>
      <c r="I514" s="249"/>
      <c r="J514" s="244"/>
      <c r="K514" s="244"/>
      <c r="L514" s="250"/>
      <c r="M514" s="251"/>
      <c r="N514" s="252"/>
      <c r="O514" s="252"/>
      <c r="P514" s="252"/>
      <c r="Q514" s="252"/>
      <c r="R514" s="252"/>
      <c r="S514" s="252"/>
      <c r="T514" s="25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4" t="s">
        <v>253</v>
      </c>
      <c r="AU514" s="254" t="s">
        <v>92</v>
      </c>
      <c r="AV514" s="13" t="s">
        <v>92</v>
      </c>
      <c r="AW514" s="13" t="s">
        <v>36</v>
      </c>
      <c r="AX514" s="13" t="s">
        <v>90</v>
      </c>
      <c r="AY514" s="254" t="s">
        <v>244</v>
      </c>
    </row>
    <row r="515" s="2" customFormat="1" ht="24.15" customHeight="1">
      <c r="A515" s="39"/>
      <c r="B515" s="40"/>
      <c r="C515" s="229" t="s">
        <v>848</v>
      </c>
      <c r="D515" s="229" t="s">
        <v>247</v>
      </c>
      <c r="E515" s="230" t="s">
        <v>1813</v>
      </c>
      <c r="F515" s="231" t="s">
        <v>1814</v>
      </c>
      <c r="G515" s="232" t="s">
        <v>338</v>
      </c>
      <c r="H515" s="233">
        <v>1.8959999999999999</v>
      </c>
      <c r="I515" s="234"/>
      <c r="J515" s="235">
        <f>ROUND(I515*H515,2)</f>
        <v>0</v>
      </c>
      <c r="K515" s="236"/>
      <c r="L515" s="45"/>
      <c r="M515" s="237" t="s">
        <v>1</v>
      </c>
      <c r="N515" s="238" t="s">
        <v>48</v>
      </c>
      <c r="O515" s="92"/>
      <c r="P515" s="239">
        <f>O515*H515</f>
        <v>0</v>
      </c>
      <c r="Q515" s="239">
        <v>0</v>
      </c>
      <c r="R515" s="239">
        <f>Q515*H515</f>
        <v>0</v>
      </c>
      <c r="S515" s="239">
        <v>0</v>
      </c>
      <c r="T515" s="240">
        <f>S515*H515</f>
        <v>0</v>
      </c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R515" s="241" t="s">
        <v>330</v>
      </c>
      <c r="AT515" s="241" t="s">
        <v>247</v>
      </c>
      <c r="AU515" s="241" t="s">
        <v>92</v>
      </c>
      <c r="AY515" s="18" t="s">
        <v>244</v>
      </c>
      <c r="BE515" s="242">
        <f>IF(N515="základní",J515,0)</f>
        <v>0</v>
      </c>
      <c r="BF515" s="242">
        <f>IF(N515="snížená",J515,0)</f>
        <v>0</v>
      </c>
      <c r="BG515" s="242">
        <f>IF(N515="zákl. přenesená",J515,0)</f>
        <v>0</v>
      </c>
      <c r="BH515" s="242">
        <f>IF(N515="sníž. přenesená",J515,0)</f>
        <v>0</v>
      </c>
      <c r="BI515" s="242">
        <f>IF(N515="nulová",J515,0)</f>
        <v>0</v>
      </c>
      <c r="BJ515" s="18" t="s">
        <v>90</v>
      </c>
      <c r="BK515" s="242">
        <f>ROUND(I515*H515,2)</f>
        <v>0</v>
      </c>
      <c r="BL515" s="18" t="s">
        <v>330</v>
      </c>
      <c r="BM515" s="241" t="s">
        <v>5566</v>
      </c>
    </row>
    <row r="516" s="12" customFormat="1" ht="22.8" customHeight="1">
      <c r="A516" s="12"/>
      <c r="B516" s="213"/>
      <c r="C516" s="214"/>
      <c r="D516" s="215" t="s">
        <v>82</v>
      </c>
      <c r="E516" s="227" t="s">
        <v>1853</v>
      </c>
      <c r="F516" s="227" t="s">
        <v>1854</v>
      </c>
      <c r="G516" s="214"/>
      <c r="H516" s="214"/>
      <c r="I516" s="217"/>
      <c r="J516" s="228">
        <f>BK516</f>
        <v>0</v>
      </c>
      <c r="K516" s="214"/>
      <c r="L516" s="219"/>
      <c r="M516" s="220"/>
      <c r="N516" s="221"/>
      <c r="O516" s="221"/>
      <c r="P516" s="222">
        <f>SUM(P517:P532)</f>
        <v>0</v>
      </c>
      <c r="Q516" s="221"/>
      <c r="R516" s="222">
        <f>SUM(R517:R532)</f>
        <v>0.680952</v>
      </c>
      <c r="S516" s="221"/>
      <c r="T516" s="223">
        <f>SUM(T517:T532)</f>
        <v>0</v>
      </c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R516" s="224" t="s">
        <v>92</v>
      </c>
      <c r="AT516" s="225" t="s">
        <v>82</v>
      </c>
      <c r="AU516" s="225" t="s">
        <v>90</v>
      </c>
      <c r="AY516" s="224" t="s">
        <v>244</v>
      </c>
      <c r="BK516" s="226">
        <f>SUM(BK517:BK532)</f>
        <v>0</v>
      </c>
    </row>
    <row r="517" s="2" customFormat="1" ht="16.5" customHeight="1">
      <c r="A517" s="39"/>
      <c r="B517" s="40"/>
      <c r="C517" s="229" t="s">
        <v>977</v>
      </c>
      <c r="D517" s="229" t="s">
        <v>247</v>
      </c>
      <c r="E517" s="230" t="s">
        <v>5567</v>
      </c>
      <c r="F517" s="231" t="s">
        <v>5568</v>
      </c>
      <c r="G517" s="232" t="s">
        <v>174</v>
      </c>
      <c r="H517" s="233">
        <v>1418.6500000000001</v>
      </c>
      <c r="I517" s="234"/>
      <c r="J517" s="235">
        <f>ROUND(I517*H517,2)</f>
        <v>0</v>
      </c>
      <c r="K517" s="236"/>
      <c r="L517" s="45"/>
      <c r="M517" s="237" t="s">
        <v>1</v>
      </c>
      <c r="N517" s="238" t="s">
        <v>48</v>
      </c>
      <c r="O517" s="92"/>
      <c r="P517" s="239">
        <f>O517*H517</f>
        <v>0</v>
      </c>
      <c r="Q517" s="239">
        <v>6.9999999999999994E-05</v>
      </c>
      <c r="R517" s="239">
        <f>Q517*H517</f>
        <v>0.099305499999999991</v>
      </c>
      <c r="S517" s="239">
        <v>0</v>
      </c>
      <c r="T517" s="240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41" t="s">
        <v>330</v>
      </c>
      <c r="AT517" s="241" t="s">
        <v>247</v>
      </c>
      <c r="AU517" s="241" t="s">
        <v>92</v>
      </c>
      <c r="AY517" s="18" t="s">
        <v>244</v>
      </c>
      <c r="BE517" s="242">
        <f>IF(N517="základní",J517,0)</f>
        <v>0</v>
      </c>
      <c r="BF517" s="242">
        <f>IF(N517="snížená",J517,0)</f>
        <v>0</v>
      </c>
      <c r="BG517" s="242">
        <f>IF(N517="zákl. přenesená",J517,0)</f>
        <v>0</v>
      </c>
      <c r="BH517" s="242">
        <f>IF(N517="sníž. přenesená",J517,0)</f>
        <v>0</v>
      </c>
      <c r="BI517" s="242">
        <f>IF(N517="nulová",J517,0)</f>
        <v>0</v>
      </c>
      <c r="BJ517" s="18" t="s">
        <v>90</v>
      </c>
      <c r="BK517" s="242">
        <f>ROUND(I517*H517,2)</f>
        <v>0</v>
      </c>
      <c r="BL517" s="18" t="s">
        <v>330</v>
      </c>
      <c r="BM517" s="241" t="s">
        <v>5569</v>
      </c>
    </row>
    <row r="518" s="13" customFormat="1">
      <c r="A518" s="13"/>
      <c r="B518" s="243"/>
      <c r="C518" s="244"/>
      <c r="D518" s="245" t="s">
        <v>253</v>
      </c>
      <c r="E518" s="246" t="s">
        <v>1</v>
      </c>
      <c r="F518" s="247" t="s">
        <v>5246</v>
      </c>
      <c r="G518" s="244"/>
      <c r="H518" s="248">
        <v>1418.6500000000001</v>
      </c>
      <c r="I518" s="249"/>
      <c r="J518" s="244"/>
      <c r="K518" s="244"/>
      <c r="L518" s="250"/>
      <c r="M518" s="251"/>
      <c r="N518" s="252"/>
      <c r="O518" s="252"/>
      <c r="P518" s="252"/>
      <c r="Q518" s="252"/>
      <c r="R518" s="252"/>
      <c r="S518" s="252"/>
      <c r="T518" s="25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4" t="s">
        <v>253</v>
      </c>
      <c r="AU518" s="254" t="s">
        <v>92</v>
      </c>
      <c r="AV518" s="13" t="s">
        <v>92</v>
      </c>
      <c r="AW518" s="13" t="s">
        <v>36</v>
      </c>
      <c r="AX518" s="13" t="s">
        <v>90</v>
      </c>
      <c r="AY518" s="254" t="s">
        <v>244</v>
      </c>
    </row>
    <row r="519" s="2" customFormat="1" ht="16.5" customHeight="1">
      <c r="A519" s="39"/>
      <c r="B519" s="40"/>
      <c r="C519" s="229" t="s">
        <v>975</v>
      </c>
      <c r="D519" s="229" t="s">
        <v>247</v>
      </c>
      <c r="E519" s="230" t="s">
        <v>1860</v>
      </c>
      <c r="F519" s="231" t="s">
        <v>1861</v>
      </c>
      <c r="G519" s="232" t="s">
        <v>174</v>
      </c>
      <c r="H519" s="233">
        <v>1418.6500000000001</v>
      </c>
      <c r="I519" s="234"/>
      <c r="J519" s="235">
        <f>ROUND(I519*H519,2)</f>
        <v>0</v>
      </c>
      <c r="K519" s="236"/>
      <c r="L519" s="45"/>
      <c r="M519" s="237" t="s">
        <v>1</v>
      </c>
      <c r="N519" s="238" t="s">
        <v>48</v>
      </c>
      <c r="O519" s="92"/>
      <c r="P519" s="239">
        <f>O519*H519</f>
        <v>0</v>
      </c>
      <c r="Q519" s="239">
        <v>0</v>
      </c>
      <c r="R519" s="239">
        <f>Q519*H519</f>
        <v>0</v>
      </c>
      <c r="S519" s="239">
        <v>0</v>
      </c>
      <c r="T519" s="240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41" t="s">
        <v>330</v>
      </c>
      <c r="AT519" s="241" t="s">
        <v>247</v>
      </c>
      <c r="AU519" s="241" t="s">
        <v>92</v>
      </c>
      <c r="AY519" s="18" t="s">
        <v>244</v>
      </c>
      <c r="BE519" s="242">
        <f>IF(N519="základní",J519,0)</f>
        <v>0</v>
      </c>
      <c r="BF519" s="242">
        <f>IF(N519="snížená",J519,0)</f>
        <v>0</v>
      </c>
      <c r="BG519" s="242">
        <f>IF(N519="zákl. přenesená",J519,0)</f>
        <v>0</v>
      </c>
      <c r="BH519" s="242">
        <f>IF(N519="sníž. přenesená",J519,0)</f>
        <v>0</v>
      </c>
      <c r="BI519" s="242">
        <f>IF(N519="nulová",J519,0)</f>
        <v>0</v>
      </c>
      <c r="BJ519" s="18" t="s">
        <v>90</v>
      </c>
      <c r="BK519" s="242">
        <f>ROUND(I519*H519,2)</f>
        <v>0</v>
      </c>
      <c r="BL519" s="18" t="s">
        <v>330</v>
      </c>
      <c r="BM519" s="241" t="s">
        <v>5570</v>
      </c>
    </row>
    <row r="520" s="13" customFormat="1">
      <c r="A520" s="13"/>
      <c r="B520" s="243"/>
      <c r="C520" s="244"/>
      <c r="D520" s="245" t="s">
        <v>253</v>
      </c>
      <c r="E520" s="246" t="s">
        <v>1</v>
      </c>
      <c r="F520" s="247" t="s">
        <v>5246</v>
      </c>
      <c r="G520" s="244"/>
      <c r="H520" s="248">
        <v>1418.6500000000001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253</v>
      </c>
      <c r="AU520" s="254" t="s">
        <v>92</v>
      </c>
      <c r="AV520" s="13" t="s">
        <v>92</v>
      </c>
      <c r="AW520" s="13" t="s">
        <v>36</v>
      </c>
      <c r="AX520" s="13" t="s">
        <v>90</v>
      </c>
      <c r="AY520" s="254" t="s">
        <v>244</v>
      </c>
    </row>
    <row r="521" s="2" customFormat="1" ht="24.15" customHeight="1">
      <c r="A521" s="39"/>
      <c r="B521" s="40"/>
      <c r="C521" s="229" t="s">
        <v>1019</v>
      </c>
      <c r="D521" s="229" t="s">
        <v>247</v>
      </c>
      <c r="E521" s="230" t="s">
        <v>2840</v>
      </c>
      <c r="F521" s="231" t="s">
        <v>2841</v>
      </c>
      <c r="G521" s="232" t="s">
        <v>174</v>
      </c>
      <c r="H521" s="233">
        <v>1418.6500000000001</v>
      </c>
      <c r="I521" s="234"/>
      <c r="J521" s="235">
        <f>ROUND(I521*H521,2)</f>
        <v>0</v>
      </c>
      <c r="K521" s="236"/>
      <c r="L521" s="45"/>
      <c r="M521" s="237" t="s">
        <v>1</v>
      </c>
      <c r="N521" s="238" t="s">
        <v>48</v>
      </c>
      <c r="O521" s="92"/>
      <c r="P521" s="239">
        <f>O521*H521</f>
        <v>0</v>
      </c>
      <c r="Q521" s="239">
        <v>0.00017000000000000001</v>
      </c>
      <c r="R521" s="239">
        <f>Q521*H521</f>
        <v>0.24117050000000004</v>
      </c>
      <c r="S521" s="239">
        <v>0</v>
      </c>
      <c r="T521" s="240">
        <f>S521*H521</f>
        <v>0</v>
      </c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R521" s="241" t="s">
        <v>330</v>
      </c>
      <c r="AT521" s="241" t="s">
        <v>247</v>
      </c>
      <c r="AU521" s="241" t="s">
        <v>92</v>
      </c>
      <c r="AY521" s="18" t="s">
        <v>244</v>
      </c>
      <c r="BE521" s="242">
        <f>IF(N521="základní",J521,0)</f>
        <v>0</v>
      </c>
      <c r="BF521" s="242">
        <f>IF(N521="snížená",J521,0)</f>
        <v>0</v>
      </c>
      <c r="BG521" s="242">
        <f>IF(N521="zákl. přenesená",J521,0)</f>
        <v>0</v>
      </c>
      <c r="BH521" s="242">
        <f>IF(N521="sníž. přenesená",J521,0)</f>
        <v>0</v>
      </c>
      <c r="BI521" s="242">
        <f>IF(N521="nulová",J521,0)</f>
        <v>0</v>
      </c>
      <c r="BJ521" s="18" t="s">
        <v>90</v>
      </c>
      <c r="BK521" s="242">
        <f>ROUND(I521*H521,2)</f>
        <v>0</v>
      </c>
      <c r="BL521" s="18" t="s">
        <v>330</v>
      </c>
      <c r="BM521" s="241" t="s">
        <v>5571</v>
      </c>
    </row>
    <row r="522" s="13" customFormat="1">
      <c r="A522" s="13"/>
      <c r="B522" s="243"/>
      <c r="C522" s="244"/>
      <c r="D522" s="245" t="s">
        <v>253</v>
      </c>
      <c r="E522" s="246" t="s">
        <v>1</v>
      </c>
      <c r="F522" s="247" t="s">
        <v>5246</v>
      </c>
      <c r="G522" s="244"/>
      <c r="H522" s="248">
        <v>1418.6500000000001</v>
      </c>
      <c r="I522" s="249"/>
      <c r="J522" s="244"/>
      <c r="K522" s="244"/>
      <c r="L522" s="250"/>
      <c r="M522" s="251"/>
      <c r="N522" s="252"/>
      <c r="O522" s="252"/>
      <c r="P522" s="252"/>
      <c r="Q522" s="252"/>
      <c r="R522" s="252"/>
      <c r="S522" s="252"/>
      <c r="T522" s="25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4" t="s">
        <v>253</v>
      </c>
      <c r="AU522" s="254" t="s">
        <v>92</v>
      </c>
      <c r="AV522" s="13" t="s">
        <v>92</v>
      </c>
      <c r="AW522" s="13" t="s">
        <v>36</v>
      </c>
      <c r="AX522" s="13" t="s">
        <v>90</v>
      </c>
      <c r="AY522" s="254" t="s">
        <v>244</v>
      </c>
    </row>
    <row r="523" s="2" customFormat="1" ht="24.15" customHeight="1">
      <c r="A523" s="39"/>
      <c r="B523" s="40"/>
      <c r="C523" s="229" t="s">
        <v>1115</v>
      </c>
      <c r="D523" s="229" t="s">
        <v>247</v>
      </c>
      <c r="E523" s="230" t="s">
        <v>2843</v>
      </c>
      <c r="F523" s="231" t="s">
        <v>2844</v>
      </c>
      <c r="G523" s="232" t="s">
        <v>174</v>
      </c>
      <c r="H523" s="233">
        <v>1418.6500000000001</v>
      </c>
      <c r="I523" s="234"/>
      <c r="J523" s="235">
        <f>ROUND(I523*H523,2)</f>
        <v>0</v>
      </c>
      <c r="K523" s="236"/>
      <c r="L523" s="45"/>
      <c r="M523" s="237" t="s">
        <v>1</v>
      </c>
      <c r="N523" s="238" t="s">
        <v>48</v>
      </c>
      <c r="O523" s="92"/>
      <c r="P523" s="239">
        <f>O523*H523</f>
        <v>0</v>
      </c>
      <c r="Q523" s="239">
        <v>0.00012</v>
      </c>
      <c r="R523" s="239">
        <f>Q523*H523</f>
        <v>0.17023800000000003</v>
      </c>
      <c r="S523" s="239">
        <v>0</v>
      </c>
      <c r="T523" s="240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41" t="s">
        <v>330</v>
      </c>
      <c r="AT523" s="241" t="s">
        <v>247</v>
      </c>
      <c r="AU523" s="241" t="s">
        <v>92</v>
      </c>
      <c r="AY523" s="18" t="s">
        <v>244</v>
      </c>
      <c r="BE523" s="242">
        <f>IF(N523="základní",J523,0)</f>
        <v>0</v>
      </c>
      <c r="BF523" s="242">
        <f>IF(N523="snížená",J523,0)</f>
        <v>0</v>
      </c>
      <c r="BG523" s="242">
        <f>IF(N523="zákl. přenesená",J523,0)</f>
        <v>0</v>
      </c>
      <c r="BH523" s="242">
        <f>IF(N523="sníž. přenesená",J523,0)</f>
        <v>0</v>
      </c>
      <c r="BI523" s="242">
        <f>IF(N523="nulová",J523,0)</f>
        <v>0</v>
      </c>
      <c r="BJ523" s="18" t="s">
        <v>90</v>
      </c>
      <c r="BK523" s="242">
        <f>ROUND(I523*H523,2)</f>
        <v>0</v>
      </c>
      <c r="BL523" s="18" t="s">
        <v>330</v>
      </c>
      <c r="BM523" s="241" t="s">
        <v>5572</v>
      </c>
    </row>
    <row r="524" s="13" customFormat="1">
      <c r="A524" s="13"/>
      <c r="B524" s="243"/>
      <c r="C524" s="244"/>
      <c r="D524" s="245" t="s">
        <v>253</v>
      </c>
      <c r="E524" s="246" t="s">
        <v>1</v>
      </c>
      <c r="F524" s="247" t="s">
        <v>5246</v>
      </c>
      <c r="G524" s="244"/>
      <c r="H524" s="248">
        <v>1418.6500000000001</v>
      </c>
      <c r="I524" s="249"/>
      <c r="J524" s="244"/>
      <c r="K524" s="244"/>
      <c r="L524" s="250"/>
      <c r="M524" s="251"/>
      <c r="N524" s="252"/>
      <c r="O524" s="252"/>
      <c r="P524" s="252"/>
      <c r="Q524" s="252"/>
      <c r="R524" s="252"/>
      <c r="S524" s="252"/>
      <c r="T524" s="25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4" t="s">
        <v>253</v>
      </c>
      <c r="AU524" s="254" t="s">
        <v>92</v>
      </c>
      <c r="AV524" s="13" t="s">
        <v>92</v>
      </c>
      <c r="AW524" s="13" t="s">
        <v>36</v>
      </c>
      <c r="AX524" s="13" t="s">
        <v>90</v>
      </c>
      <c r="AY524" s="254" t="s">
        <v>244</v>
      </c>
    </row>
    <row r="525" s="2" customFormat="1" ht="24.15" customHeight="1">
      <c r="A525" s="39"/>
      <c r="B525" s="40"/>
      <c r="C525" s="229" t="s">
        <v>1141</v>
      </c>
      <c r="D525" s="229" t="s">
        <v>247</v>
      </c>
      <c r="E525" s="230" t="s">
        <v>2846</v>
      </c>
      <c r="F525" s="231" t="s">
        <v>2847</v>
      </c>
      <c r="G525" s="232" t="s">
        <v>174</v>
      </c>
      <c r="H525" s="233">
        <v>1418.6500000000001</v>
      </c>
      <c r="I525" s="234"/>
      <c r="J525" s="235">
        <f>ROUND(I525*H525,2)</f>
        <v>0</v>
      </c>
      <c r="K525" s="236"/>
      <c r="L525" s="45"/>
      <c r="M525" s="237" t="s">
        <v>1</v>
      </c>
      <c r="N525" s="238" t="s">
        <v>48</v>
      </c>
      <c r="O525" s="92"/>
      <c r="P525" s="239">
        <f>O525*H525</f>
        <v>0</v>
      </c>
      <c r="Q525" s="239">
        <v>0.00012</v>
      </c>
      <c r="R525" s="239">
        <f>Q525*H525</f>
        <v>0.17023800000000003</v>
      </c>
      <c r="S525" s="239">
        <v>0</v>
      </c>
      <c r="T525" s="240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41" t="s">
        <v>330</v>
      </c>
      <c r="AT525" s="241" t="s">
        <v>247</v>
      </c>
      <c r="AU525" s="241" t="s">
        <v>92</v>
      </c>
      <c r="AY525" s="18" t="s">
        <v>244</v>
      </c>
      <c r="BE525" s="242">
        <f>IF(N525="základní",J525,0)</f>
        <v>0</v>
      </c>
      <c r="BF525" s="242">
        <f>IF(N525="snížená",J525,0)</f>
        <v>0</v>
      </c>
      <c r="BG525" s="242">
        <f>IF(N525="zákl. přenesená",J525,0)</f>
        <v>0</v>
      </c>
      <c r="BH525" s="242">
        <f>IF(N525="sníž. přenesená",J525,0)</f>
        <v>0</v>
      </c>
      <c r="BI525" s="242">
        <f>IF(N525="nulová",J525,0)</f>
        <v>0</v>
      </c>
      <c r="BJ525" s="18" t="s">
        <v>90</v>
      </c>
      <c r="BK525" s="242">
        <f>ROUND(I525*H525,2)</f>
        <v>0</v>
      </c>
      <c r="BL525" s="18" t="s">
        <v>330</v>
      </c>
      <c r="BM525" s="241" t="s">
        <v>5573</v>
      </c>
    </row>
    <row r="526" s="13" customFormat="1">
      <c r="A526" s="13"/>
      <c r="B526" s="243"/>
      <c r="C526" s="244"/>
      <c r="D526" s="245" t="s">
        <v>253</v>
      </c>
      <c r="E526" s="246" t="s">
        <v>1</v>
      </c>
      <c r="F526" s="247" t="s">
        <v>5574</v>
      </c>
      <c r="G526" s="244"/>
      <c r="H526" s="248">
        <v>215.952</v>
      </c>
      <c r="I526" s="249"/>
      <c r="J526" s="244"/>
      <c r="K526" s="244"/>
      <c r="L526" s="250"/>
      <c r="M526" s="251"/>
      <c r="N526" s="252"/>
      <c r="O526" s="252"/>
      <c r="P526" s="252"/>
      <c r="Q526" s="252"/>
      <c r="R526" s="252"/>
      <c r="S526" s="252"/>
      <c r="T526" s="25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4" t="s">
        <v>253</v>
      </c>
      <c r="AU526" s="254" t="s">
        <v>92</v>
      </c>
      <c r="AV526" s="13" t="s">
        <v>92</v>
      </c>
      <c r="AW526" s="13" t="s">
        <v>36</v>
      </c>
      <c r="AX526" s="13" t="s">
        <v>83</v>
      </c>
      <c r="AY526" s="254" t="s">
        <v>244</v>
      </c>
    </row>
    <row r="527" s="13" customFormat="1">
      <c r="A527" s="13"/>
      <c r="B527" s="243"/>
      <c r="C527" s="244"/>
      <c r="D527" s="245" t="s">
        <v>253</v>
      </c>
      <c r="E527" s="246" t="s">
        <v>1</v>
      </c>
      <c r="F527" s="247" t="s">
        <v>5575</v>
      </c>
      <c r="G527" s="244"/>
      <c r="H527" s="248">
        <v>106.26000000000001</v>
      </c>
      <c r="I527" s="249"/>
      <c r="J527" s="244"/>
      <c r="K527" s="244"/>
      <c r="L527" s="250"/>
      <c r="M527" s="251"/>
      <c r="N527" s="252"/>
      <c r="O527" s="252"/>
      <c r="P527" s="252"/>
      <c r="Q527" s="252"/>
      <c r="R527" s="252"/>
      <c r="S527" s="252"/>
      <c r="T527" s="25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4" t="s">
        <v>253</v>
      </c>
      <c r="AU527" s="254" t="s">
        <v>92</v>
      </c>
      <c r="AV527" s="13" t="s">
        <v>92</v>
      </c>
      <c r="AW527" s="13" t="s">
        <v>36</v>
      </c>
      <c r="AX527" s="13" t="s">
        <v>83</v>
      </c>
      <c r="AY527" s="254" t="s">
        <v>244</v>
      </c>
    </row>
    <row r="528" s="13" customFormat="1">
      <c r="A528" s="13"/>
      <c r="B528" s="243"/>
      <c r="C528" s="244"/>
      <c r="D528" s="245" t="s">
        <v>253</v>
      </c>
      <c r="E528" s="246" t="s">
        <v>1</v>
      </c>
      <c r="F528" s="247" t="s">
        <v>5576</v>
      </c>
      <c r="G528" s="244"/>
      <c r="H528" s="248">
        <v>4.7999999999999998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253</v>
      </c>
      <c r="AU528" s="254" t="s">
        <v>92</v>
      </c>
      <c r="AV528" s="13" t="s">
        <v>92</v>
      </c>
      <c r="AW528" s="13" t="s">
        <v>36</v>
      </c>
      <c r="AX528" s="13" t="s">
        <v>83</v>
      </c>
      <c r="AY528" s="254" t="s">
        <v>244</v>
      </c>
    </row>
    <row r="529" s="13" customFormat="1">
      <c r="A529" s="13"/>
      <c r="B529" s="243"/>
      <c r="C529" s="244"/>
      <c r="D529" s="245" t="s">
        <v>253</v>
      </c>
      <c r="E529" s="246" t="s">
        <v>1</v>
      </c>
      <c r="F529" s="247" t="s">
        <v>5577</v>
      </c>
      <c r="G529" s="244"/>
      <c r="H529" s="248">
        <v>0.44500000000000001</v>
      </c>
      <c r="I529" s="249"/>
      <c r="J529" s="244"/>
      <c r="K529" s="244"/>
      <c r="L529" s="250"/>
      <c r="M529" s="251"/>
      <c r="N529" s="252"/>
      <c r="O529" s="252"/>
      <c r="P529" s="252"/>
      <c r="Q529" s="252"/>
      <c r="R529" s="252"/>
      <c r="S529" s="252"/>
      <c r="T529" s="25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4" t="s">
        <v>253</v>
      </c>
      <c r="AU529" s="254" t="s">
        <v>92</v>
      </c>
      <c r="AV529" s="13" t="s">
        <v>92</v>
      </c>
      <c r="AW529" s="13" t="s">
        <v>36</v>
      </c>
      <c r="AX529" s="13" t="s">
        <v>83</v>
      </c>
      <c r="AY529" s="254" t="s">
        <v>244</v>
      </c>
    </row>
    <row r="530" s="13" customFormat="1">
      <c r="A530" s="13"/>
      <c r="B530" s="243"/>
      <c r="C530" s="244"/>
      <c r="D530" s="245" t="s">
        <v>253</v>
      </c>
      <c r="E530" s="246" t="s">
        <v>1</v>
      </c>
      <c r="F530" s="247" t="s">
        <v>5578</v>
      </c>
      <c r="G530" s="244"/>
      <c r="H530" s="248">
        <v>1088.8019999999999</v>
      </c>
      <c r="I530" s="249"/>
      <c r="J530" s="244"/>
      <c r="K530" s="244"/>
      <c r="L530" s="250"/>
      <c r="M530" s="251"/>
      <c r="N530" s="252"/>
      <c r="O530" s="252"/>
      <c r="P530" s="252"/>
      <c r="Q530" s="252"/>
      <c r="R530" s="252"/>
      <c r="S530" s="252"/>
      <c r="T530" s="25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4" t="s">
        <v>253</v>
      </c>
      <c r="AU530" s="254" t="s">
        <v>92</v>
      </c>
      <c r="AV530" s="13" t="s">
        <v>92</v>
      </c>
      <c r="AW530" s="13" t="s">
        <v>36</v>
      </c>
      <c r="AX530" s="13" t="s">
        <v>83</v>
      </c>
      <c r="AY530" s="254" t="s">
        <v>244</v>
      </c>
    </row>
    <row r="531" s="13" customFormat="1">
      <c r="A531" s="13"/>
      <c r="B531" s="243"/>
      <c r="C531" s="244"/>
      <c r="D531" s="245" t="s">
        <v>253</v>
      </c>
      <c r="E531" s="246" t="s">
        <v>1</v>
      </c>
      <c r="F531" s="247" t="s">
        <v>5579</v>
      </c>
      <c r="G531" s="244"/>
      <c r="H531" s="248">
        <v>2.391</v>
      </c>
      <c r="I531" s="249"/>
      <c r="J531" s="244"/>
      <c r="K531" s="244"/>
      <c r="L531" s="250"/>
      <c r="M531" s="251"/>
      <c r="N531" s="252"/>
      <c r="O531" s="252"/>
      <c r="P531" s="252"/>
      <c r="Q531" s="252"/>
      <c r="R531" s="252"/>
      <c r="S531" s="252"/>
      <c r="T531" s="25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54" t="s">
        <v>253</v>
      </c>
      <c r="AU531" s="254" t="s">
        <v>92</v>
      </c>
      <c r="AV531" s="13" t="s">
        <v>92</v>
      </c>
      <c r="AW531" s="13" t="s">
        <v>36</v>
      </c>
      <c r="AX531" s="13" t="s">
        <v>83</v>
      </c>
      <c r="AY531" s="254" t="s">
        <v>244</v>
      </c>
    </row>
    <row r="532" s="14" customFormat="1">
      <c r="A532" s="14"/>
      <c r="B532" s="255"/>
      <c r="C532" s="256"/>
      <c r="D532" s="245" t="s">
        <v>253</v>
      </c>
      <c r="E532" s="257" t="s">
        <v>5246</v>
      </c>
      <c r="F532" s="258" t="s">
        <v>255</v>
      </c>
      <c r="G532" s="256"/>
      <c r="H532" s="259">
        <v>1418.6500000000001</v>
      </c>
      <c r="I532" s="260"/>
      <c r="J532" s="256"/>
      <c r="K532" s="256"/>
      <c r="L532" s="261"/>
      <c r="M532" s="262"/>
      <c r="N532" s="263"/>
      <c r="O532" s="263"/>
      <c r="P532" s="263"/>
      <c r="Q532" s="263"/>
      <c r="R532" s="263"/>
      <c r="S532" s="263"/>
      <c r="T532" s="26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65" t="s">
        <v>253</v>
      </c>
      <c r="AU532" s="265" t="s">
        <v>92</v>
      </c>
      <c r="AV532" s="14" t="s">
        <v>251</v>
      </c>
      <c r="AW532" s="14" t="s">
        <v>36</v>
      </c>
      <c r="AX532" s="14" t="s">
        <v>90</v>
      </c>
      <c r="AY532" s="265" t="s">
        <v>244</v>
      </c>
    </row>
    <row r="533" s="12" customFormat="1" ht="22.8" customHeight="1">
      <c r="A533" s="12"/>
      <c r="B533" s="213"/>
      <c r="C533" s="214"/>
      <c r="D533" s="215" t="s">
        <v>82</v>
      </c>
      <c r="E533" s="227" t="s">
        <v>1882</v>
      </c>
      <c r="F533" s="227" t="s">
        <v>1883</v>
      </c>
      <c r="G533" s="214"/>
      <c r="H533" s="214"/>
      <c r="I533" s="217"/>
      <c r="J533" s="228">
        <f>BK533</f>
        <v>0</v>
      </c>
      <c r="K533" s="214"/>
      <c r="L533" s="219"/>
      <c r="M533" s="220"/>
      <c r="N533" s="221"/>
      <c r="O533" s="221"/>
      <c r="P533" s="222">
        <f>SUM(P534:P560)</f>
        <v>0</v>
      </c>
      <c r="Q533" s="221"/>
      <c r="R533" s="222">
        <f>SUM(R534:R560)</f>
        <v>0.41152529999999998</v>
      </c>
      <c r="S533" s="221"/>
      <c r="T533" s="223">
        <f>SUM(T534:T560)</f>
        <v>0</v>
      </c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R533" s="224" t="s">
        <v>92</v>
      </c>
      <c r="AT533" s="225" t="s">
        <v>82</v>
      </c>
      <c r="AU533" s="225" t="s">
        <v>90</v>
      </c>
      <c r="AY533" s="224" t="s">
        <v>244</v>
      </c>
      <c r="BK533" s="226">
        <f>SUM(BK534:BK560)</f>
        <v>0</v>
      </c>
    </row>
    <row r="534" s="2" customFormat="1" ht="24.15" customHeight="1">
      <c r="A534" s="39"/>
      <c r="B534" s="40"/>
      <c r="C534" s="229" t="s">
        <v>1274</v>
      </c>
      <c r="D534" s="229" t="s">
        <v>247</v>
      </c>
      <c r="E534" s="230" t="s">
        <v>1885</v>
      </c>
      <c r="F534" s="231" t="s">
        <v>1886</v>
      </c>
      <c r="G534" s="232" t="s">
        <v>174</v>
      </c>
      <c r="H534" s="233">
        <v>92.760000000000005</v>
      </c>
      <c r="I534" s="234"/>
      <c r="J534" s="235">
        <f>ROUND(I534*H534,2)</f>
        <v>0</v>
      </c>
      <c r="K534" s="236"/>
      <c r="L534" s="45"/>
      <c r="M534" s="237" t="s">
        <v>1</v>
      </c>
      <c r="N534" s="238" t="s">
        <v>48</v>
      </c>
      <c r="O534" s="92"/>
      <c r="P534" s="239">
        <f>O534*H534</f>
        <v>0</v>
      </c>
      <c r="Q534" s="239">
        <v>0</v>
      </c>
      <c r="R534" s="239">
        <f>Q534*H534</f>
        <v>0</v>
      </c>
      <c r="S534" s="239">
        <v>0</v>
      </c>
      <c r="T534" s="240">
        <f>S534*H534</f>
        <v>0</v>
      </c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R534" s="241" t="s">
        <v>330</v>
      </c>
      <c r="AT534" s="241" t="s">
        <v>247</v>
      </c>
      <c r="AU534" s="241" t="s">
        <v>92</v>
      </c>
      <c r="AY534" s="18" t="s">
        <v>244</v>
      </c>
      <c r="BE534" s="242">
        <f>IF(N534="základní",J534,0)</f>
        <v>0</v>
      </c>
      <c r="BF534" s="242">
        <f>IF(N534="snížená",J534,0)</f>
        <v>0</v>
      </c>
      <c r="BG534" s="242">
        <f>IF(N534="zákl. přenesená",J534,0)</f>
        <v>0</v>
      </c>
      <c r="BH534" s="242">
        <f>IF(N534="sníž. přenesená",J534,0)</f>
        <v>0</v>
      </c>
      <c r="BI534" s="242">
        <f>IF(N534="nulová",J534,0)</f>
        <v>0</v>
      </c>
      <c r="BJ534" s="18" t="s">
        <v>90</v>
      </c>
      <c r="BK534" s="242">
        <f>ROUND(I534*H534,2)</f>
        <v>0</v>
      </c>
      <c r="BL534" s="18" t="s">
        <v>330</v>
      </c>
      <c r="BM534" s="241" t="s">
        <v>5580</v>
      </c>
    </row>
    <row r="535" s="15" customFormat="1">
      <c r="A535" s="15"/>
      <c r="B535" s="266"/>
      <c r="C535" s="267"/>
      <c r="D535" s="245" t="s">
        <v>253</v>
      </c>
      <c r="E535" s="268" t="s">
        <v>1</v>
      </c>
      <c r="F535" s="269" t="s">
        <v>494</v>
      </c>
      <c r="G535" s="267"/>
      <c r="H535" s="268" t="s">
        <v>1</v>
      </c>
      <c r="I535" s="270"/>
      <c r="J535" s="267"/>
      <c r="K535" s="267"/>
      <c r="L535" s="271"/>
      <c r="M535" s="272"/>
      <c r="N535" s="273"/>
      <c r="O535" s="273"/>
      <c r="P535" s="273"/>
      <c r="Q535" s="273"/>
      <c r="R535" s="273"/>
      <c r="S535" s="273"/>
      <c r="T535" s="274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75" t="s">
        <v>253</v>
      </c>
      <c r="AU535" s="275" t="s">
        <v>92</v>
      </c>
      <c r="AV535" s="15" t="s">
        <v>90</v>
      </c>
      <c r="AW535" s="15" t="s">
        <v>36</v>
      </c>
      <c r="AX535" s="15" t="s">
        <v>83</v>
      </c>
      <c r="AY535" s="275" t="s">
        <v>244</v>
      </c>
    </row>
    <row r="536" s="15" customFormat="1">
      <c r="A536" s="15"/>
      <c r="B536" s="266"/>
      <c r="C536" s="267"/>
      <c r="D536" s="245" t="s">
        <v>253</v>
      </c>
      <c r="E536" s="268" t="s">
        <v>1</v>
      </c>
      <c r="F536" s="269" t="s">
        <v>513</v>
      </c>
      <c r="G536" s="267"/>
      <c r="H536" s="268" t="s">
        <v>1</v>
      </c>
      <c r="I536" s="270"/>
      <c r="J536" s="267"/>
      <c r="K536" s="267"/>
      <c r="L536" s="271"/>
      <c r="M536" s="272"/>
      <c r="N536" s="273"/>
      <c r="O536" s="273"/>
      <c r="P536" s="273"/>
      <c r="Q536" s="273"/>
      <c r="R536" s="273"/>
      <c r="S536" s="273"/>
      <c r="T536" s="274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75" t="s">
        <v>253</v>
      </c>
      <c r="AU536" s="275" t="s">
        <v>92</v>
      </c>
      <c r="AV536" s="15" t="s">
        <v>90</v>
      </c>
      <c r="AW536" s="15" t="s">
        <v>36</v>
      </c>
      <c r="AX536" s="15" t="s">
        <v>83</v>
      </c>
      <c r="AY536" s="275" t="s">
        <v>244</v>
      </c>
    </row>
    <row r="537" s="13" customFormat="1">
      <c r="A537" s="13"/>
      <c r="B537" s="243"/>
      <c r="C537" s="244"/>
      <c r="D537" s="245" t="s">
        <v>253</v>
      </c>
      <c r="E537" s="246" t="s">
        <v>1</v>
      </c>
      <c r="F537" s="247" t="s">
        <v>5267</v>
      </c>
      <c r="G537" s="244"/>
      <c r="H537" s="248">
        <v>91.959999999999994</v>
      </c>
      <c r="I537" s="249"/>
      <c r="J537" s="244"/>
      <c r="K537" s="244"/>
      <c r="L537" s="250"/>
      <c r="M537" s="251"/>
      <c r="N537" s="252"/>
      <c r="O537" s="252"/>
      <c r="P537" s="252"/>
      <c r="Q537" s="252"/>
      <c r="R537" s="252"/>
      <c r="S537" s="252"/>
      <c r="T537" s="25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4" t="s">
        <v>253</v>
      </c>
      <c r="AU537" s="254" t="s">
        <v>92</v>
      </c>
      <c r="AV537" s="13" t="s">
        <v>92</v>
      </c>
      <c r="AW537" s="13" t="s">
        <v>36</v>
      </c>
      <c r="AX537" s="13" t="s">
        <v>83</v>
      </c>
      <c r="AY537" s="254" t="s">
        <v>244</v>
      </c>
    </row>
    <row r="538" s="13" customFormat="1">
      <c r="A538" s="13"/>
      <c r="B538" s="243"/>
      <c r="C538" s="244"/>
      <c r="D538" s="245" t="s">
        <v>253</v>
      </c>
      <c r="E538" s="246" t="s">
        <v>1</v>
      </c>
      <c r="F538" s="247" t="s">
        <v>5268</v>
      </c>
      <c r="G538" s="244"/>
      <c r="H538" s="248">
        <v>0.80000000000000004</v>
      </c>
      <c r="I538" s="249"/>
      <c r="J538" s="244"/>
      <c r="K538" s="244"/>
      <c r="L538" s="250"/>
      <c r="M538" s="251"/>
      <c r="N538" s="252"/>
      <c r="O538" s="252"/>
      <c r="P538" s="252"/>
      <c r="Q538" s="252"/>
      <c r="R538" s="252"/>
      <c r="S538" s="252"/>
      <c r="T538" s="25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4" t="s">
        <v>253</v>
      </c>
      <c r="AU538" s="254" t="s">
        <v>92</v>
      </c>
      <c r="AV538" s="13" t="s">
        <v>92</v>
      </c>
      <c r="AW538" s="13" t="s">
        <v>36</v>
      </c>
      <c r="AX538" s="13" t="s">
        <v>83</v>
      </c>
      <c r="AY538" s="254" t="s">
        <v>244</v>
      </c>
    </row>
    <row r="539" s="16" customFormat="1">
      <c r="A539" s="16"/>
      <c r="B539" s="276"/>
      <c r="C539" s="277"/>
      <c r="D539" s="245" t="s">
        <v>253</v>
      </c>
      <c r="E539" s="278" t="s">
        <v>1</v>
      </c>
      <c r="F539" s="279" t="s">
        <v>503</v>
      </c>
      <c r="G539" s="277"/>
      <c r="H539" s="280">
        <v>92.760000000000005</v>
      </c>
      <c r="I539" s="281"/>
      <c r="J539" s="277"/>
      <c r="K539" s="277"/>
      <c r="L539" s="282"/>
      <c r="M539" s="283"/>
      <c r="N539" s="284"/>
      <c r="O539" s="284"/>
      <c r="P539" s="284"/>
      <c r="Q539" s="284"/>
      <c r="R539" s="284"/>
      <c r="S539" s="284"/>
      <c r="T539" s="285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T539" s="286" t="s">
        <v>253</v>
      </c>
      <c r="AU539" s="286" t="s">
        <v>92</v>
      </c>
      <c r="AV539" s="16" t="s">
        <v>358</v>
      </c>
      <c r="AW539" s="16" t="s">
        <v>36</v>
      </c>
      <c r="AX539" s="16" t="s">
        <v>83</v>
      </c>
      <c r="AY539" s="286" t="s">
        <v>244</v>
      </c>
    </row>
    <row r="540" s="14" customFormat="1">
      <c r="A540" s="14"/>
      <c r="B540" s="255"/>
      <c r="C540" s="256"/>
      <c r="D540" s="245" t="s">
        <v>253</v>
      </c>
      <c r="E540" s="257" t="s">
        <v>1</v>
      </c>
      <c r="F540" s="258" t="s">
        <v>255</v>
      </c>
      <c r="G540" s="256"/>
      <c r="H540" s="259">
        <v>92.760000000000005</v>
      </c>
      <c r="I540" s="260"/>
      <c r="J540" s="256"/>
      <c r="K540" s="256"/>
      <c r="L540" s="261"/>
      <c r="M540" s="262"/>
      <c r="N540" s="263"/>
      <c r="O540" s="263"/>
      <c r="P540" s="263"/>
      <c r="Q540" s="263"/>
      <c r="R540" s="263"/>
      <c r="S540" s="263"/>
      <c r="T540" s="26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65" t="s">
        <v>253</v>
      </c>
      <c r="AU540" s="265" t="s">
        <v>92</v>
      </c>
      <c r="AV540" s="14" t="s">
        <v>251</v>
      </c>
      <c r="AW540" s="14" t="s">
        <v>36</v>
      </c>
      <c r="AX540" s="14" t="s">
        <v>90</v>
      </c>
      <c r="AY540" s="265" t="s">
        <v>244</v>
      </c>
    </row>
    <row r="541" s="2" customFormat="1" ht="16.5" customHeight="1">
      <c r="A541" s="39"/>
      <c r="B541" s="40"/>
      <c r="C541" s="229" t="s">
        <v>1278</v>
      </c>
      <c r="D541" s="229" t="s">
        <v>247</v>
      </c>
      <c r="E541" s="230" t="s">
        <v>1891</v>
      </c>
      <c r="F541" s="231" t="s">
        <v>1892</v>
      </c>
      <c r="G541" s="232" t="s">
        <v>174</v>
      </c>
      <c r="H541" s="233">
        <v>92.760000000000005</v>
      </c>
      <c r="I541" s="234"/>
      <c r="J541" s="235">
        <f>ROUND(I541*H541,2)</f>
        <v>0</v>
      </c>
      <c r="K541" s="236"/>
      <c r="L541" s="45"/>
      <c r="M541" s="237" t="s">
        <v>1</v>
      </c>
      <c r="N541" s="238" t="s">
        <v>48</v>
      </c>
      <c r="O541" s="92"/>
      <c r="P541" s="239">
        <f>O541*H541</f>
        <v>0</v>
      </c>
      <c r="Q541" s="239">
        <v>0.00027999999999999998</v>
      </c>
      <c r="R541" s="239">
        <f>Q541*H541</f>
        <v>0.025972800000000001</v>
      </c>
      <c r="S541" s="239">
        <v>0</v>
      </c>
      <c r="T541" s="240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41" t="s">
        <v>330</v>
      </c>
      <c r="AT541" s="241" t="s">
        <v>247</v>
      </c>
      <c r="AU541" s="241" t="s">
        <v>92</v>
      </c>
      <c r="AY541" s="18" t="s">
        <v>244</v>
      </c>
      <c r="BE541" s="242">
        <f>IF(N541="základní",J541,0)</f>
        <v>0</v>
      </c>
      <c r="BF541" s="242">
        <f>IF(N541="snížená",J541,0)</f>
        <v>0</v>
      </c>
      <c r="BG541" s="242">
        <f>IF(N541="zákl. přenesená",J541,0)</f>
        <v>0</v>
      </c>
      <c r="BH541" s="242">
        <f>IF(N541="sníž. přenesená",J541,0)</f>
        <v>0</v>
      </c>
      <c r="BI541" s="242">
        <f>IF(N541="nulová",J541,0)</f>
        <v>0</v>
      </c>
      <c r="BJ541" s="18" t="s">
        <v>90</v>
      </c>
      <c r="BK541" s="242">
        <f>ROUND(I541*H541,2)</f>
        <v>0</v>
      </c>
      <c r="BL541" s="18" t="s">
        <v>330</v>
      </c>
      <c r="BM541" s="241" t="s">
        <v>5581</v>
      </c>
    </row>
    <row r="542" s="2" customFormat="1">
      <c r="A542" s="39"/>
      <c r="B542" s="40"/>
      <c r="C542" s="41"/>
      <c r="D542" s="245" t="s">
        <v>632</v>
      </c>
      <c r="E542" s="41"/>
      <c r="F542" s="299" t="s">
        <v>1894</v>
      </c>
      <c r="G542" s="41"/>
      <c r="H542" s="41"/>
      <c r="I542" s="300"/>
      <c r="J542" s="41"/>
      <c r="K542" s="41"/>
      <c r="L542" s="45"/>
      <c r="M542" s="301"/>
      <c r="N542" s="302"/>
      <c r="O542" s="92"/>
      <c r="P542" s="92"/>
      <c r="Q542" s="92"/>
      <c r="R542" s="92"/>
      <c r="S542" s="92"/>
      <c r="T542" s="93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T542" s="18" t="s">
        <v>632</v>
      </c>
      <c r="AU542" s="18" t="s">
        <v>92</v>
      </c>
    </row>
    <row r="543" s="15" customFormat="1">
      <c r="A543" s="15"/>
      <c r="B543" s="266"/>
      <c r="C543" s="267"/>
      <c r="D543" s="245" t="s">
        <v>253</v>
      </c>
      <c r="E543" s="268" t="s">
        <v>1</v>
      </c>
      <c r="F543" s="269" t="s">
        <v>494</v>
      </c>
      <c r="G543" s="267"/>
      <c r="H543" s="268" t="s">
        <v>1</v>
      </c>
      <c r="I543" s="270"/>
      <c r="J543" s="267"/>
      <c r="K543" s="267"/>
      <c r="L543" s="271"/>
      <c r="M543" s="272"/>
      <c r="N543" s="273"/>
      <c r="O543" s="273"/>
      <c r="P543" s="273"/>
      <c r="Q543" s="273"/>
      <c r="R543" s="273"/>
      <c r="S543" s="273"/>
      <c r="T543" s="274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75" t="s">
        <v>253</v>
      </c>
      <c r="AU543" s="275" t="s">
        <v>92</v>
      </c>
      <c r="AV543" s="15" t="s">
        <v>90</v>
      </c>
      <c r="AW543" s="15" t="s">
        <v>36</v>
      </c>
      <c r="AX543" s="15" t="s">
        <v>83</v>
      </c>
      <c r="AY543" s="275" t="s">
        <v>244</v>
      </c>
    </row>
    <row r="544" s="15" customFormat="1">
      <c r="A544" s="15"/>
      <c r="B544" s="266"/>
      <c r="C544" s="267"/>
      <c r="D544" s="245" t="s">
        <v>253</v>
      </c>
      <c r="E544" s="268" t="s">
        <v>1</v>
      </c>
      <c r="F544" s="269" t="s">
        <v>513</v>
      </c>
      <c r="G544" s="267"/>
      <c r="H544" s="268" t="s">
        <v>1</v>
      </c>
      <c r="I544" s="270"/>
      <c r="J544" s="267"/>
      <c r="K544" s="267"/>
      <c r="L544" s="271"/>
      <c r="M544" s="272"/>
      <c r="N544" s="273"/>
      <c r="O544" s="273"/>
      <c r="P544" s="273"/>
      <c r="Q544" s="273"/>
      <c r="R544" s="273"/>
      <c r="S544" s="273"/>
      <c r="T544" s="274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75" t="s">
        <v>253</v>
      </c>
      <c r="AU544" s="275" t="s">
        <v>92</v>
      </c>
      <c r="AV544" s="15" t="s">
        <v>90</v>
      </c>
      <c r="AW544" s="15" t="s">
        <v>36</v>
      </c>
      <c r="AX544" s="15" t="s">
        <v>83</v>
      </c>
      <c r="AY544" s="275" t="s">
        <v>244</v>
      </c>
    </row>
    <row r="545" s="13" customFormat="1">
      <c r="A545" s="13"/>
      <c r="B545" s="243"/>
      <c r="C545" s="244"/>
      <c r="D545" s="245" t="s">
        <v>253</v>
      </c>
      <c r="E545" s="246" t="s">
        <v>1</v>
      </c>
      <c r="F545" s="247" t="s">
        <v>5267</v>
      </c>
      <c r="G545" s="244"/>
      <c r="H545" s="248">
        <v>91.959999999999994</v>
      </c>
      <c r="I545" s="249"/>
      <c r="J545" s="244"/>
      <c r="K545" s="244"/>
      <c r="L545" s="250"/>
      <c r="M545" s="251"/>
      <c r="N545" s="252"/>
      <c r="O545" s="252"/>
      <c r="P545" s="252"/>
      <c r="Q545" s="252"/>
      <c r="R545" s="252"/>
      <c r="S545" s="252"/>
      <c r="T545" s="25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4" t="s">
        <v>253</v>
      </c>
      <c r="AU545" s="254" t="s">
        <v>92</v>
      </c>
      <c r="AV545" s="13" t="s">
        <v>92</v>
      </c>
      <c r="AW545" s="13" t="s">
        <v>36</v>
      </c>
      <c r="AX545" s="13" t="s">
        <v>83</v>
      </c>
      <c r="AY545" s="254" t="s">
        <v>244</v>
      </c>
    </row>
    <row r="546" s="13" customFormat="1">
      <c r="A546" s="13"/>
      <c r="B546" s="243"/>
      <c r="C546" s="244"/>
      <c r="D546" s="245" t="s">
        <v>253</v>
      </c>
      <c r="E546" s="246" t="s">
        <v>1</v>
      </c>
      <c r="F546" s="247" t="s">
        <v>5268</v>
      </c>
      <c r="G546" s="244"/>
      <c r="H546" s="248">
        <v>0.80000000000000004</v>
      </c>
      <c r="I546" s="249"/>
      <c r="J546" s="244"/>
      <c r="K546" s="244"/>
      <c r="L546" s="250"/>
      <c r="M546" s="251"/>
      <c r="N546" s="252"/>
      <c r="O546" s="252"/>
      <c r="P546" s="252"/>
      <c r="Q546" s="252"/>
      <c r="R546" s="252"/>
      <c r="S546" s="252"/>
      <c r="T546" s="25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4" t="s">
        <v>253</v>
      </c>
      <c r="AU546" s="254" t="s">
        <v>92</v>
      </c>
      <c r="AV546" s="13" t="s">
        <v>92</v>
      </c>
      <c r="AW546" s="13" t="s">
        <v>36</v>
      </c>
      <c r="AX546" s="13" t="s">
        <v>83</v>
      </c>
      <c r="AY546" s="254" t="s">
        <v>244</v>
      </c>
    </row>
    <row r="547" s="16" customFormat="1">
      <c r="A547" s="16"/>
      <c r="B547" s="276"/>
      <c r="C547" s="277"/>
      <c r="D547" s="245" t="s">
        <v>253</v>
      </c>
      <c r="E547" s="278" t="s">
        <v>1</v>
      </c>
      <c r="F547" s="279" t="s">
        <v>503</v>
      </c>
      <c r="G547" s="277"/>
      <c r="H547" s="280">
        <v>92.760000000000005</v>
      </c>
      <c r="I547" s="281"/>
      <c r="J547" s="277"/>
      <c r="K547" s="277"/>
      <c r="L547" s="282"/>
      <c r="M547" s="283"/>
      <c r="N547" s="284"/>
      <c r="O547" s="284"/>
      <c r="P547" s="284"/>
      <c r="Q547" s="284"/>
      <c r="R547" s="284"/>
      <c r="S547" s="284"/>
      <c r="T547" s="285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T547" s="286" t="s">
        <v>253</v>
      </c>
      <c r="AU547" s="286" t="s">
        <v>92</v>
      </c>
      <c r="AV547" s="16" t="s">
        <v>358</v>
      </c>
      <c r="AW547" s="16" t="s">
        <v>36</v>
      </c>
      <c r="AX547" s="16" t="s">
        <v>83</v>
      </c>
      <c r="AY547" s="286" t="s">
        <v>244</v>
      </c>
    </row>
    <row r="548" s="14" customFormat="1">
      <c r="A548" s="14"/>
      <c r="B548" s="255"/>
      <c r="C548" s="256"/>
      <c r="D548" s="245" t="s">
        <v>253</v>
      </c>
      <c r="E548" s="257" t="s">
        <v>1</v>
      </c>
      <c r="F548" s="258" t="s">
        <v>255</v>
      </c>
      <c r="G548" s="256"/>
      <c r="H548" s="259">
        <v>92.760000000000005</v>
      </c>
      <c r="I548" s="260"/>
      <c r="J548" s="256"/>
      <c r="K548" s="256"/>
      <c r="L548" s="261"/>
      <c r="M548" s="262"/>
      <c r="N548" s="263"/>
      <c r="O548" s="263"/>
      <c r="P548" s="263"/>
      <c r="Q548" s="263"/>
      <c r="R548" s="263"/>
      <c r="S548" s="263"/>
      <c r="T548" s="26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65" t="s">
        <v>253</v>
      </c>
      <c r="AU548" s="265" t="s">
        <v>92</v>
      </c>
      <c r="AV548" s="14" t="s">
        <v>251</v>
      </c>
      <c r="AW548" s="14" t="s">
        <v>36</v>
      </c>
      <c r="AX548" s="14" t="s">
        <v>90</v>
      </c>
      <c r="AY548" s="265" t="s">
        <v>244</v>
      </c>
    </row>
    <row r="549" s="2" customFormat="1" ht="24.15" customHeight="1">
      <c r="A549" s="39"/>
      <c r="B549" s="40"/>
      <c r="C549" s="229" t="s">
        <v>856</v>
      </c>
      <c r="D549" s="229" t="s">
        <v>247</v>
      </c>
      <c r="E549" s="230" t="s">
        <v>5582</v>
      </c>
      <c r="F549" s="231" t="s">
        <v>5583</v>
      </c>
      <c r="G549" s="232" t="s">
        <v>174</v>
      </c>
      <c r="H549" s="233">
        <v>771.10500000000002</v>
      </c>
      <c r="I549" s="234"/>
      <c r="J549" s="235">
        <f>ROUND(I549*H549,2)</f>
        <v>0</v>
      </c>
      <c r="K549" s="236"/>
      <c r="L549" s="45"/>
      <c r="M549" s="237" t="s">
        <v>1</v>
      </c>
      <c r="N549" s="238" t="s">
        <v>48</v>
      </c>
      <c r="O549" s="92"/>
      <c r="P549" s="239">
        <f>O549*H549</f>
        <v>0</v>
      </c>
      <c r="Q549" s="239">
        <v>0.00021000000000000001</v>
      </c>
      <c r="R549" s="239">
        <f>Q549*H549</f>
        <v>0.16193205000000002</v>
      </c>
      <c r="S549" s="239">
        <v>0</v>
      </c>
      <c r="T549" s="240">
        <f>S549*H549</f>
        <v>0</v>
      </c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R549" s="241" t="s">
        <v>330</v>
      </c>
      <c r="AT549" s="241" t="s">
        <v>247</v>
      </c>
      <c r="AU549" s="241" t="s">
        <v>92</v>
      </c>
      <c r="AY549" s="18" t="s">
        <v>244</v>
      </c>
      <c r="BE549" s="242">
        <f>IF(N549="základní",J549,0)</f>
        <v>0</v>
      </c>
      <c r="BF549" s="242">
        <f>IF(N549="snížená",J549,0)</f>
        <v>0</v>
      </c>
      <c r="BG549" s="242">
        <f>IF(N549="zákl. přenesená",J549,0)</f>
        <v>0</v>
      </c>
      <c r="BH549" s="242">
        <f>IF(N549="sníž. přenesená",J549,0)</f>
        <v>0</v>
      </c>
      <c r="BI549" s="242">
        <f>IF(N549="nulová",J549,0)</f>
        <v>0</v>
      </c>
      <c r="BJ549" s="18" t="s">
        <v>90</v>
      </c>
      <c r="BK549" s="242">
        <f>ROUND(I549*H549,2)</f>
        <v>0</v>
      </c>
      <c r="BL549" s="18" t="s">
        <v>330</v>
      </c>
      <c r="BM549" s="241" t="s">
        <v>5584</v>
      </c>
    </row>
    <row r="550" s="15" customFormat="1">
      <c r="A550" s="15"/>
      <c r="B550" s="266"/>
      <c r="C550" s="267"/>
      <c r="D550" s="245" t="s">
        <v>253</v>
      </c>
      <c r="E550" s="268" t="s">
        <v>1</v>
      </c>
      <c r="F550" s="269" t="s">
        <v>5369</v>
      </c>
      <c r="G550" s="267"/>
      <c r="H550" s="268" t="s">
        <v>1</v>
      </c>
      <c r="I550" s="270"/>
      <c r="J550" s="267"/>
      <c r="K550" s="267"/>
      <c r="L550" s="271"/>
      <c r="M550" s="272"/>
      <c r="N550" s="273"/>
      <c r="O550" s="273"/>
      <c r="P550" s="273"/>
      <c r="Q550" s="273"/>
      <c r="R550" s="273"/>
      <c r="S550" s="273"/>
      <c r="T550" s="274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T550" s="275" t="s">
        <v>253</v>
      </c>
      <c r="AU550" s="275" t="s">
        <v>92</v>
      </c>
      <c r="AV550" s="15" t="s">
        <v>90</v>
      </c>
      <c r="AW550" s="15" t="s">
        <v>36</v>
      </c>
      <c r="AX550" s="15" t="s">
        <v>83</v>
      </c>
      <c r="AY550" s="275" t="s">
        <v>244</v>
      </c>
    </row>
    <row r="551" s="13" customFormat="1">
      <c r="A551" s="13"/>
      <c r="B551" s="243"/>
      <c r="C551" s="244"/>
      <c r="D551" s="245" t="s">
        <v>253</v>
      </c>
      <c r="E551" s="246" t="s">
        <v>1</v>
      </c>
      <c r="F551" s="247" t="s">
        <v>5585</v>
      </c>
      <c r="G551" s="244"/>
      <c r="H551" s="248">
        <v>481.88499999999999</v>
      </c>
      <c r="I551" s="249"/>
      <c r="J551" s="244"/>
      <c r="K551" s="244"/>
      <c r="L551" s="250"/>
      <c r="M551" s="251"/>
      <c r="N551" s="252"/>
      <c r="O551" s="252"/>
      <c r="P551" s="252"/>
      <c r="Q551" s="252"/>
      <c r="R551" s="252"/>
      <c r="S551" s="252"/>
      <c r="T551" s="25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4" t="s">
        <v>253</v>
      </c>
      <c r="AU551" s="254" t="s">
        <v>92</v>
      </c>
      <c r="AV551" s="13" t="s">
        <v>92</v>
      </c>
      <c r="AW551" s="13" t="s">
        <v>36</v>
      </c>
      <c r="AX551" s="13" t="s">
        <v>83</v>
      </c>
      <c r="AY551" s="254" t="s">
        <v>244</v>
      </c>
    </row>
    <row r="552" s="13" customFormat="1">
      <c r="A552" s="13"/>
      <c r="B552" s="243"/>
      <c r="C552" s="244"/>
      <c r="D552" s="245" t="s">
        <v>253</v>
      </c>
      <c r="E552" s="246" t="s">
        <v>1</v>
      </c>
      <c r="F552" s="247" t="s">
        <v>5586</v>
      </c>
      <c r="G552" s="244"/>
      <c r="H552" s="248">
        <v>289.22000000000003</v>
      </c>
      <c r="I552" s="249"/>
      <c r="J552" s="244"/>
      <c r="K552" s="244"/>
      <c r="L552" s="250"/>
      <c r="M552" s="251"/>
      <c r="N552" s="252"/>
      <c r="O552" s="252"/>
      <c r="P552" s="252"/>
      <c r="Q552" s="252"/>
      <c r="R552" s="252"/>
      <c r="S552" s="252"/>
      <c r="T552" s="25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4" t="s">
        <v>253</v>
      </c>
      <c r="AU552" s="254" t="s">
        <v>92</v>
      </c>
      <c r="AV552" s="13" t="s">
        <v>92</v>
      </c>
      <c r="AW552" s="13" t="s">
        <v>36</v>
      </c>
      <c r="AX552" s="13" t="s">
        <v>83</v>
      </c>
      <c r="AY552" s="254" t="s">
        <v>244</v>
      </c>
    </row>
    <row r="553" s="14" customFormat="1">
      <c r="A553" s="14"/>
      <c r="B553" s="255"/>
      <c r="C553" s="256"/>
      <c r="D553" s="245" t="s">
        <v>253</v>
      </c>
      <c r="E553" s="257" t="s">
        <v>1</v>
      </c>
      <c r="F553" s="258" t="s">
        <v>255</v>
      </c>
      <c r="G553" s="256"/>
      <c r="H553" s="259">
        <v>771.10500000000002</v>
      </c>
      <c r="I553" s="260"/>
      <c r="J553" s="256"/>
      <c r="K553" s="256"/>
      <c r="L553" s="261"/>
      <c r="M553" s="262"/>
      <c r="N553" s="263"/>
      <c r="O553" s="263"/>
      <c r="P553" s="263"/>
      <c r="Q553" s="263"/>
      <c r="R553" s="263"/>
      <c r="S553" s="263"/>
      <c r="T553" s="26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65" t="s">
        <v>253</v>
      </c>
      <c r="AU553" s="265" t="s">
        <v>92</v>
      </c>
      <c r="AV553" s="14" t="s">
        <v>251</v>
      </c>
      <c r="AW553" s="14" t="s">
        <v>36</v>
      </c>
      <c r="AX553" s="14" t="s">
        <v>90</v>
      </c>
      <c r="AY553" s="265" t="s">
        <v>244</v>
      </c>
    </row>
    <row r="554" s="13" customFormat="1">
      <c r="A554" s="13"/>
      <c r="B554" s="243"/>
      <c r="C554" s="244"/>
      <c r="D554" s="245" t="s">
        <v>253</v>
      </c>
      <c r="E554" s="246" t="s">
        <v>1</v>
      </c>
      <c r="F554" s="247" t="s">
        <v>5587</v>
      </c>
      <c r="G554" s="244"/>
      <c r="H554" s="248">
        <v>899.13900000000001</v>
      </c>
      <c r="I554" s="249"/>
      <c r="J554" s="244"/>
      <c r="K554" s="244"/>
      <c r="L554" s="250"/>
      <c r="M554" s="251"/>
      <c r="N554" s="252"/>
      <c r="O554" s="252"/>
      <c r="P554" s="252"/>
      <c r="Q554" s="252"/>
      <c r="R554" s="252"/>
      <c r="S554" s="252"/>
      <c r="T554" s="25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4" t="s">
        <v>253</v>
      </c>
      <c r="AU554" s="254" t="s">
        <v>92</v>
      </c>
      <c r="AV554" s="13" t="s">
        <v>92</v>
      </c>
      <c r="AW554" s="13" t="s">
        <v>36</v>
      </c>
      <c r="AX554" s="13" t="s">
        <v>83</v>
      </c>
      <c r="AY554" s="254" t="s">
        <v>244</v>
      </c>
    </row>
    <row r="555" s="2" customFormat="1" ht="33" customHeight="1">
      <c r="A555" s="39"/>
      <c r="B555" s="40"/>
      <c r="C555" s="229" t="s">
        <v>861</v>
      </c>
      <c r="D555" s="229" t="s">
        <v>247</v>
      </c>
      <c r="E555" s="230" t="s">
        <v>5588</v>
      </c>
      <c r="F555" s="231" t="s">
        <v>5589</v>
      </c>
      <c r="G555" s="232" t="s">
        <v>174</v>
      </c>
      <c r="H555" s="233">
        <v>771.10500000000002</v>
      </c>
      <c r="I555" s="234"/>
      <c r="J555" s="235">
        <f>ROUND(I555*H555,2)</f>
        <v>0</v>
      </c>
      <c r="K555" s="236"/>
      <c r="L555" s="45"/>
      <c r="M555" s="237" t="s">
        <v>1</v>
      </c>
      <c r="N555" s="238" t="s">
        <v>48</v>
      </c>
      <c r="O555" s="92"/>
      <c r="P555" s="239">
        <f>O555*H555</f>
        <v>0</v>
      </c>
      <c r="Q555" s="239">
        <v>0.00029</v>
      </c>
      <c r="R555" s="239">
        <f>Q555*H555</f>
        <v>0.22362045</v>
      </c>
      <c r="S555" s="239">
        <v>0</v>
      </c>
      <c r="T555" s="240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41" t="s">
        <v>330</v>
      </c>
      <c r="AT555" s="241" t="s">
        <v>247</v>
      </c>
      <c r="AU555" s="241" t="s">
        <v>92</v>
      </c>
      <c r="AY555" s="18" t="s">
        <v>244</v>
      </c>
      <c r="BE555" s="242">
        <f>IF(N555="základní",J555,0)</f>
        <v>0</v>
      </c>
      <c r="BF555" s="242">
        <f>IF(N555="snížená",J555,0)</f>
        <v>0</v>
      </c>
      <c r="BG555" s="242">
        <f>IF(N555="zákl. přenesená",J555,0)</f>
        <v>0</v>
      </c>
      <c r="BH555" s="242">
        <f>IF(N555="sníž. přenesená",J555,0)</f>
        <v>0</v>
      </c>
      <c r="BI555" s="242">
        <f>IF(N555="nulová",J555,0)</f>
        <v>0</v>
      </c>
      <c r="BJ555" s="18" t="s">
        <v>90</v>
      </c>
      <c r="BK555" s="242">
        <f>ROUND(I555*H555,2)</f>
        <v>0</v>
      </c>
      <c r="BL555" s="18" t="s">
        <v>330</v>
      </c>
      <c r="BM555" s="241" t="s">
        <v>5590</v>
      </c>
    </row>
    <row r="556" s="15" customFormat="1">
      <c r="A556" s="15"/>
      <c r="B556" s="266"/>
      <c r="C556" s="267"/>
      <c r="D556" s="245" t="s">
        <v>253</v>
      </c>
      <c r="E556" s="268" t="s">
        <v>1</v>
      </c>
      <c r="F556" s="269" t="s">
        <v>5369</v>
      </c>
      <c r="G556" s="267"/>
      <c r="H556" s="268" t="s">
        <v>1</v>
      </c>
      <c r="I556" s="270"/>
      <c r="J556" s="267"/>
      <c r="K556" s="267"/>
      <c r="L556" s="271"/>
      <c r="M556" s="272"/>
      <c r="N556" s="273"/>
      <c r="O556" s="273"/>
      <c r="P556" s="273"/>
      <c r="Q556" s="273"/>
      <c r="R556" s="273"/>
      <c r="S556" s="273"/>
      <c r="T556" s="274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T556" s="275" t="s">
        <v>253</v>
      </c>
      <c r="AU556" s="275" t="s">
        <v>92</v>
      </c>
      <c r="AV556" s="15" t="s">
        <v>90</v>
      </c>
      <c r="AW556" s="15" t="s">
        <v>36</v>
      </c>
      <c r="AX556" s="15" t="s">
        <v>83</v>
      </c>
      <c r="AY556" s="275" t="s">
        <v>244</v>
      </c>
    </row>
    <row r="557" s="13" customFormat="1">
      <c r="A557" s="13"/>
      <c r="B557" s="243"/>
      <c r="C557" s="244"/>
      <c r="D557" s="245" t="s">
        <v>253</v>
      </c>
      <c r="E557" s="246" t="s">
        <v>1</v>
      </c>
      <c r="F557" s="247" t="s">
        <v>5585</v>
      </c>
      <c r="G557" s="244"/>
      <c r="H557" s="248">
        <v>481.88499999999999</v>
      </c>
      <c r="I557" s="249"/>
      <c r="J557" s="244"/>
      <c r="K557" s="244"/>
      <c r="L557" s="250"/>
      <c r="M557" s="251"/>
      <c r="N557" s="252"/>
      <c r="O557" s="252"/>
      <c r="P557" s="252"/>
      <c r="Q557" s="252"/>
      <c r="R557" s="252"/>
      <c r="S557" s="252"/>
      <c r="T557" s="25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4" t="s">
        <v>253</v>
      </c>
      <c r="AU557" s="254" t="s">
        <v>92</v>
      </c>
      <c r="AV557" s="13" t="s">
        <v>92</v>
      </c>
      <c r="AW557" s="13" t="s">
        <v>36</v>
      </c>
      <c r="AX557" s="13" t="s">
        <v>83</v>
      </c>
      <c r="AY557" s="254" t="s">
        <v>244</v>
      </c>
    </row>
    <row r="558" s="13" customFormat="1">
      <c r="A558" s="13"/>
      <c r="B558" s="243"/>
      <c r="C558" s="244"/>
      <c r="D558" s="245" t="s">
        <v>253</v>
      </c>
      <c r="E558" s="246" t="s">
        <v>1</v>
      </c>
      <c r="F558" s="247" t="s">
        <v>5586</v>
      </c>
      <c r="G558" s="244"/>
      <c r="H558" s="248">
        <v>289.22000000000003</v>
      </c>
      <c r="I558" s="249"/>
      <c r="J558" s="244"/>
      <c r="K558" s="244"/>
      <c r="L558" s="250"/>
      <c r="M558" s="251"/>
      <c r="N558" s="252"/>
      <c r="O558" s="252"/>
      <c r="P558" s="252"/>
      <c r="Q558" s="252"/>
      <c r="R558" s="252"/>
      <c r="S558" s="252"/>
      <c r="T558" s="25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4" t="s">
        <v>253</v>
      </c>
      <c r="AU558" s="254" t="s">
        <v>92</v>
      </c>
      <c r="AV558" s="13" t="s">
        <v>92</v>
      </c>
      <c r="AW558" s="13" t="s">
        <v>36</v>
      </c>
      <c r="AX558" s="13" t="s">
        <v>83</v>
      </c>
      <c r="AY558" s="254" t="s">
        <v>244</v>
      </c>
    </row>
    <row r="559" s="14" customFormat="1">
      <c r="A559" s="14"/>
      <c r="B559" s="255"/>
      <c r="C559" s="256"/>
      <c r="D559" s="245" t="s">
        <v>253</v>
      </c>
      <c r="E559" s="257" t="s">
        <v>1</v>
      </c>
      <c r="F559" s="258" t="s">
        <v>255</v>
      </c>
      <c r="G559" s="256"/>
      <c r="H559" s="259">
        <v>771.10500000000002</v>
      </c>
      <c r="I559" s="260"/>
      <c r="J559" s="256"/>
      <c r="K559" s="256"/>
      <c r="L559" s="261"/>
      <c r="M559" s="262"/>
      <c r="N559" s="263"/>
      <c r="O559" s="263"/>
      <c r="P559" s="263"/>
      <c r="Q559" s="263"/>
      <c r="R559" s="263"/>
      <c r="S559" s="263"/>
      <c r="T559" s="26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65" t="s">
        <v>253</v>
      </c>
      <c r="AU559" s="265" t="s">
        <v>92</v>
      </c>
      <c r="AV559" s="14" t="s">
        <v>251</v>
      </c>
      <c r="AW559" s="14" t="s">
        <v>36</v>
      </c>
      <c r="AX559" s="14" t="s">
        <v>90</v>
      </c>
      <c r="AY559" s="265" t="s">
        <v>244</v>
      </c>
    </row>
    <row r="560" s="13" customFormat="1">
      <c r="A560" s="13"/>
      <c r="B560" s="243"/>
      <c r="C560" s="244"/>
      <c r="D560" s="245" t="s">
        <v>253</v>
      </c>
      <c r="E560" s="246" t="s">
        <v>1</v>
      </c>
      <c r="F560" s="247" t="s">
        <v>5587</v>
      </c>
      <c r="G560" s="244"/>
      <c r="H560" s="248">
        <v>899.13900000000001</v>
      </c>
      <c r="I560" s="249"/>
      <c r="J560" s="244"/>
      <c r="K560" s="244"/>
      <c r="L560" s="250"/>
      <c r="M560" s="306"/>
      <c r="N560" s="307"/>
      <c r="O560" s="307"/>
      <c r="P560" s="307"/>
      <c r="Q560" s="307"/>
      <c r="R560" s="307"/>
      <c r="S560" s="307"/>
      <c r="T560" s="308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4" t="s">
        <v>253</v>
      </c>
      <c r="AU560" s="254" t="s">
        <v>92</v>
      </c>
      <c r="AV560" s="13" t="s">
        <v>92</v>
      </c>
      <c r="AW560" s="13" t="s">
        <v>36</v>
      </c>
      <c r="AX560" s="13" t="s">
        <v>83</v>
      </c>
      <c r="AY560" s="254" t="s">
        <v>244</v>
      </c>
    </row>
    <row r="561" s="2" customFormat="1" ht="6.96" customHeight="1">
      <c r="A561" s="39"/>
      <c r="B561" s="67"/>
      <c r="C561" s="68"/>
      <c r="D561" s="68"/>
      <c r="E561" s="68"/>
      <c r="F561" s="68"/>
      <c r="G561" s="68"/>
      <c r="H561" s="68"/>
      <c r="I561" s="68"/>
      <c r="J561" s="68"/>
      <c r="K561" s="68"/>
      <c r="L561" s="45"/>
      <c r="M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</sheetData>
  <sheetProtection sheet="1" autoFilter="0" formatColumns="0" formatRows="0" objects="1" scenarios="1" spinCount="100000" saltValue="4HT3BrlSaBfk4uF+r7soB52BZsmz6w7s4MDJgiP1RrWf7W+8IWZX9OTPfw3TZCTeNoPFaFvHmj/LuFHg0Nwoww==" hashValue="G/TvjDSspII7wL+oQ6l/DnHV/s3YWa8NawY3I5qeiXmJoV/iahZjoooh7JVmDpCKjRldI+GcQ1GtzAyHUN8f3Q==" algorithmName="SHA-512" password="CC35"/>
  <autoFilter ref="C136:K56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5:H125"/>
    <mergeCell ref="E127:H127"/>
    <mergeCell ref="E129:H12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97</v>
      </c>
      <c r="AZ2" s="147" t="s">
        <v>170</v>
      </c>
      <c r="BA2" s="147" t="s">
        <v>1</v>
      </c>
      <c r="BB2" s="147" t="s">
        <v>171</v>
      </c>
      <c r="BC2" s="147" t="s">
        <v>172</v>
      </c>
      <c r="BD2" s="147" t="s">
        <v>92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  <c r="AZ3" s="147" t="s">
        <v>173</v>
      </c>
      <c r="BA3" s="147" t="s">
        <v>1</v>
      </c>
      <c r="BB3" s="147" t="s">
        <v>174</v>
      </c>
      <c r="BC3" s="147" t="s">
        <v>175</v>
      </c>
      <c r="BD3" s="147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  <c r="AZ4" s="147" t="s">
        <v>177</v>
      </c>
      <c r="BA4" s="147" t="s">
        <v>1</v>
      </c>
      <c r="BB4" s="147" t="s">
        <v>174</v>
      </c>
      <c r="BC4" s="147" t="s">
        <v>178</v>
      </c>
      <c r="BD4" s="147" t="s">
        <v>92</v>
      </c>
    </row>
    <row r="5" s="1" customFormat="1" ht="6.96" customHeight="1">
      <c r="B5" s="21"/>
      <c r="L5" s="21"/>
      <c r="AZ5" s="147" t="s">
        <v>179</v>
      </c>
      <c r="BA5" s="147" t="s">
        <v>1</v>
      </c>
      <c r="BB5" s="147" t="s">
        <v>174</v>
      </c>
      <c r="BC5" s="147" t="s">
        <v>180</v>
      </c>
      <c r="BD5" s="147" t="s">
        <v>92</v>
      </c>
    </row>
    <row r="6" s="1" customFormat="1" ht="12" customHeight="1">
      <c r="B6" s="21"/>
      <c r="D6" s="152" t="s">
        <v>16</v>
      </c>
      <c r="L6" s="21"/>
      <c r="AZ6" s="147" t="s">
        <v>181</v>
      </c>
      <c r="BA6" s="147" t="s">
        <v>1</v>
      </c>
      <c r="BB6" s="147" t="s">
        <v>174</v>
      </c>
      <c r="BC6" s="147" t="s">
        <v>182</v>
      </c>
      <c r="BD6" s="147" t="s">
        <v>92</v>
      </c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  <c r="AZ7" s="147" t="s">
        <v>183</v>
      </c>
      <c r="BA7" s="147" t="s">
        <v>1</v>
      </c>
      <c r="BB7" s="147" t="s">
        <v>184</v>
      </c>
      <c r="BC7" s="147" t="s">
        <v>185</v>
      </c>
      <c r="BD7" s="147" t="s">
        <v>92</v>
      </c>
    </row>
    <row r="8" s="1" customFormat="1" ht="12" customHeight="1">
      <c r="B8" s="21"/>
      <c r="D8" s="152" t="s">
        <v>186</v>
      </c>
      <c r="L8" s="21"/>
      <c r="AZ8" s="147" t="s">
        <v>187</v>
      </c>
      <c r="BA8" s="147" t="s">
        <v>1</v>
      </c>
      <c r="BB8" s="147" t="s">
        <v>184</v>
      </c>
      <c r="BC8" s="147" t="s">
        <v>188</v>
      </c>
      <c r="BD8" s="147" t="s">
        <v>92</v>
      </c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Z9" s="147" t="s">
        <v>190</v>
      </c>
      <c r="BA9" s="147" t="s">
        <v>1</v>
      </c>
      <c r="BB9" s="147" t="s">
        <v>184</v>
      </c>
      <c r="BC9" s="147" t="s">
        <v>191</v>
      </c>
      <c r="BD9" s="147" t="s">
        <v>92</v>
      </c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Z10" s="147" t="s">
        <v>193</v>
      </c>
      <c r="BA10" s="147" t="s">
        <v>1</v>
      </c>
      <c r="BB10" s="147" t="s">
        <v>174</v>
      </c>
      <c r="BC10" s="147" t="s">
        <v>194</v>
      </c>
      <c r="BD10" s="147" t="s">
        <v>92</v>
      </c>
    </row>
    <row r="11" s="2" customFormat="1" ht="16.5" customHeight="1">
      <c r="A11" s="39"/>
      <c r="B11" s="45"/>
      <c r="C11" s="39"/>
      <c r="D11" s="39"/>
      <c r="E11" s="154" t="s">
        <v>195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Z11" s="147" t="s">
        <v>196</v>
      </c>
      <c r="BA11" s="147" t="s">
        <v>1</v>
      </c>
      <c r="BB11" s="147" t="s">
        <v>174</v>
      </c>
      <c r="BC11" s="147" t="s">
        <v>197</v>
      </c>
      <c r="BD11" s="147" t="s">
        <v>92</v>
      </c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ROUND(J145,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ROUND((SUM(BE145:BE1540)),  2)</f>
        <v>0</v>
      </c>
      <c r="G35" s="39"/>
      <c r="H35" s="39"/>
      <c r="I35" s="166">
        <v>0.20999999999999999</v>
      </c>
      <c r="J35" s="165">
        <f>ROUND(((SUM(BE145:BE1540))*I35),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ROUND((SUM(BF145:BF1540)),  2)</f>
        <v>0</v>
      </c>
      <c r="G36" s="39"/>
      <c r="H36" s="39"/>
      <c r="I36" s="166">
        <v>0.12</v>
      </c>
      <c r="J36" s="165">
        <f>ROUND(((SUM(BF145:BF1540))*I36),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ROUND((SUM(BG145:BG1540)),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ROUND((SUM(BH145:BH1540)),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ROUND((SUM(BI145:BI1540)),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D.1.1.1 - Architektonicko-stavební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J145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204</v>
      </c>
      <c r="E99" s="193"/>
      <c r="F99" s="193"/>
      <c r="G99" s="193"/>
      <c r="H99" s="193"/>
      <c r="I99" s="193"/>
      <c r="J99" s="194">
        <f>J146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205</v>
      </c>
      <c r="E100" s="198"/>
      <c r="F100" s="198"/>
      <c r="G100" s="198"/>
      <c r="H100" s="198"/>
      <c r="I100" s="198"/>
      <c r="J100" s="199">
        <f>J147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206</v>
      </c>
      <c r="E101" s="198"/>
      <c r="F101" s="198"/>
      <c r="G101" s="198"/>
      <c r="H101" s="198"/>
      <c r="I101" s="198"/>
      <c r="J101" s="199">
        <f>J195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207</v>
      </c>
      <c r="E102" s="198"/>
      <c r="F102" s="198"/>
      <c r="G102" s="198"/>
      <c r="H102" s="198"/>
      <c r="I102" s="198"/>
      <c r="J102" s="199">
        <f>J216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208</v>
      </c>
      <c r="E103" s="198"/>
      <c r="F103" s="198"/>
      <c r="G103" s="198"/>
      <c r="H103" s="198"/>
      <c r="I103" s="198"/>
      <c r="J103" s="199">
        <f>J347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209</v>
      </c>
      <c r="E104" s="198"/>
      <c r="F104" s="198"/>
      <c r="G104" s="198"/>
      <c r="H104" s="198"/>
      <c r="I104" s="198"/>
      <c r="J104" s="199">
        <f>J354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210</v>
      </c>
      <c r="E105" s="198"/>
      <c r="F105" s="198"/>
      <c r="G105" s="198"/>
      <c r="H105" s="198"/>
      <c r="I105" s="198"/>
      <c r="J105" s="199">
        <f>J525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211</v>
      </c>
      <c r="E106" s="198"/>
      <c r="F106" s="198"/>
      <c r="G106" s="198"/>
      <c r="H106" s="198"/>
      <c r="I106" s="198"/>
      <c r="J106" s="199">
        <f>J631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212</v>
      </c>
      <c r="E107" s="198"/>
      <c r="F107" s="198"/>
      <c r="G107" s="198"/>
      <c r="H107" s="198"/>
      <c r="I107" s="198"/>
      <c r="J107" s="199">
        <f>J645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0"/>
      <c r="C108" s="191"/>
      <c r="D108" s="192" t="s">
        <v>213</v>
      </c>
      <c r="E108" s="193"/>
      <c r="F108" s="193"/>
      <c r="G108" s="193"/>
      <c r="H108" s="193"/>
      <c r="I108" s="193"/>
      <c r="J108" s="194">
        <f>J647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6"/>
      <c r="C109" s="134"/>
      <c r="D109" s="197" t="s">
        <v>214</v>
      </c>
      <c r="E109" s="198"/>
      <c r="F109" s="198"/>
      <c r="G109" s="198"/>
      <c r="H109" s="198"/>
      <c r="I109" s="198"/>
      <c r="J109" s="199">
        <f>J648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215</v>
      </c>
      <c r="E110" s="198"/>
      <c r="F110" s="198"/>
      <c r="G110" s="198"/>
      <c r="H110" s="198"/>
      <c r="I110" s="198"/>
      <c r="J110" s="199">
        <f>J673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216</v>
      </c>
      <c r="E111" s="198"/>
      <c r="F111" s="198"/>
      <c r="G111" s="198"/>
      <c r="H111" s="198"/>
      <c r="I111" s="198"/>
      <c r="J111" s="199">
        <f>J713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217</v>
      </c>
      <c r="E112" s="198"/>
      <c r="F112" s="198"/>
      <c r="G112" s="198"/>
      <c r="H112" s="198"/>
      <c r="I112" s="198"/>
      <c r="J112" s="199">
        <f>J748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218</v>
      </c>
      <c r="E113" s="198"/>
      <c r="F113" s="198"/>
      <c r="G113" s="198"/>
      <c r="H113" s="198"/>
      <c r="I113" s="198"/>
      <c r="J113" s="199">
        <f>J756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219</v>
      </c>
      <c r="E114" s="198"/>
      <c r="F114" s="198"/>
      <c r="G114" s="198"/>
      <c r="H114" s="198"/>
      <c r="I114" s="198"/>
      <c r="J114" s="199">
        <f>J762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220</v>
      </c>
      <c r="E115" s="198"/>
      <c r="F115" s="198"/>
      <c r="G115" s="198"/>
      <c r="H115" s="198"/>
      <c r="I115" s="198"/>
      <c r="J115" s="199">
        <f>J794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221</v>
      </c>
      <c r="E116" s="198"/>
      <c r="F116" s="198"/>
      <c r="G116" s="198"/>
      <c r="H116" s="198"/>
      <c r="I116" s="198"/>
      <c r="J116" s="199">
        <f>J861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222</v>
      </c>
      <c r="E117" s="198"/>
      <c r="F117" s="198"/>
      <c r="G117" s="198"/>
      <c r="H117" s="198"/>
      <c r="I117" s="198"/>
      <c r="J117" s="199">
        <f>J1059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223</v>
      </c>
      <c r="E118" s="198"/>
      <c r="F118" s="198"/>
      <c r="G118" s="198"/>
      <c r="H118" s="198"/>
      <c r="I118" s="198"/>
      <c r="J118" s="199">
        <f>J1148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224</v>
      </c>
      <c r="E119" s="198"/>
      <c r="F119" s="198"/>
      <c r="G119" s="198"/>
      <c r="H119" s="198"/>
      <c r="I119" s="198"/>
      <c r="J119" s="199">
        <f>J1369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225</v>
      </c>
      <c r="E120" s="198"/>
      <c r="F120" s="198"/>
      <c r="G120" s="198"/>
      <c r="H120" s="198"/>
      <c r="I120" s="198"/>
      <c r="J120" s="199">
        <f>J1432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6"/>
      <c r="C121" s="134"/>
      <c r="D121" s="197" t="s">
        <v>226</v>
      </c>
      <c r="E121" s="198"/>
      <c r="F121" s="198"/>
      <c r="G121" s="198"/>
      <c r="H121" s="198"/>
      <c r="I121" s="198"/>
      <c r="J121" s="199">
        <f>J1452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227</v>
      </c>
      <c r="E122" s="198"/>
      <c r="F122" s="198"/>
      <c r="G122" s="198"/>
      <c r="H122" s="198"/>
      <c r="I122" s="198"/>
      <c r="J122" s="199">
        <f>J1484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228</v>
      </c>
      <c r="E123" s="198"/>
      <c r="F123" s="198"/>
      <c r="G123" s="198"/>
      <c r="H123" s="198"/>
      <c r="I123" s="198"/>
      <c r="J123" s="199">
        <f>J1505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2" customFormat="1" ht="21.84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67"/>
      <c r="C125" s="68"/>
      <c r="D125" s="68"/>
      <c r="E125" s="68"/>
      <c r="F125" s="68"/>
      <c r="G125" s="68"/>
      <c r="H125" s="68"/>
      <c r="I125" s="68"/>
      <c r="J125" s="68"/>
      <c r="K125" s="68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9" s="2" customFormat="1" ht="6.96" customHeight="1">
      <c r="A129" s="39"/>
      <c r="B129" s="69"/>
      <c r="C129" s="70"/>
      <c r="D129" s="70"/>
      <c r="E129" s="70"/>
      <c r="F129" s="70"/>
      <c r="G129" s="70"/>
      <c r="H129" s="70"/>
      <c r="I129" s="70"/>
      <c r="J129" s="70"/>
      <c r="K129" s="70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24.96" customHeight="1">
      <c r="A130" s="39"/>
      <c r="B130" s="40"/>
      <c r="C130" s="24" t="s">
        <v>229</v>
      </c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6.96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2" customHeight="1">
      <c r="A132" s="39"/>
      <c r="B132" s="40"/>
      <c r="C132" s="33" t="s">
        <v>16</v>
      </c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6.5" customHeight="1">
      <c r="A133" s="39"/>
      <c r="B133" s="40"/>
      <c r="C133" s="41"/>
      <c r="D133" s="41"/>
      <c r="E133" s="185" t="str">
        <f>E7</f>
        <v>Parkoviště pro zaměstnance a heliport</v>
      </c>
      <c r="F133" s="33"/>
      <c r="G133" s="33"/>
      <c r="H133" s="33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" customFormat="1" ht="12" customHeight="1">
      <c r="B134" s="22"/>
      <c r="C134" s="33" t="s">
        <v>186</v>
      </c>
      <c r="D134" s="23"/>
      <c r="E134" s="23"/>
      <c r="F134" s="23"/>
      <c r="G134" s="23"/>
      <c r="H134" s="23"/>
      <c r="I134" s="23"/>
      <c r="J134" s="23"/>
      <c r="K134" s="23"/>
      <c r="L134" s="21"/>
    </row>
    <row r="135" s="2" customFormat="1" ht="16.5" customHeight="1">
      <c r="A135" s="39"/>
      <c r="B135" s="40"/>
      <c r="C135" s="41"/>
      <c r="D135" s="41"/>
      <c r="E135" s="185" t="s">
        <v>189</v>
      </c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2" customHeight="1">
      <c r="A136" s="39"/>
      <c r="B136" s="40"/>
      <c r="C136" s="33" t="s">
        <v>192</v>
      </c>
      <c r="D136" s="41"/>
      <c r="E136" s="41"/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16.5" customHeight="1">
      <c r="A137" s="39"/>
      <c r="B137" s="40"/>
      <c r="C137" s="41"/>
      <c r="D137" s="41"/>
      <c r="E137" s="77" t="str">
        <f>E11</f>
        <v>D.1.1.1 - Architektonicko-stavební řešení</v>
      </c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6.96" customHeight="1">
      <c r="A138" s="39"/>
      <c r="B138" s="40"/>
      <c r="C138" s="41"/>
      <c r="D138" s="41"/>
      <c r="E138" s="41"/>
      <c r="F138" s="41"/>
      <c r="G138" s="41"/>
      <c r="H138" s="41"/>
      <c r="I138" s="41"/>
      <c r="J138" s="41"/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12" customHeight="1">
      <c r="A139" s="39"/>
      <c r="B139" s="40"/>
      <c r="C139" s="33" t="s">
        <v>20</v>
      </c>
      <c r="D139" s="41"/>
      <c r="E139" s="41"/>
      <c r="F139" s="28" t="str">
        <f>F14</f>
        <v>Areál Nemocnice České Budějovice</v>
      </c>
      <c r="G139" s="41"/>
      <c r="H139" s="41"/>
      <c r="I139" s="33" t="s">
        <v>22</v>
      </c>
      <c r="J139" s="80" t="str">
        <f>IF(J14="","",J14)</f>
        <v>29. 4. 2025</v>
      </c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6.96" customHeight="1">
      <c r="A140" s="39"/>
      <c r="B140" s="40"/>
      <c r="C140" s="41"/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5.15" customHeight="1">
      <c r="A141" s="39"/>
      <c r="B141" s="40"/>
      <c r="C141" s="33" t="s">
        <v>24</v>
      </c>
      <c r="D141" s="41"/>
      <c r="E141" s="41"/>
      <c r="F141" s="28" t="str">
        <f>E17</f>
        <v>Nemocnice České Budějovice</v>
      </c>
      <c r="G141" s="41"/>
      <c r="H141" s="41"/>
      <c r="I141" s="33" t="s">
        <v>32</v>
      </c>
      <c r="J141" s="37" t="str">
        <f>E23</f>
        <v>AGP nova spol. s.r.o.</v>
      </c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5.15" customHeight="1">
      <c r="A142" s="39"/>
      <c r="B142" s="40"/>
      <c r="C142" s="33" t="s">
        <v>30</v>
      </c>
      <c r="D142" s="41"/>
      <c r="E142" s="41"/>
      <c r="F142" s="28" t="str">
        <f>IF(E20="","",E20)</f>
        <v>Vyplň údaj</v>
      </c>
      <c r="G142" s="41"/>
      <c r="H142" s="41"/>
      <c r="I142" s="33" t="s">
        <v>37</v>
      </c>
      <c r="J142" s="37" t="str">
        <f>E26</f>
        <v>QSB, s.r.o.</v>
      </c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10.32" customHeight="1">
      <c r="A143" s="39"/>
      <c r="B143" s="40"/>
      <c r="C143" s="41"/>
      <c r="D143" s="41"/>
      <c r="E143" s="41"/>
      <c r="F143" s="41"/>
      <c r="G143" s="41"/>
      <c r="H143" s="41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11" customFormat="1" ht="29.28" customHeight="1">
      <c r="A144" s="201"/>
      <c r="B144" s="202"/>
      <c r="C144" s="203" t="s">
        <v>230</v>
      </c>
      <c r="D144" s="204" t="s">
        <v>68</v>
      </c>
      <c r="E144" s="204" t="s">
        <v>64</v>
      </c>
      <c r="F144" s="204" t="s">
        <v>65</v>
      </c>
      <c r="G144" s="204" t="s">
        <v>231</v>
      </c>
      <c r="H144" s="204" t="s">
        <v>232</v>
      </c>
      <c r="I144" s="204" t="s">
        <v>233</v>
      </c>
      <c r="J144" s="205" t="s">
        <v>201</v>
      </c>
      <c r="K144" s="206" t="s">
        <v>234</v>
      </c>
      <c r="L144" s="207"/>
      <c r="M144" s="101" t="s">
        <v>1</v>
      </c>
      <c r="N144" s="102" t="s">
        <v>47</v>
      </c>
      <c r="O144" s="102" t="s">
        <v>235</v>
      </c>
      <c r="P144" s="102" t="s">
        <v>236</v>
      </c>
      <c r="Q144" s="102" t="s">
        <v>237</v>
      </c>
      <c r="R144" s="102" t="s">
        <v>238</v>
      </c>
      <c r="S144" s="102" t="s">
        <v>239</v>
      </c>
      <c r="T144" s="103" t="s">
        <v>240</v>
      </c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</row>
    <row r="145" s="2" customFormat="1" ht="22.8" customHeight="1">
      <c r="A145" s="39"/>
      <c r="B145" s="40"/>
      <c r="C145" s="108" t="s">
        <v>241</v>
      </c>
      <c r="D145" s="41"/>
      <c r="E145" s="41"/>
      <c r="F145" s="41"/>
      <c r="G145" s="41"/>
      <c r="H145" s="41"/>
      <c r="I145" s="41"/>
      <c r="J145" s="208">
        <f>BK145</f>
        <v>0</v>
      </c>
      <c r="K145" s="41"/>
      <c r="L145" s="45"/>
      <c r="M145" s="104"/>
      <c r="N145" s="209"/>
      <c r="O145" s="105"/>
      <c r="P145" s="210">
        <f>P146+P647</f>
        <v>0</v>
      </c>
      <c r="Q145" s="105"/>
      <c r="R145" s="210">
        <f>R146+R647</f>
        <v>1068.5397525800001</v>
      </c>
      <c r="S145" s="105"/>
      <c r="T145" s="211">
        <f>T146+T647</f>
        <v>138.52066875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82</v>
      </c>
      <c r="AU145" s="18" t="s">
        <v>203</v>
      </c>
      <c r="BK145" s="212">
        <f>BK146+BK647</f>
        <v>0</v>
      </c>
    </row>
    <row r="146" s="12" customFormat="1" ht="25.92" customHeight="1">
      <c r="A146" s="12"/>
      <c r="B146" s="213"/>
      <c r="C146" s="214"/>
      <c r="D146" s="215" t="s">
        <v>82</v>
      </c>
      <c r="E146" s="216" t="s">
        <v>242</v>
      </c>
      <c r="F146" s="216" t="s">
        <v>243</v>
      </c>
      <c r="G146" s="214"/>
      <c r="H146" s="214"/>
      <c r="I146" s="217"/>
      <c r="J146" s="218">
        <f>BK146</f>
        <v>0</v>
      </c>
      <c r="K146" s="214"/>
      <c r="L146" s="219"/>
      <c r="M146" s="220"/>
      <c r="N146" s="221"/>
      <c r="O146" s="221"/>
      <c r="P146" s="222">
        <f>P147+P195+P216+P347+P354+P525+P631+P645</f>
        <v>0</v>
      </c>
      <c r="Q146" s="221"/>
      <c r="R146" s="222">
        <f>R147+R195+R216+R347+R354+R525+R631+R645</f>
        <v>851.96881068000005</v>
      </c>
      <c r="S146" s="221"/>
      <c r="T146" s="223">
        <f>T147+T195+T216+T347+T354+T525+T631+T645</f>
        <v>138.52066875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90</v>
      </c>
      <c r="AT146" s="225" t="s">
        <v>82</v>
      </c>
      <c r="AU146" s="225" t="s">
        <v>83</v>
      </c>
      <c r="AY146" s="224" t="s">
        <v>244</v>
      </c>
      <c r="BK146" s="226">
        <f>BK147+BK195+BK216+BK347+BK354+BK525+BK631+BK645</f>
        <v>0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90</v>
      </c>
      <c r="F147" s="227" t="s">
        <v>245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SUM(P148:P194)</f>
        <v>0</v>
      </c>
      <c r="Q147" s="221"/>
      <c r="R147" s="222">
        <f>SUM(R148:R194)</f>
        <v>0.55715000000000003</v>
      </c>
      <c r="S147" s="221"/>
      <c r="T147" s="223">
        <f>SUM(T148:T194)</f>
        <v>118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90</v>
      </c>
      <c r="AT147" s="225" t="s">
        <v>82</v>
      </c>
      <c r="AU147" s="225" t="s">
        <v>90</v>
      </c>
      <c r="AY147" s="224" t="s">
        <v>244</v>
      </c>
      <c r="BK147" s="226">
        <f>SUM(BK148:BK194)</f>
        <v>0</v>
      </c>
    </row>
    <row r="148" s="2" customFormat="1" ht="16.5" customHeight="1">
      <c r="A148" s="39"/>
      <c r="B148" s="40"/>
      <c r="C148" s="229" t="s">
        <v>246</v>
      </c>
      <c r="D148" s="229" t="s">
        <v>247</v>
      </c>
      <c r="E148" s="230" t="s">
        <v>248</v>
      </c>
      <c r="F148" s="231" t="s">
        <v>249</v>
      </c>
      <c r="G148" s="232" t="s">
        <v>250</v>
      </c>
      <c r="H148" s="233">
        <v>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251</v>
      </c>
      <c r="AT148" s="241" t="s">
        <v>247</v>
      </c>
      <c r="AU148" s="241" t="s">
        <v>92</v>
      </c>
      <c r="AY148" s="18" t="s">
        <v>244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251</v>
      </c>
      <c r="BM148" s="241" t="s">
        <v>252</v>
      </c>
    </row>
    <row r="149" s="13" customFormat="1">
      <c r="A149" s="13"/>
      <c r="B149" s="243"/>
      <c r="C149" s="244"/>
      <c r="D149" s="245" t="s">
        <v>253</v>
      </c>
      <c r="E149" s="246" t="s">
        <v>1</v>
      </c>
      <c r="F149" s="247" t="s">
        <v>254</v>
      </c>
      <c r="G149" s="244"/>
      <c r="H149" s="248">
        <v>5</v>
      </c>
      <c r="I149" s="249"/>
      <c r="J149" s="244"/>
      <c r="K149" s="244"/>
      <c r="L149" s="250"/>
      <c r="M149" s="251"/>
      <c r="N149" s="252"/>
      <c r="O149" s="252"/>
      <c r="P149" s="252"/>
      <c r="Q149" s="252"/>
      <c r="R149" s="252"/>
      <c r="S149" s="252"/>
      <c r="T149" s="25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4" t="s">
        <v>253</v>
      </c>
      <c r="AU149" s="254" t="s">
        <v>92</v>
      </c>
      <c r="AV149" s="13" t="s">
        <v>92</v>
      </c>
      <c r="AW149" s="13" t="s">
        <v>36</v>
      </c>
      <c r="AX149" s="13" t="s">
        <v>83</v>
      </c>
      <c r="AY149" s="254" t="s">
        <v>244</v>
      </c>
    </row>
    <row r="150" s="14" customFormat="1">
      <c r="A150" s="14"/>
      <c r="B150" s="255"/>
      <c r="C150" s="256"/>
      <c r="D150" s="245" t="s">
        <v>253</v>
      </c>
      <c r="E150" s="257" t="s">
        <v>1</v>
      </c>
      <c r="F150" s="258" t="s">
        <v>255</v>
      </c>
      <c r="G150" s="256"/>
      <c r="H150" s="259">
        <v>5</v>
      </c>
      <c r="I150" s="260"/>
      <c r="J150" s="256"/>
      <c r="K150" s="256"/>
      <c r="L150" s="261"/>
      <c r="M150" s="262"/>
      <c r="N150" s="263"/>
      <c r="O150" s="263"/>
      <c r="P150" s="263"/>
      <c r="Q150" s="263"/>
      <c r="R150" s="263"/>
      <c r="S150" s="263"/>
      <c r="T150" s="26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5" t="s">
        <v>253</v>
      </c>
      <c r="AU150" s="265" t="s">
        <v>92</v>
      </c>
      <c r="AV150" s="14" t="s">
        <v>251</v>
      </c>
      <c r="AW150" s="14" t="s">
        <v>36</v>
      </c>
      <c r="AX150" s="14" t="s">
        <v>90</v>
      </c>
      <c r="AY150" s="265" t="s">
        <v>244</v>
      </c>
    </row>
    <row r="151" s="2" customFormat="1" ht="24.15" customHeight="1">
      <c r="A151" s="39"/>
      <c r="B151" s="40"/>
      <c r="C151" s="229" t="s">
        <v>251</v>
      </c>
      <c r="D151" s="229" t="s">
        <v>247</v>
      </c>
      <c r="E151" s="230" t="s">
        <v>256</v>
      </c>
      <c r="F151" s="231" t="s">
        <v>257</v>
      </c>
      <c r="G151" s="232" t="s">
        <v>174</v>
      </c>
      <c r="H151" s="233">
        <v>859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251</v>
      </c>
      <c r="AT151" s="241" t="s">
        <v>247</v>
      </c>
      <c r="AU151" s="241" t="s">
        <v>92</v>
      </c>
      <c r="AY151" s="18" t="s">
        <v>244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251</v>
      </c>
      <c r="BM151" s="241" t="s">
        <v>258</v>
      </c>
    </row>
    <row r="152" s="13" customFormat="1">
      <c r="A152" s="13"/>
      <c r="B152" s="243"/>
      <c r="C152" s="244"/>
      <c r="D152" s="245" t="s">
        <v>253</v>
      </c>
      <c r="E152" s="246" t="s">
        <v>1</v>
      </c>
      <c r="F152" s="247" t="s">
        <v>259</v>
      </c>
      <c r="G152" s="244"/>
      <c r="H152" s="248">
        <v>859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253</v>
      </c>
      <c r="AU152" s="254" t="s">
        <v>92</v>
      </c>
      <c r="AV152" s="13" t="s">
        <v>92</v>
      </c>
      <c r="AW152" s="13" t="s">
        <v>36</v>
      </c>
      <c r="AX152" s="13" t="s">
        <v>90</v>
      </c>
      <c r="AY152" s="254" t="s">
        <v>244</v>
      </c>
    </row>
    <row r="153" s="2" customFormat="1" ht="24.15" customHeight="1">
      <c r="A153" s="39"/>
      <c r="B153" s="40"/>
      <c r="C153" s="229" t="s">
        <v>260</v>
      </c>
      <c r="D153" s="229" t="s">
        <v>247</v>
      </c>
      <c r="E153" s="230" t="s">
        <v>261</v>
      </c>
      <c r="F153" s="231" t="s">
        <v>262</v>
      </c>
      <c r="G153" s="232" t="s">
        <v>184</v>
      </c>
      <c r="H153" s="233">
        <v>163.09999999999999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251</v>
      </c>
      <c r="AT153" s="241" t="s">
        <v>247</v>
      </c>
      <c r="AU153" s="241" t="s">
        <v>92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251</v>
      </c>
      <c r="BM153" s="241" t="s">
        <v>263</v>
      </c>
    </row>
    <row r="154" s="13" customFormat="1">
      <c r="A154" s="13"/>
      <c r="B154" s="243"/>
      <c r="C154" s="244"/>
      <c r="D154" s="245" t="s">
        <v>253</v>
      </c>
      <c r="E154" s="246" t="s">
        <v>1</v>
      </c>
      <c r="F154" s="247" t="s">
        <v>264</v>
      </c>
      <c r="G154" s="244"/>
      <c r="H154" s="248">
        <v>23.100000000000001</v>
      </c>
      <c r="I154" s="249"/>
      <c r="J154" s="244"/>
      <c r="K154" s="244"/>
      <c r="L154" s="250"/>
      <c r="M154" s="251"/>
      <c r="N154" s="252"/>
      <c r="O154" s="252"/>
      <c r="P154" s="252"/>
      <c r="Q154" s="252"/>
      <c r="R154" s="252"/>
      <c r="S154" s="252"/>
      <c r="T154" s="25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4" t="s">
        <v>253</v>
      </c>
      <c r="AU154" s="254" t="s">
        <v>92</v>
      </c>
      <c r="AV154" s="13" t="s">
        <v>92</v>
      </c>
      <c r="AW154" s="13" t="s">
        <v>36</v>
      </c>
      <c r="AX154" s="13" t="s">
        <v>83</v>
      </c>
      <c r="AY154" s="254" t="s">
        <v>244</v>
      </c>
    </row>
    <row r="155" s="13" customFormat="1">
      <c r="A155" s="13"/>
      <c r="B155" s="243"/>
      <c r="C155" s="244"/>
      <c r="D155" s="245" t="s">
        <v>253</v>
      </c>
      <c r="E155" s="246" t="s">
        <v>1</v>
      </c>
      <c r="F155" s="247" t="s">
        <v>265</v>
      </c>
      <c r="G155" s="244"/>
      <c r="H155" s="248">
        <v>140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253</v>
      </c>
      <c r="AU155" s="254" t="s">
        <v>92</v>
      </c>
      <c r="AV155" s="13" t="s">
        <v>92</v>
      </c>
      <c r="AW155" s="13" t="s">
        <v>36</v>
      </c>
      <c r="AX155" s="13" t="s">
        <v>83</v>
      </c>
      <c r="AY155" s="254" t="s">
        <v>244</v>
      </c>
    </row>
    <row r="156" s="14" customFormat="1">
      <c r="A156" s="14"/>
      <c r="B156" s="255"/>
      <c r="C156" s="256"/>
      <c r="D156" s="245" t="s">
        <v>253</v>
      </c>
      <c r="E156" s="257" t="s">
        <v>1</v>
      </c>
      <c r="F156" s="258" t="s">
        <v>255</v>
      </c>
      <c r="G156" s="256"/>
      <c r="H156" s="259">
        <v>163.09999999999999</v>
      </c>
      <c r="I156" s="260"/>
      <c r="J156" s="256"/>
      <c r="K156" s="256"/>
      <c r="L156" s="261"/>
      <c r="M156" s="262"/>
      <c r="N156" s="263"/>
      <c r="O156" s="263"/>
      <c r="P156" s="263"/>
      <c r="Q156" s="263"/>
      <c r="R156" s="263"/>
      <c r="S156" s="263"/>
      <c r="T156" s="26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5" t="s">
        <v>253</v>
      </c>
      <c r="AU156" s="265" t="s">
        <v>92</v>
      </c>
      <c r="AV156" s="14" t="s">
        <v>251</v>
      </c>
      <c r="AW156" s="14" t="s">
        <v>36</v>
      </c>
      <c r="AX156" s="14" t="s">
        <v>90</v>
      </c>
      <c r="AY156" s="265" t="s">
        <v>244</v>
      </c>
    </row>
    <row r="157" s="2" customFormat="1" ht="33" customHeight="1">
      <c r="A157" s="39"/>
      <c r="B157" s="40"/>
      <c r="C157" s="229" t="s">
        <v>266</v>
      </c>
      <c r="D157" s="229" t="s">
        <v>247</v>
      </c>
      <c r="E157" s="230" t="s">
        <v>267</v>
      </c>
      <c r="F157" s="231" t="s">
        <v>268</v>
      </c>
      <c r="G157" s="232" t="s">
        <v>171</v>
      </c>
      <c r="H157" s="233">
        <v>206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251</v>
      </c>
      <c r="AT157" s="241" t="s">
        <v>247</v>
      </c>
      <c r="AU157" s="241" t="s">
        <v>92</v>
      </c>
      <c r="AY157" s="18" t="s">
        <v>244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251</v>
      </c>
      <c r="BM157" s="241" t="s">
        <v>269</v>
      </c>
    </row>
    <row r="158" s="13" customFormat="1">
      <c r="A158" s="13"/>
      <c r="B158" s="243"/>
      <c r="C158" s="244"/>
      <c r="D158" s="245" t="s">
        <v>253</v>
      </c>
      <c r="E158" s="246" t="s">
        <v>1</v>
      </c>
      <c r="F158" s="247" t="s">
        <v>270</v>
      </c>
      <c r="G158" s="244"/>
      <c r="H158" s="248">
        <v>80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253</v>
      </c>
      <c r="AU158" s="254" t="s">
        <v>92</v>
      </c>
      <c r="AV158" s="13" t="s">
        <v>92</v>
      </c>
      <c r="AW158" s="13" t="s">
        <v>36</v>
      </c>
      <c r="AX158" s="13" t="s">
        <v>83</v>
      </c>
      <c r="AY158" s="254" t="s">
        <v>244</v>
      </c>
    </row>
    <row r="159" s="13" customFormat="1">
      <c r="A159" s="13"/>
      <c r="B159" s="243"/>
      <c r="C159" s="244"/>
      <c r="D159" s="245" t="s">
        <v>253</v>
      </c>
      <c r="E159" s="246" t="s">
        <v>1</v>
      </c>
      <c r="F159" s="247" t="s">
        <v>271</v>
      </c>
      <c r="G159" s="244"/>
      <c r="H159" s="248">
        <v>72</v>
      </c>
      <c r="I159" s="249"/>
      <c r="J159" s="244"/>
      <c r="K159" s="244"/>
      <c r="L159" s="250"/>
      <c r="M159" s="251"/>
      <c r="N159" s="252"/>
      <c r="O159" s="252"/>
      <c r="P159" s="252"/>
      <c r="Q159" s="252"/>
      <c r="R159" s="252"/>
      <c r="S159" s="252"/>
      <c r="T159" s="25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4" t="s">
        <v>253</v>
      </c>
      <c r="AU159" s="254" t="s">
        <v>92</v>
      </c>
      <c r="AV159" s="13" t="s">
        <v>92</v>
      </c>
      <c r="AW159" s="13" t="s">
        <v>36</v>
      </c>
      <c r="AX159" s="13" t="s">
        <v>83</v>
      </c>
      <c r="AY159" s="254" t="s">
        <v>244</v>
      </c>
    </row>
    <row r="160" s="13" customFormat="1">
      <c r="A160" s="13"/>
      <c r="B160" s="243"/>
      <c r="C160" s="244"/>
      <c r="D160" s="245" t="s">
        <v>253</v>
      </c>
      <c r="E160" s="246" t="s">
        <v>1</v>
      </c>
      <c r="F160" s="247" t="s">
        <v>272</v>
      </c>
      <c r="G160" s="244"/>
      <c r="H160" s="248">
        <v>18</v>
      </c>
      <c r="I160" s="249"/>
      <c r="J160" s="244"/>
      <c r="K160" s="244"/>
      <c r="L160" s="250"/>
      <c r="M160" s="251"/>
      <c r="N160" s="252"/>
      <c r="O160" s="252"/>
      <c r="P160" s="252"/>
      <c r="Q160" s="252"/>
      <c r="R160" s="252"/>
      <c r="S160" s="252"/>
      <c r="T160" s="25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4" t="s">
        <v>253</v>
      </c>
      <c r="AU160" s="254" t="s">
        <v>92</v>
      </c>
      <c r="AV160" s="13" t="s">
        <v>92</v>
      </c>
      <c r="AW160" s="13" t="s">
        <v>36</v>
      </c>
      <c r="AX160" s="13" t="s">
        <v>83</v>
      </c>
      <c r="AY160" s="254" t="s">
        <v>244</v>
      </c>
    </row>
    <row r="161" s="13" customFormat="1">
      <c r="A161" s="13"/>
      <c r="B161" s="243"/>
      <c r="C161" s="244"/>
      <c r="D161" s="245" t="s">
        <v>253</v>
      </c>
      <c r="E161" s="246" t="s">
        <v>1</v>
      </c>
      <c r="F161" s="247" t="s">
        <v>273</v>
      </c>
      <c r="G161" s="244"/>
      <c r="H161" s="248">
        <v>36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253</v>
      </c>
      <c r="AU161" s="254" t="s">
        <v>92</v>
      </c>
      <c r="AV161" s="13" t="s">
        <v>92</v>
      </c>
      <c r="AW161" s="13" t="s">
        <v>36</v>
      </c>
      <c r="AX161" s="13" t="s">
        <v>83</v>
      </c>
      <c r="AY161" s="254" t="s">
        <v>244</v>
      </c>
    </row>
    <row r="162" s="14" customFormat="1">
      <c r="A162" s="14"/>
      <c r="B162" s="255"/>
      <c r="C162" s="256"/>
      <c r="D162" s="245" t="s">
        <v>253</v>
      </c>
      <c r="E162" s="257" t="s">
        <v>1</v>
      </c>
      <c r="F162" s="258" t="s">
        <v>255</v>
      </c>
      <c r="G162" s="256"/>
      <c r="H162" s="259">
        <v>206</v>
      </c>
      <c r="I162" s="260"/>
      <c r="J162" s="256"/>
      <c r="K162" s="256"/>
      <c r="L162" s="261"/>
      <c r="M162" s="262"/>
      <c r="N162" s="263"/>
      <c r="O162" s="263"/>
      <c r="P162" s="263"/>
      <c r="Q162" s="263"/>
      <c r="R162" s="263"/>
      <c r="S162" s="263"/>
      <c r="T162" s="26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5" t="s">
        <v>253</v>
      </c>
      <c r="AU162" s="265" t="s">
        <v>92</v>
      </c>
      <c r="AV162" s="14" t="s">
        <v>251</v>
      </c>
      <c r="AW162" s="14" t="s">
        <v>36</v>
      </c>
      <c r="AX162" s="14" t="s">
        <v>90</v>
      </c>
      <c r="AY162" s="265" t="s">
        <v>244</v>
      </c>
    </row>
    <row r="163" s="2" customFormat="1" ht="24.15" customHeight="1">
      <c r="A163" s="39"/>
      <c r="B163" s="40"/>
      <c r="C163" s="229" t="s">
        <v>274</v>
      </c>
      <c r="D163" s="229" t="s">
        <v>247</v>
      </c>
      <c r="E163" s="230" t="s">
        <v>275</v>
      </c>
      <c r="F163" s="231" t="s">
        <v>276</v>
      </c>
      <c r="G163" s="232" t="s">
        <v>171</v>
      </c>
      <c r="H163" s="233">
        <v>47.200000000000003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2.5</v>
      </c>
      <c r="T163" s="240">
        <f>S163*H163</f>
        <v>118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251</v>
      </c>
      <c r="AT163" s="241" t="s">
        <v>247</v>
      </c>
      <c r="AU163" s="241" t="s">
        <v>92</v>
      </c>
      <c r="AY163" s="18" t="s">
        <v>244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251</v>
      </c>
      <c r="BM163" s="241" t="s">
        <v>277</v>
      </c>
    </row>
    <row r="164" s="13" customFormat="1">
      <c r="A164" s="13"/>
      <c r="B164" s="243"/>
      <c r="C164" s="244"/>
      <c r="D164" s="245" t="s">
        <v>253</v>
      </c>
      <c r="E164" s="246" t="s">
        <v>1</v>
      </c>
      <c r="F164" s="247" t="s">
        <v>278</v>
      </c>
      <c r="G164" s="244"/>
      <c r="H164" s="248">
        <v>28.199999999999999</v>
      </c>
      <c r="I164" s="249"/>
      <c r="J164" s="244"/>
      <c r="K164" s="244"/>
      <c r="L164" s="250"/>
      <c r="M164" s="251"/>
      <c r="N164" s="252"/>
      <c r="O164" s="252"/>
      <c r="P164" s="252"/>
      <c r="Q164" s="252"/>
      <c r="R164" s="252"/>
      <c r="S164" s="252"/>
      <c r="T164" s="25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4" t="s">
        <v>253</v>
      </c>
      <c r="AU164" s="254" t="s">
        <v>92</v>
      </c>
      <c r="AV164" s="13" t="s">
        <v>92</v>
      </c>
      <c r="AW164" s="13" t="s">
        <v>36</v>
      </c>
      <c r="AX164" s="13" t="s">
        <v>83</v>
      </c>
      <c r="AY164" s="254" t="s">
        <v>244</v>
      </c>
    </row>
    <row r="165" s="13" customFormat="1">
      <c r="A165" s="13"/>
      <c r="B165" s="243"/>
      <c r="C165" s="244"/>
      <c r="D165" s="245" t="s">
        <v>253</v>
      </c>
      <c r="E165" s="246" t="s">
        <v>1</v>
      </c>
      <c r="F165" s="247" t="s">
        <v>279</v>
      </c>
      <c r="G165" s="244"/>
      <c r="H165" s="248">
        <v>19</v>
      </c>
      <c r="I165" s="249"/>
      <c r="J165" s="244"/>
      <c r="K165" s="244"/>
      <c r="L165" s="250"/>
      <c r="M165" s="251"/>
      <c r="N165" s="252"/>
      <c r="O165" s="252"/>
      <c r="P165" s="252"/>
      <c r="Q165" s="252"/>
      <c r="R165" s="252"/>
      <c r="S165" s="252"/>
      <c r="T165" s="25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4" t="s">
        <v>253</v>
      </c>
      <c r="AU165" s="254" t="s">
        <v>92</v>
      </c>
      <c r="AV165" s="13" t="s">
        <v>92</v>
      </c>
      <c r="AW165" s="13" t="s">
        <v>36</v>
      </c>
      <c r="AX165" s="13" t="s">
        <v>83</v>
      </c>
      <c r="AY165" s="254" t="s">
        <v>244</v>
      </c>
    </row>
    <row r="166" s="14" customFormat="1">
      <c r="A166" s="14"/>
      <c r="B166" s="255"/>
      <c r="C166" s="256"/>
      <c r="D166" s="245" t="s">
        <v>253</v>
      </c>
      <c r="E166" s="257" t="s">
        <v>170</v>
      </c>
      <c r="F166" s="258" t="s">
        <v>255</v>
      </c>
      <c r="G166" s="256"/>
      <c r="H166" s="259">
        <v>47.200000000000003</v>
      </c>
      <c r="I166" s="260"/>
      <c r="J166" s="256"/>
      <c r="K166" s="256"/>
      <c r="L166" s="261"/>
      <c r="M166" s="262"/>
      <c r="N166" s="263"/>
      <c r="O166" s="263"/>
      <c r="P166" s="263"/>
      <c r="Q166" s="263"/>
      <c r="R166" s="263"/>
      <c r="S166" s="263"/>
      <c r="T166" s="26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5" t="s">
        <v>253</v>
      </c>
      <c r="AU166" s="265" t="s">
        <v>92</v>
      </c>
      <c r="AV166" s="14" t="s">
        <v>251</v>
      </c>
      <c r="AW166" s="14" t="s">
        <v>36</v>
      </c>
      <c r="AX166" s="14" t="s">
        <v>90</v>
      </c>
      <c r="AY166" s="265" t="s">
        <v>244</v>
      </c>
    </row>
    <row r="167" s="2" customFormat="1" ht="24.15" customHeight="1">
      <c r="A167" s="39"/>
      <c r="B167" s="40"/>
      <c r="C167" s="229" t="s">
        <v>280</v>
      </c>
      <c r="D167" s="229" t="s">
        <v>247</v>
      </c>
      <c r="E167" s="230" t="s">
        <v>281</v>
      </c>
      <c r="F167" s="231" t="s">
        <v>282</v>
      </c>
      <c r="G167" s="232" t="s">
        <v>174</v>
      </c>
      <c r="H167" s="233">
        <v>515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0.00084999999999999995</v>
      </c>
      <c r="R167" s="239">
        <f>Q167*H167</f>
        <v>0.43774999999999997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251</v>
      </c>
      <c r="AT167" s="241" t="s">
        <v>247</v>
      </c>
      <c r="AU167" s="241" t="s">
        <v>92</v>
      </c>
      <c r="AY167" s="18" t="s">
        <v>244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251</v>
      </c>
      <c r="BM167" s="241" t="s">
        <v>283</v>
      </c>
    </row>
    <row r="168" s="13" customFormat="1">
      <c r="A168" s="13"/>
      <c r="B168" s="243"/>
      <c r="C168" s="244"/>
      <c r="D168" s="245" t="s">
        <v>253</v>
      </c>
      <c r="E168" s="246" t="s">
        <v>1</v>
      </c>
      <c r="F168" s="247" t="s">
        <v>284</v>
      </c>
      <c r="G168" s="244"/>
      <c r="H168" s="248">
        <v>200</v>
      </c>
      <c r="I168" s="249"/>
      <c r="J168" s="244"/>
      <c r="K168" s="244"/>
      <c r="L168" s="250"/>
      <c r="M168" s="251"/>
      <c r="N168" s="252"/>
      <c r="O168" s="252"/>
      <c r="P168" s="252"/>
      <c r="Q168" s="252"/>
      <c r="R168" s="252"/>
      <c r="S168" s="252"/>
      <c r="T168" s="25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4" t="s">
        <v>253</v>
      </c>
      <c r="AU168" s="254" t="s">
        <v>92</v>
      </c>
      <c r="AV168" s="13" t="s">
        <v>92</v>
      </c>
      <c r="AW168" s="13" t="s">
        <v>36</v>
      </c>
      <c r="AX168" s="13" t="s">
        <v>83</v>
      </c>
      <c r="AY168" s="254" t="s">
        <v>244</v>
      </c>
    </row>
    <row r="169" s="13" customFormat="1">
      <c r="A169" s="13"/>
      <c r="B169" s="243"/>
      <c r="C169" s="244"/>
      <c r="D169" s="245" t="s">
        <v>253</v>
      </c>
      <c r="E169" s="246" t="s">
        <v>1</v>
      </c>
      <c r="F169" s="247" t="s">
        <v>285</v>
      </c>
      <c r="G169" s="244"/>
      <c r="H169" s="248">
        <v>180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253</v>
      </c>
      <c r="AU169" s="254" t="s">
        <v>92</v>
      </c>
      <c r="AV169" s="13" t="s">
        <v>92</v>
      </c>
      <c r="AW169" s="13" t="s">
        <v>36</v>
      </c>
      <c r="AX169" s="13" t="s">
        <v>83</v>
      </c>
      <c r="AY169" s="254" t="s">
        <v>244</v>
      </c>
    </row>
    <row r="170" s="13" customFormat="1">
      <c r="A170" s="13"/>
      <c r="B170" s="243"/>
      <c r="C170" s="244"/>
      <c r="D170" s="245" t="s">
        <v>253</v>
      </c>
      <c r="E170" s="246" t="s">
        <v>1</v>
      </c>
      <c r="F170" s="247" t="s">
        <v>286</v>
      </c>
      <c r="G170" s="244"/>
      <c r="H170" s="248">
        <v>45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253</v>
      </c>
      <c r="AU170" s="254" t="s">
        <v>92</v>
      </c>
      <c r="AV170" s="13" t="s">
        <v>92</v>
      </c>
      <c r="AW170" s="13" t="s">
        <v>36</v>
      </c>
      <c r="AX170" s="13" t="s">
        <v>83</v>
      </c>
      <c r="AY170" s="254" t="s">
        <v>244</v>
      </c>
    </row>
    <row r="171" s="13" customFormat="1">
      <c r="A171" s="13"/>
      <c r="B171" s="243"/>
      <c r="C171" s="244"/>
      <c r="D171" s="245" t="s">
        <v>253</v>
      </c>
      <c r="E171" s="246" t="s">
        <v>1</v>
      </c>
      <c r="F171" s="247" t="s">
        <v>287</v>
      </c>
      <c r="G171" s="244"/>
      <c r="H171" s="248">
        <v>90</v>
      </c>
      <c r="I171" s="249"/>
      <c r="J171" s="244"/>
      <c r="K171" s="244"/>
      <c r="L171" s="250"/>
      <c r="M171" s="251"/>
      <c r="N171" s="252"/>
      <c r="O171" s="252"/>
      <c r="P171" s="252"/>
      <c r="Q171" s="252"/>
      <c r="R171" s="252"/>
      <c r="S171" s="252"/>
      <c r="T171" s="25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4" t="s">
        <v>253</v>
      </c>
      <c r="AU171" s="254" t="s">
        <v>92</v>
      </c>
      <c r="AV171" s="13" t="s">
        <v>92</v>
      </c>
      <c r="AW171" s="13" t="s">
        <v>36</v>
      </c>
      <c r="AX171" s="13" t="s">
        <v>83</v>
      </c>
      <c r="AY171" s="254" t="s">
        <v>244</v>
      </c>
    </row>
    <row r="172" s="14" customFormat="1">
      <c r="A172" s="14"/>
      <c r="B172" s="255"/>
      <c r="C172" s="256"/>
      <c r="D172" s="245" t="s">
        <v>253</v>
      </c>
      <c r="E172" s="257" t="s">
        <v>1</v>
      </c>
      <c r="F172" s="258" t="s">
        <v>255</v>
      </c>
      <c r="G172" s="256"/>
      <c r="H172" s="259">
        <v>515</v>
      </c>
      <c r="I172" s="260"/>
      <c r="J172" s="256"/>
      <c r="K172" s="256"/>
      <c r="L172" s="261"/>
      <c r="M172" s="262"/>
      <c r="N172" s="263"/>
      <c r="O172" s="263"/>
      <c r="P172" s="263"/>
      <c r="Q172" s="263"/>
      <c r="R172" s="263"/>
      <c r="S172" s="263"/>
      <c r="T172" s="26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5" t="s">
        <v>253</v>
      </c>
      <c r="AU172" s="265" t="s">
        <v>92</v>
      </c>
      <c r="AV172" s="14" t="s">
        <v>251</v>
      </c>
      <c r="AW172" s="14" t="s">
        <v>36</v>
      </c>
      <c r="AX172" s="14" t="s">
        <v>90</v>
      </c>
      <c r="AY172" s="265" t="s">
        <v>244</v>
      </c>
    </row>
    <row r="173" s="2" customFormat="1" ht="24.15" customHeight="1">
      <c r="A173" s="39"/>
      <c r="B173" s="40"/>
      <c r="C173" s="229" t="s">
        <v>288</v>
      </c>
      <c r="D173" s="229" t="s">
        <v>247</v>
      </c>
      <c r="E173" s="230" t="s">
        <v>289</v>
      </c>
      <c r="F173" s="231" t="s">
        <v>290</v>
      </c>
      <c r="G173" s="232" t="s">
        <v>174</v>
      </c>
      <c r="H173" s="233">
        <v>515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251</v>
      </c>
      <c r="AT173" s="241" t="s">
        <v>247</v>
      </c>
      <c r="AU173" s="241" t="s">
        <v>92</v>
      </c>
      <c r="AY173" s="18" t="s">
        <v>244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251</v>
      </c>
      <c r="BM173" s="241" t="s">
        <v>291</v>
      </c>
    </row>
    <row r="174" s="13" customFormat="1">
      <c r="A174" s="13"/>
      <c r="B174" s="243"/>
      <c r="C174" s="244"/>
      <c r="D174" s="245" t="s">
        <v>253</v>
      </c>
      <c r="E174" s="246" t="s">
        <v>1</v>
      </c>
      <c r="F174" s="247" t="s">
        <v>284</v>
      </c>
      <c r="G174" s="244"/>
      <c r="H174" s="248">
        <v>200</v>
      </c>
      <c r="I174" s="249"/>
      <c r="J174" s="244"/>
      <c r="K174" s="244"/>
      <c r="L174" s="250"/>
      <c r="M174" s="251"/>
      <c r="N174" s="252"/>
      <c r="O174" s="252"/>
      <c r="P174" s="252"/>
      <c r="Q174" s="252"/>
      <c r="R174" s="252"/>
      <c r="S174" s="252"/>
      <c r="T174" s="25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4" t="s">
        <v>253</v>
      </c>
      <c r="AU174" s="254" t="s">
        <v>92</v>
      </c>
      <c r="AV174" s="13" t="s">
        <v>92</v>
      </c>
      <c r="AW174" s="13" t="s">
        <v>36</v>
      </c>
      <c r="AX174" s="13" t="s">
        <v>83</v>
      </c>
      <c r="AY174" s="254" t="s">
        <v>244</v>
      </c>
    </row>
    <row r="175" s="13" customFormat="1">
      <c r="A175" s="13"/>
      <c r="B175" s="243"/>
      <c r="C175" s="244"/>
      <c r="D175" s="245" t="s">
        <v>253</v>
      </c>
      <c r="E175" s="246" t="s">
        <v>1</v>
      </c>
      <c r="F175" s="247" t="s">
        <v>285</v>
      </c>
      <c r="G175" s="244"/>
      <c r="H175" s="248">
        <v>180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253</v>
      </c>
      <c r="AU175" s="254" t="s">
        <v>92</v>
      </c>
      <c r="AV175" s="13" t="s">
        <v>92</v>
      </c>
      <c r="AW175" s="13" t="s">
        <v>36</v>
      </c>
      <c r="AX175" s="13" t="s">
        <v>83</v>
      </c>
      <c r="AY175" s="254" t="s">
        <v>244</v>
      </c>
    </row>
    <row r="176" s="13" customFormat="1">
      <c r="A176" s="13"/>
      <c r="B176" s="243"/>
      <c r="C176" s="244"/>
      <c r="D176" s="245" t="s">
        <v>253</v>
      </c>
      <c r="E176" s="246" t="s">
        <v>1</v>
      </c>
      <c r="F176" s="247" t="s">
        <v>286</v>
      </c>
      <c r="G176" s="244"/>
      <c r="H176" s="248">
        <v>45</v>
      </c>
      <c r="I176" s="249"/>
      <c r="J176" s="244"/>
      <c r="K176" s="244"/>
      <c r="L176" s="250"/>
      <c r="M176" s="251"/>
      <c r="N176" s="252"/>
      <c r="O176" s="252"/>
      <c r="P176" s="252"/>
      <c r="Q176" s="252"/>
      <c r="R176" s="252"/>
      <c r="S176" s="252"/>
      <c r="T176" s="25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4" t="s">
        <v>253</v>
      </c>
      <c r="AU176" s="254" t="s">
        <v>92</v>
      </c>
      <c r="AV176" s="13" t="s">
        <v>92</v>
      </c>
      <c r="AW176" s="13" t="s">
        <v>36</v>
      </c>
      <c r="AX176" s="13" t="s">
        <v>83</v>
      </c>
      <c r="AY176" s="254" t="s">
        <v>244</v>
      </c>
    </row>
    <row r="177" s="13" customFormat="1">
      <c r="A177" s="13"/>
      <c r="B177" s="243"/>
      <c r="C177" s="244"/>
      <c r="D177" s="245" t="s">
        <v>253</v>
      </c>
      <c r="E177" s="246" t="s">
        <v>1</v>
      </c>
      <c r="F177" s="247" t="s">
        <v>287</v>
      </c>
      <c r="G177" s="244"/>
      <c r="H177" s="248">
        <v>90</v>
      </c>
      <c r="I177" s="249"/>
      <c r="J177" s="244"/>
      <c r="K177" s="244"/>
      <c r="L177" s="250"/>
      <c r="M177" s="251"/>
      <c r="N177" s="252"/>
      <c r="O177" s="252"/>
      <c r="P177" s="252"/>
      <c r="Q177" s="252"/>
      <c r="R177" s="252"/>
      <c r="S177" s="252"/>
      <c r="T177" s="25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4" t="s">
        <v>253</v>
      </c>
      <c r="AU177" s="254" t="s">
        <v>92</v>
      </c>
      <c r="AV177" s="13" t="s">
        <v>92</v>
      </c>
      <c r="AW177" s="13" t="s">
        <v>36</v>
      </c>
      <c r="AX177" s="13" t="s">
        <v>83</v>
      </c>
      <c r="AY177" s="254" t="s">
        <v>244</v>
      </c>
    </row>
    <row r="178" s="14" customFormat="1">
      <c r="A178" s="14"/>
      <c r="B178" s="255"/>
      <c r="C178" s="256"/>
      <c r="D178" s="245" t="s">
        <v>253</v>
      </c>
      <c r="E178" s="257" t="s">
        <v>1</v>
      </c>
      <c r="F178" s="258" t="s">
        <v>255</v>
      </c>
      <c r="G178" s="256"/>
      <c r="H178" s="259">
        <v>515</v>
      </c>
      <c r="I178" s="260"/>
      <c r="J178" s="256"/>
      <c r="K178" s="256"/>
      <c r="L178" s="261"/>
      <c r="M178" s="262"/>
      <c r="N178" s="263"/>
      <c r="O178" s="263"/>
      <c r="P178" s="263"/>
      <c r="Q178" s="263"/>
      <c r="R178" s="263"/>
      <c r="S178" s="263"/>
      <c r="T178" s="26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5" t="s">
        <v>253</v>
      </c>
      <c r="AU178" s="265" t="s">
        <v>92</v>
      </c>
      <c r="AV178" s="14" t="s">
        <v>251</v>
      </c>
      <c r="AW178" s="14" t="s">
        <v>36</v>
      </c>
      <c r="AX178" s="14" t="s">
        <v>90</v>
      </c>
      <c r="AY178" s="265" t="s">
        <v>244</v>
      </c>
    </row>
    <row r="179" s="2" customFormat="1" ht="24.15" customHeight="1">
      <c r="A179" s="39"/>
      <c r="B179" s="40"/>
      <c r="C179" s="229" t="s">
        <v>292</v>
      </c>
      <c r="D179" s="229" t="s">
        <v>247</v>
      </c>
      <c r="E179" s="230" t="s">
        <v>293</v>
      </c>
      <c r="F179" s="231" t="s">
        <v>294</v>
      </c>
      <c r="G179" s="232" t="s">
        <v>174</v>
      </c>
      <c r="H179" s="233">
        <v>4.5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0.0264</v>
      </c>
      <c r="R179" s="239">
        <f>Q179*H179</f>
        <v>0.1188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251</v>
      </c>
      <c r="AT179" s="241" t="s">
        <v>247</v>
      </c>
      <c r="AU179" s="241" t="s">
        <v>92</v>
      </c>
      <c r="AY179" s="18" t="s">
        <v>244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251</v>
      </c>
      <c r="BM179" s="241" t="s">
        <v>295</v>
      </c>
    </row>
    <row r="180" s="13" customFormat="1">
      <c r="A180" s="13"/>
      <c r="B180" s="243"/>
      <c r="C180" s="244"/>
      <c r="D180" s="245" t="s">
        <v>253</v>
      </c>
      <c r="E180" s="246" t="s">
        <v>1</v>
      </c>
      <c r="F180" s="247" t="s">
        <v>296</v>
      </c>
      <c r="G180" s="244"/>
      <c r="H180" s="248">
        <v>4.5</v>
      </c>
      <c r="I180" s="249"/>
      <c r="J180" s="244"/>
      <c r="K180" s="244"/>
      <c r="L180" s="250"/>
      <c r="M180" s="251"/>
      <c r="N180" s="252"/>
      <c r="O180" s="252"/>
      <c r="P180" s="252"/>
      <c r="Q180" s="252"/>
      <c r="R180" s="252"/>
      <c r="S180" s="252"/>
      <c r="T180" s="25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4" t="s">
        <v>253</v>
      </c>
      <c r="AU180" s="254" t="s">
        <v>92</v>
      </c>
      <c r="AV180" s="13" t="s">
        <v>92</v>
      </c>
      <c r="AW180" s="13" t="s">
        <v>36</v>
      </c>
      <c r="AX180" s="13" t="s">
        <v>90</v>
      </c>
      <c r="AY180" s="254" t="s">
        <v>244</v>
      </c>
    </row>
    <row r="181" s="2" customFormat="1" ht="24.15" customHeight="1">
      <c r="A181" s="39"/>
      <c r="B181" s="40"/>
      <c r="C181" s="229" t="s">
        <v>297</v>
      </c>
      <c r="D181" s="229" t="s">
        <v>247</v>
      </c>
      <c r="E181" s="230" t="s">
        <v>298</v>
      </c>
      <c r="F181" s="231" t="s">
        <v>299</v>
      </c>
      <c r="G181" s="232" t="s">
        <v>250</v>
      </c>
      <c r="H181" s="233">
        <v>3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0.00020000000000000001</v>
      </c>
      <c r="R181" s="239">
        <f>Q181*H181</f>
        <v>0.00060000000000000006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251</v>
      </c>
      <c r="AT181" s="241" t="s">
        <v>247</v>
      </c>
      <c r="AU181" s="241" t="s">
        <v>92</v>
      </c>
      <c r="AY181" s="18" t="s">
        <v>244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251</v>
      </c>
      <c r="BM181" s="241" t="s">
        <v>300</v>
      </c>
    </row>
    <row r="182" s="13" customFormat="1">
      <c r="A182" s="13"/>
      <c r="B182" s="243"/>
      <c r="C182" s="244"/>
      <c r="D182" s="245" t="s">
        <v>253</v>
      </c>
      <c r="E182" s="246" t="s">
        <v>1</v>
      </c>
      <c r="F182" s="247" t="s">
        <v>301</v>
      </c>
      <c r="G182" s="244"/>
      <c r="H182" s="248">
        <v>3</v>
      </c>
      <c r="I182" s="249"/>
      <c r="J182" s="244"/>
      <c r="K182" s="244"/>
      <c r="L182" s="250"/>
      <c r="M182" s="251"/>
      <c r="N182" s="252"/>
      <c r="O182" s="252"/>
      <c r="P182" s="252"/>
      <c r="Q182" s="252"/>
      <c r="R182" s="252"/>
      <c r="S182" s="252"/>
      <c r="T182" s="25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4" t="s">
        <v>253</v>
      </c>
      <c r="AU182" s="254" t="s">
        <v>92</v>
      </c>
      <c r="AV182" s="13" t="s">
        <v>92</v>
      </c>
      <c r="AW182" s="13" t="s">
        <v>36</v>
      </c>
      <c r="AX182" s="13" t="s">
        <v>90</v>
      </c>
      <c r="AY182" s="254" t="s">
        <v>244</v>
      </c>
    </row>
    <row r="183" s="2" customFormat="1" ht="37.8" customHeight="1">
      <c r="A183" s="39"/>
      <c r="B183" s="40"/>
      <c r="C183" s="229" t="s">
        <v>302</v>
      </c>
      <c r="D183" s="229" t="s">
        <v>247</v>
      </c>
      <c r="E183" s="230" t="s">
        <v>303</v>
      </c>
      <c r="F183" s="231" t="s">
        <v>304</v>
      </c>
      <c r="G183" s="232" t="s">
        <v>171</v>
      </c>
      <c r="H183" s="233">
        <v>171.80000000000001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251</v>
      </c>
      <c r="AT183" s="241" t="s">
        <v>247</v>
      </c>
      <c r="AU183" s="241" t="s">
        <v>92</v>
      </c>
      <c r="AY183" s="18" t="s">
        <v>244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251</v>
      </c>
      <c r="BM183" s="241" t="s">
        <v>305</v>
      </c>
    </row>
    <row r="184" s="13" customFormat="1">
      <c r="A184" s="13"/>
      <c r="B184" s="243"/>
      <c r="C184" s="244"/>
      <c r="D184" s="245" t="s">
        <v>253</v>
      </c>
      <c r="E184" s="246" t="s">
        <v>1</v>
      </c>
      <c r="F184" s="247" t="s">
        <v>306</v>
      </c>
      <c r="G184" s="244"/>
      <c r="H184" s="248">
        <v>171.80000000000001</v>
      </c>
      <c r="I184" s="249"/>
      <c r="J184" s="244"/>
      <c r="K184" s="244"/>
      <c r="L184" s="250"/>
      <c r="M184" s="251"/>
      <c r="N184" s="252"/>
      <c r="O184" s="252"/>
      <c r="P184" s="252"/>
      <c r="Q184" s="252"/>
      <c r="R184" s="252"/>
      <c r="S184" s="252"/>
      <c r="T184" s="25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4" t="s">
        <v>253</v>
      </c>
      <c r="AU184" s="254" t="s">
        <v>92</v>
      </c>
      <c r="AV184" s="13" t="s">
        <v>92</v>
      </c>
      <c r="AW184" s="13" t="s">
        <v>36</v>
      </c>
      <c r="AX184" s="13" t="s">
        <v>90</v>
      </c>
      <c r="AY184" s="254" t="s">
        <v>244</v>
      </c>
    </row>
    <row r="185" s="2" customFormat="1" ht="16.5" customHeight="1">
      <c r="A185" s="39"/>
      <c r="B185" s="40"/>
      <c r="C185" s="229" t="s">
        <v>8</v>
      </c>
      <c r="D185" s="229" t="s">
        <v>247</v>
      </c>
      <c r="E185" s="230" t="s">
        <v>307</v>
      </c>
      <c r="F185" s="231" t="s">
        <v>308</v>
      </c>
      <c r="G185" s="232" t="s">
        <v>171</v>
      </c>
      <c r="H185" s="233">
        <v>219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251</v>
      </c>
      <c r="AT185" s="241" t="s">
        <v>247</v>
      </c>
      <c r="AU185" s="241" t="s">
        <v>92</v>
      </c>
      <c r="AY185" s="18" t="s">
        <v>244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251</v>
      </c>
      <c r="BM185" s="241" t="s">
        <v>309</v>
      </c>
    </row>
    <row r="186" s="13" customFormat="1">
      <c r="A186" s="13"/>
      <c r="B186" s="243"/>
      <c r="C186" s="244"/>
      <c r="D186" s="245" t="s">
        <v>253</v>
      </c>
      <c r="E186" s="246" t="s">
        <v>1</v>
      </c>
      <c r="F186" s="247" t="s">
        <v>170</v>
      </c>
      <c r="G186" s="244"/>
      <c r="H186" s="248">
        <v>47.200000000000003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253</v>
      </c>
      <c r="AU186" s="254" t="s">
        <v>92</v>
      </c>
      <c r="AV186" s="13" t="s">
        <v>92</v>
      </c>
      <c r="AW186" s="13" t="s">
        <v>36</v>
      </c>
      <c r="AX186" s="13" t="s">
        <v>83</v>
      </c>
      <c r="AY186" s="254" t="s">
        <v>244</v>
      </c>
    </row>
    <row r="187" s="13" customFormat="1">
      <c r="A187" s="13"/>
      <c r="B187" s="243"/>
      <c r="C187" s="244"/>
      <c r="D187" s="245" t="s">
        <v>253</v>
      </c>
      <c r="E187" s="246" t="s">
        <v>1</v>
      </c>
      <c r="F187" s="247" t="s">
        <v>310</v>
      </c>
      <c r="G187" s="244"/>
      <c r="H187" s="248">
        <v>171.80000000000001</v>
      </c>
      <c r="I187" s="249"/>
      <c r="J187" s="244"/>
      <c r="K187" s="244"/>
      <c r="L187" s="250"/>
      <c r="M187" s="251"/>
      <c r="N187" s="252"/>
      <c r="O187" s="252"/>
      <c r="P187" s="252"/>
      <c r="Q187" s="252"/>
      <c r="R187" s="252"/>
      <c r="S187" s="252"/>
      <c r="T187" s="25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4" t="s">
        <v>253</v>
      </c>
      <c r="AU187" s="254" t="s">
        <v>92</v>
      </c>
      <c r="AV187" s="13" t="s">
        <v>92</v>
      </c>
      <c r="AW187" s="13" t="s">
        <v>36</v>
      </c>
      <c r="AX187" s="13" t="s">
        <v>83</v>
      </c>
      <c r="AY187" s="254" t="s">
        <v>244</v>
      </c>
    </row>
    <row r="188" s="14" customFormat="1">
      <c r="A188" s="14"/>
      <c r="B188" s="255"/>
      <c r="C188" s="256"/>
      <c r="D188" s="245" t="s">
        <v>253</v>
      </c>
      <c r="E188" s="257" t="s">
        <v>1</v>
      </c>
      <c r="F188" s="258" t="s">
        <v>255</v>
      </c>
      <c r="G188" s="256"/>
      <c r="H188" s="259">
        <v>219</v>
      </c>
      <c r="I188" s="260"/>
      <c r="J188" s="256"/>
      <c r="K188" s="256"/>
      <c r="L188" s="261"/>
      <c r="M188" s="262"/>
      <c r="N188" s="263"/>
      <c r="O188" s="263"/>
      <c r="P188" s="263"/>
      <c r="Q188" s="263"/>
      <c r="R188" s="263"/>
      <c r="S188" s="263"/>
      <c r="T188" s="26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5" t="s">
        <v>253</v>
      </c>
      <c r="AU188" s="265" t="s">
        <v>92</v>
      </c>
      <c r="AV188" s="14" t="s">
        <v>251</v>
      </c>
      <c r="AW188" s="14" t="s">
        <v>36</v>
      </c>
      <c r="AX188" s="14" t="s">
        <v>90</v>
      </c>
      <c r="AY188" s="265" t="s">
        <v>244</v>
      </c>
    </row>
    <row r="189" s="2" customFormat="1" ht="24.15" customHeight="1">
      <c r="A189" s="39"/>
      <c r="B189" s="40"/>
      <c r="C189" s="229" t="s">
        <v>311</v>
      </c>
      <c r="D189" s="229" t="s">
        <v>247</v>
      </c>
      <c r="E189" s="230" t="s">
        <v>312</v>
      </c>
      <c r="F189" s="231" t="s">
        <v>313</v>
      </c>
      <c r="G189" s="232" t="s">
        <v>171</v>
      </c>
      <c r="H189" s="233">
        <v>170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251</v>
      </c>
      <c r="AT189" s="241" t="s">
        <v>247</v>
      </c>
      <c r="AU189" s="241" t="s">
        <v>92</v>
      </c>
      <c r="AY189" s="18" t="s">
        <v>244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251</v>
      </c>
      <c r="BM189" s="241" t="s">
        <v>314</v>
      </c>
    </row>
    <row r="190" s="13" customFormat="1">
      <c r="A190" s="13"/>
      <c r="B190" s="243"/>
      <c r="C190" s="244"/>
      <c r="D190" s="245" t="s">
        <v>253</v>
      </c>
      <c r="E190" s="246" t="s">
        <v>1</v>
      </c>
      <c r="F190" s="247" t="s">
        <v>315</v>
      </c>
      <c r="G190" s="244"/>
      <c r="H190" s="248">
        <v>62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253</v>
      </c>
      <c r="AU190" s="254" t="s">
        <v>92</v>
      </c>
      <c r="AV190" s="13" t="s">
        <v>92</v>
      </c>
      <c r="AW190" s="13" t="s">
        <v>36</v>
      </c>
      <c r="AX190" s="13" t="s">
        <v>83</v>
      </c>
      <c r="AY190" s="254" t="s">
        <v>244</v>
      </c>
    </row>
    <row r="191" s="13" customFormat="1">
      <c r="A191" s="13"/>
      <c r="B191" s="243"/>
      <c r="C191" s="244"/>
      <c r="D191" s="245" t="s">
        <v>253</v>
      </c>
      <c r="E191" s="246" t="s">
        <v>1</v>
      </c>
      <c r="F191" s="247" t="s">
        <v>316</v>
      </c>
      <c r="G191" s="244"/>
      <c r="H191" s="248">
        <v>64</v>
      </c>
      <c r="I191" s="249"/>
      <c r="J191" s="244"/>
      <c r="K191" s="244"/>
      <c r="L191" s="250"/>
      <c r="M191" s="251"/>
      <c r="N191" s="252"/>
      <c r="O191" s="252"/>
      <c r="P191" s="252"/>
      <c r="Q191" s="252"/>
      <c r="R191" s="252"/>
      <c r="S191" s="252"/>
      <c r="T191" s="25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4" t="s">
        <v>253</v>
      </c>
      <c r="AU191" s="254" t="s">
        <v>92</v>
      </c>
      <c r="AV191" s="13" t="s">
        <v>92</v>
      </c>
      <c r="AW191" s="13" t="s">
        <v>36</v>
      </c>
      <c r="AX191" s="13" t="s">
        <v>83</v>
      </c>
      <c r="AY191" s="254" t="s">
        <v>244</v>
      </c>
    </row>
    <row r="192" s="13" customFormat="1">
      <c r="A192" s="13"/>
      <c r="B192" s="243"/>
      <c r="C192" s="244"/>
      <c r="D192" s="245" t="s">
        <v>253</v>
      </c>
      <c r="E192" s="246" t="s">
        <v>1</v>
      </c>
      <c r="F192" s="247" t="s">
        <v>317</v>
      </c>
      <c r="G192" s="244"/>
      <c r="H192" s="248">
        <v>12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253</v>
      </c>
      <c r="AU192" s="254" t="s">
        <v>92</v>
      </c>
      <c r="AV192" s="13" t="s">
        <v>92</v>
      </c>
      <c r="AW192" s="13" t="s">
        <v>36</v>
      </c>
      <c r="AX192" s="13" t="s">
        <v>83</v>
      </c>
      <c r="AY192" s="254" t="s">
        <v>244</v>
      </c>
    </row>
    <row r="193" s="13" customFormat="1">
      <c r="A193" s="13"/>
      <c r="B193" s="243"/>
      <c r="C193" s="244"/>
      <c r="D193" s="245" t="s">
        <v>253</v>
      </c>
      <c r="E193" s="246" t="s">
        <v>1</v>
      </c>
      <c r="F193" s="247" t="s">
        <v>318</v>
      </c>
      <c r="G193" s="244"/>
      <c r="H193" s="248">
        <v>32</v>
      </c>
      <c r="I193" s="249"/>
      <c r="J193" s="244"/>
      <c r="K193" s="244"/>
      <c r="L193" s="250"/>
      <c r="M193" s="251"/>
      <c r="N193" s="252"/>
      <c r="O193" s="252"/>
      <c r="P193" s="252"/>
      <c r="Q193" s="252"/>
      <c r="R193" s="252"/>
      <c r="S193" s="252"/>
      <c r="T193" s="25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4" t="s">
        <v>253</v>
      </c>
      <c r="AU193" s="254" t="s">
        <v>92</v>
      </c>
      <c r="AV193" s="13" t="s">
        <v>92</v>
      </c>
      <c r="AW193" s="13" t="s">
        <v>36</v>
      </c>
      <c r="AX193" s="13" t="s">
        <v>83</v>
      </c>
      <c r="AY193" s="254" t="s">
        <v>244</v>
      </c>
    </row>
    <row r="194" s="14" customFormat="1">
      <c r="A194" s="14"/>
      <c r="B194" s="255"/>
      <c r="C194" s="256"/>
      <c r="D194" s="245" t="s">
        <v>253</v>
      </c>
      <c r="E194" s="257" t="s">
        <v>1</v>
      </c>
      <c r="F194" s="258" t="s">
        <v>255</v>
      </c>
      <c r="G194" s="256"/>
      <c r="H194" s="259">
        <v>170</v>
      </c>
      <c r="I194" s="260"/>
      <c r="J194" s="256"/>
      <c r="K194" s="256"/>
      <c r="L194" s="261"/>
      <c r="M194" s="262"/>
      <c r="N194" s="263"/>
      <c r="O194" s="263"/>
      <c r="P194" s="263"/>
      <c r="Q194" s="263"/>
      <c r="R194" s="263"/>
      <c r="S194" s="263"/>
      <c r="T194" s="26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5" t="s">
        <v>253</v>
      </c>
      <c r="AU194" s="265" t="s">
        <v>92</v>
      </c>
      <c r="AV194" s="14" t="s">
        <v>251</v>
      </c>
      <c r="AW194" s="14" t="s">
        <v>36</v>
      </c>
      <c r="AX194" s="14" t="s">
        <v>90</v>
      </c>
      <c r="AY194" s="265" t="s">
        <v>244</v>
      </c>
    </row>
    <row r="195" s="12" customFormat="1" ht="22.8" customHeight="1">
      <c r="A195" s="12"/>
      <c r="B195" s="213"/>
      <c r="C195" s="214"/>
      <c r="D195" s="215" t="s">
        <v>82</v>
      </c>
      <c r="E195" s="227" t="s">
        <v>92</v>
      </c>
      <c r="F195" s="227" t="s">
        <v>319</v>
      </c>
      <c r="G195" s="214"/>
      <c r="H195" s="214"/>
      <c r="I195" s="217"/>
      <c r="J195" s="228">
        <f>BK195</f>
        <v>0</v>
      </c>
      <c r="K195" s="214"/>
      <c r="L195" s="219"/>
      <c r="M195" s="220"/>
      <c r="N195" s="221"/>
      <c r="O195" s="221"/>
      <c r="P195" s="222">
        <f>SUM(P196:P215)</f>
        <v>0</v>
      </c>
      <c r="Q195" s="221"/>
      <c r="R195" s="222">
        <f>SUM(R196:R215)</f>
        <v>182.89790078000002</v>
      </c>
      <c r="S195" s="221"/>
      <c r="T195" s="223">
        <f>SUM(T196:T215)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24" t="s">
        <v>90</v>
      </c>
      <c r="AT195" s="225" t="s">
        <v>82</v>
      </c>
      <c r="AU195" s="225" t="s">
        <v>90</v>
      </c>
      <c r="AY195" s="224" t="s">
        <v>244</v>
      </c>
      <c r="BK195" s="226">
        <f>SUM(BK196:BK215)</f>
        <v>0</v>
      </c>
    </row>
    <row r="196" s="2" customFormat="1" ht="37.8" customHeight="1">
      <c r="A196" s="39"/>
      <c r="B196" s="40"/>
      <c r="C196" s="229" t="s">
        <v>320</v>
      </c>
      <c r="D196" s="229" t="s">
        <v>247</v>
      </c>
      <c r="E196" s="230" t="s">
        <v>321</v>
      </c>
      <c r="F196" s="231" t="s">
        <v>322</v>
      </c>
      <c r="G196" s="232" t="s">
        <v>171</v>
      </c>
      <c r="H196" s="233">
        <v>12.300000000000001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2.30267</v>
      </c>
      <c r="R196" s="239">
        <f>Q196*H196</f>
        <v>28.322841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251</v>
      </c>
      <c r="AT196" s="241" t="s">
        <v>247</v>
      </c>
      <c r="AU196" s="241" t="s">
        <v>92</v>
      </c>
      <c r="AY196" s="18" t="s">
        <v>244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251</v>
      </c>
      <c r="BM196" s="241" t="s">
        <v>323</v>
      </c>
    </row>
    <row r="197" s="13" customFormat="1">
      <c r="A197" s="13"/>
      <c r="B197" s="243"/>
      <c r="C197" s="244"/>
      <c r="D197" s="245" t="s">
        <v>253</v>
      </c>
      <c r="E197" s="246" t="s">
        <v>1</v>
      </c>
      <c r="F197" s="247" t="s">
        <v>324</v>
      </c>
      <c r="G197" s="244"/>
      <c r="H197" s="248">
        <v>12.300000000000001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253</v>
      </c>
      <c r="AU197" s="254" t="s">
        <v>92</v>
      </c>
      <c r="AV197" s="13" t="s">
        <v>92</v>
      </c>
      <c r="AW197" s="13" t="s">
        <v>36</v>
      </c>
      <c r="AX197" s="13" t="s">
        <v>90</v>
      </c>
      <c r="AY197" s="254" t="s">
        <v>244</v>
      </c>
    </row>
    <row r="198" s="2" customFormat="1" ht="21.75" customHeight="1">
      <c r="A198" s="39"/>
      <c r="B198" s="40"/>
      <c r="C198" s="229" t="s">
        <v>325</v>
      </c>
      <c r="D198" s="229" t="s">
        <v>247</v>
      </c>
      <c r="E198" s="230" t="s">
        <v>326</v>
      </c>
      <c r="F198" s="231" t="s">
        <v>327</v>
      </c>
      <c r="G198" s="232" t="s">
        <v>171</v>
      </c>
      <c r="H198" s="233">
        <v>36.899999999999999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2.1600000000000001</v>
      </c>
      <c r="R198" s="239">
        <f>Q198*H198</f>
        <v>79.704000000000008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251</v>
      </c>
      <c r="AT198" s="241" t="s">
        <v>247</v>
      </c>
      <c r="AU198" s="241" t="s">
        <v>92</v>
      </c>
      <c r="AY198" s="18" t="s">
        <v>244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251</v>
      </c>
      <c r="BM198" s="241" t="s">
        <v>328</v>
      </c>
    </row>
    <row r="199" s="13" customFormat="1">
      <c r="A199" s="13"/>
      <c r="B199" s="243"/>
      <c r="C199" s="244"/>
      <c r="D199" s="245" t="s">
        <v>253</v>
      </c>
      <c r="E199" s="246" t="s">
        <v>1</v>
      </c>
      <c r="F199" s="247" t="s">
        <v>329</v>
      </c>
      <c r="G199" s="244"/>
      <c r="H199" s="248">
        <v>36.899999999999999</v>
      </c>
      <c r="I199" s="249"/>
      <c r="J199" s="244"/>
      <c r="K199" s="244"/>
      <c r="L199" s="250"/>
      <c r="M199" s="251"/>
      <c r="N199" s="252"/>
      <c r="O199" s="252"/>
      <c r="P199" s="252"/>
      <c r="Q199" s="252"/>
      <c r="R199" s="252"/>
      <c r="S199" s="252"/>
      <c r="T199" s="25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4" t="s">
        <v>253</v>
      </c>
      <c r="AU199" s="254" t="s">
        <v>92</v>
      </c>
      <c r="AV199" s="13" t="s">
        <v>92</v>
      </c>
      <c r="AW199" s="13" t="s">
        <v>36</v>
      </c>
      <c r="AX199" s="13" t="s">
        <v>90</v>
      </c>
      <c r="AY199" s="254" t="s">
        <v>244</v>
      </c>
    </row>
    <row r="200" s="2" customFormat="1" ht="24.15" customHeight="1">
      <c r="A200" s="39"/>
      <c r="B200" s="40"/>
      <c r="C200" s="229" t="s">
        <v>330</v>
      </c>
      <c r="D200" s="229" t="s">
        <v>247</v>
      </c>
      <c r="E200" s="230" t="s">
        <v>331</v>
      </c>
      <c r="F200" s="231" t="s">
        <v>332</v>
      </c>
      <c r="G200" s="232" t="s">
        <v>171</v>
      </c>
      <c r="H200" s="233">
        <v>24.600000000000001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2.5018699999999998</v>
      </c>
      <c r="R200" s="239">
        <f>Q200*H200</f>
        <v>61.546002000000001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251</v>
      </c>
      <c r="AT200" s="241" t="s">
        <v>247</v>
      </c>
      <c r="AU200" s="241" t="s">
        <v>92</v>
      </c>
      <c r="AY200" s="18" t="s">
        <v>244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251</v>
      </c>
      <c r="BM200" s="241" t="s">
        <v>333</v>
      </c>
    </row>
    <row r="201" s="13" customFormat="1">
      <c r="A201" s="13"/>
      <c r="B201" s="243"/>
      <c r="C201" s="244"/>
      <c r="D201" s="245" t="s">
        <v>253</v>
      </c>
      <c r="E201" s="246" t="s">
        <v>1</v>
      </c>
      <c r="F201" s="247" t="s">
        <v>334</v>
      </c>
      <c r="G201" s="244"/>
      <c r="H201" s="248">
        <v>24.600000000000001</v>
      </c>
      <c r="I201" s="249"/>
      <c r="J201" s="244"/>
      <c r="K201" s="244"/>
      <c r="L201" s="250"/>
      <c r="M201" s="251"/>
      <c r="N201" s="252"/>
      <c r="O201" s="252"/>
      <c r="P201" s="252"/>
      <c r="Q201" s="252"/>
      <c r="R201" s="252"/>
      <c r="S201" s="252"/>
      <c r="T201" s="25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4" t="s">
        <v>253</v>
      </c>
      <c r="AU201" s="254" t="s">
        <v>92</v>
      </c>
      <c r="AV201" s="13" t="s">
        <v>92</v>
      </c>
      <c r="AW201" s="13" t="s">
        <v>36</v>
      </c>
      <c r="AX201" s="13" t="s">
        <v>90</v>
      </c>
      <c r="AY201" s="254" t="s">
        <v>244</v>
      </c>
    </row>
    <row r="202" s="2" customFormat="1" ht="16.5" customHeight="1">
      <c r="A202" s="39"/>
      <c r="B202" s="40"/>
      <c r="C202" s="229" t="s">
        <v>335</v>
      </c>
      <c r="D202" s="229" t="s">
        <v>247</v>
      </c>
      <c r="E202" s="230" t="s">
        <v>336</v>
      </c>
      <c r="F202" s="231" t="s">
        <v>337</v>
      </c>
      <c r="G202" s="232" t="s">
        <v>338</v>
      </c>
      <c r="H202" s="233">
        <v>1.968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1.06277</v>
      </c>
      <c r="R202" s="239">
        <f>Q202*H202</f>
        <v>2.0915313599999998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251</v>
      </c>
      <c r="AT202" s="241" t="s">
        <v>247</v>
      </c>
      <c r="AU202" s="241" t="s">
        <v>92</v>
      </c>
      <c r="AY202" s="18" t="s">
        <v>244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251</v>
      </c>
      <c r="BM202" s="241" t="s">
        <v>339</v>
      </c>
    </row>
    <row r="203" s="13" customFormat="1">
      <c r="A203" s="13"/>
      <c r="B203" s="243"/>
      <c r="C203" s="244"/>
      <c r="D203" s="245" t="s">
        <v>253</v>
      </c>
      <c r="E203" s="246" t="s">
        <v>1</v>
      </c>
      <c r="F203" s="247" t="s">
        <v>340</v>
      </c>
      <c r="G203" s="244"/>
      <c r="H203" s="248">
        <v>1.968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253</v>
      </c>
      <c r="AU203" s="254" t="s">
        <v>92</v>
      </c>
      <c r="AV203" s="13" t="s">
        <v>92</v>
      </c>
      <c r="AW203" s="13" t="s">
        <v>36</v>
      </c>
      <c r="AX203" s="13" t="s">
        <v>90</v>
      </c>
      <c r="AY203" s="254" t="s">
        <v>244</v>
      </c>
    </row>
    <row r="204" s="2" customFormat="1" ht="16.5" customHeight="1">
      <c r="A204" s="39"/>
      <c r="B204" s="40"/>
      <c r="C204" s="229" t="s">
        <v>341</v>
      </c>
      <c r="D204" s="229" t="s">
        <v>247</v>
      </c>
      <c r="E204" s="230" t="s">
        <v>342</v>
      </c>
      <c r="F204" s="231" t="s">
        <v>343</v>
      </c>
      <c r="G204" s="232" t="s">
        <v>171</v>
      </c>
      <c r="H204" s="233">
        <v>4.4859999999999998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2.5018699999999998</v>
      </c>
      <c r="R204" s="239">
        <f>Q204*H204</f>
        <v>11.223388819999999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251</v>
      </c>
      <c r="AT204" s="241" t="s">
        <v>247</v>
      </c>
      <c r="AU204" s="241" t="s">
        <v>92</v>
      </c>
      <c r="AY204" s="18" t="s">
        <v>244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251</v>
      </c>
      <c r="BM204" s="241" t="s">
        <v>344</v>
      </c>
    </row>
    <row r="205" s="13" customFormat="1">
      <c r="A205" s="13"/>
      <c r="B205" s="243"/>
      <c r="C205" s="244"/>
      <c r="D205" s="245" t="s">
        <v>253</v>
      </c>
      <c r="E205" s="246" t="s">
        <v>1</v>
      </c>
      <c r="F205" s="247" t="s">
        <v>345</v>
      </c>
      <c r="G205" s="244"/>
      <c r="H205" s="248">
        <v>0.442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253</v>
      </c>
      <c r="AU205" s="254" t="s">
        <v>92</v>
      </c>
      <c r="AV205" s="13" t="s">
        <v>92</v>
      </c>
      <c r="AW205" s="13" t="s">
        <v>36</v>
      </c>
      <c r="AX205" s="13" t="s">
        <v>83</v>
      </c>
      <c r="AY205" s="254" t="s">
        <v>244</v>
      </c>
    </row>
    <row r="206" s="13" customFormat="1">
      <c r="A206" s="13"/>
      <c r="B206" s="243"/>
      <c r="C206" s="244"/>
      <c r="D206" s="245" t="s">
        <v>253</v>
      </c>
      <c r="E206" s="246" t="s">
        <v>1</v>
      </c>
      <c r="F206" s="247" t="s">
        <v>346</v>
      </c>
      <c r="G206" s="244"/>
      <c r="H206" s="248">
        <v>0.48999999999999999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253</v>
      </c>
      <c r="AU206" s="254" t="s">
        <v>92</v>
      </c>
      <c r="AV206" s="13" t="s">
        <v>92</v>
      </c>
      <c r="AW206" s="13" t="s">
        <v>36</v>
      </c>
      <c r="AX206" s="13" t="s">
        <v>83</v>
      </c>
      <c r="AY206" s="254" t="s">
        <v>244</v>
      </c>
    </row>
    <row r="207" s="13" customFormat="1">
      <c r="A207" s="13"/>
      <c r="B207" s="243"/>
      <c r="C207" s="244"/>
      <c r="D207" s="245" t="s">
        <v>253</v>
      </c>
      <c r="E207" s="246" t="s">
        <v>1</v>
      </c>
      <c r="F207" s="247" t="s">
        <v>347</v>
      </c>
      <c r="G207" s="244"/>
      <c r="H207" s="248">
        <v>2.9689999999999999</v>
      </c>
      <c r="I207" s="249"/>
      <c r="J207" s="244"/>
      <c r="K207" s="244"/>
      <c r="L207" s="250"/>
      <c r="M207" s="251"/>
      <c r="N207" s="252"/>
      <c r="O207" s="252"/>
      <c r="P207" s="252"/>
      <c r="Q207" s="252"/>
      <c r="R207" s="252"/>
      <c r="S207" s="252"/>
      <c r="T207" s="25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4" t="s">
        <v>253</v>
      </c>
      <c r="AU207" s="254" t="s">
        <v>92</v>
      </c>
      <c r="AV207" s="13" t="s">
        <v>92</v>
      </c>
      <c r="AW207" s="13" t="s">
        <v>36</v>
      </c>
      <c r="AX207" s="13" t="s">
        <v>83</v>
      </c>
      <c r="AY207" s="254" t="s">
        <v>244</v>
      </c>
    </row>
    <row r="208" s="14" customFormat="1">
      <c r="A208" s="14"/>
      <c r="B208" s="255"/>
      <c r="C208" s="256"/>
      <c r="D208" s="245" t="s">
        <v>253</v>
      </c>
      <c r="E208" s="257" t="s">
        <v>1</v>
      </c>
      <c r="F208" s="258" t="s">
        <v>255</v>
      </c>
      <c r="G208" s="256"/>
      <c r="H208" s="259">
        <v>3.9009999999999998</v>
      </c>
      <c r="I208" s="260"/>
      <c r="J208" s="256"/>
      <c r="K208" s="256"/>
      <c r="L208" s="261"/>
      <c r="M208" s="262"/>
      <c r="N208" s="263"/>
      <c r="O208" s="263"/>
      <c r="P208" s="263"/>
      <c r="Q208" s="263"/>
      <c r="R208" s="263"/>
      <c r="S208" s="263"/>
      <c r="T208" s="26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5" t="s">
        <v>253</v>
      </c>
      <c r="AU208" s="265" t="s">
        <v>92</v>
      </c>
      <c r="AV208" s="14" t="s">
        <v>251</v>
      </c>
      <c r="AW208" s="14" t="s">
        <v>36</v>
      </c>
      <c r="AX208" s="14" t="s">
        <v>90</v>
      </c>
      <c r="AY208" s="265" t="s">
        <v>244</v>
      </c>
    </row>
    <row r="209" s="13" customFormat="1">
      <c r="A209" s="13"/>
      <c r="B209" s="243"/>
      <c r="C209" s="244"/>
      <c r="D209" s="245" t="s">
        <v>253</v>
      </c>
      <c r="E209" s="244"/>
      <c r="F209" s="247" t="s">
        <v>348</v>
      </c>
      <c r="G209" s="244"/>
      <c r="H209" s="248">
        <v>4.4859999999999998</v>
      </c>
      <c r="I209" s="249"/>
      <c r="J209" s="244"/>
      <c r="K209" s="244"/>
      <c r="L209" s="250"/>
      <c r="M209" s="251"/>
      <c r="N209" s="252"/>
      <c r="O209" s="252"/>
      <c r="P209" s="252"/>
      <c r="Q209" s="252"/>
      <c r="R209" s="252"/>
      <c r="S209" s="252"/>
      <c r="T209" s="25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4" t="s">
        <v>253</v>
      </c>
      <c r="AU209" s="254" t="s">
        <v>92</v>
      </c>
      <c r="AV209" s="13" t="s">
        <v>92</v>
      </c>
      <c r="AW209" s="13" t="s">
        <v>4</v>
      </c>
      <c r="AX209" s="13" t="s">
        <v>90</v>
      </c>
      <c r="AY209" s="254" t="s">
        <v>244</v>
      </c>
    </row>
    <row r="210" s="2" customFormat="1" ht="16.5" customHeight="1">
      <c r="A210" s="39"/>
      <c r="B210" s="40"/>
      <c r="C210" s="229" t="s">
        <v>349</v>
      </c>
      <c r="D210" s="229" t="s">
        <v>247</v>
      </c>
      <c r="E210" s="230" t="s">
        <v>350</v>
      </c>
      <c r="F210" s="231" t="s">
        <v>351</v>
      </c>
      <c r="G210" s="232" t="s">
        <v>174</v>
      </c>
      <c r="H210" s="233">
        <v>3.8399999999999999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0.00264</v>
      </c>
      <c r="R210" s="239">
        <f>Q210*H210</f>
        <v>0.0101376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251</v>
      </c>
      <c r="AT210" s="241" t="s">
        <v>247</v>
      </c>
      <c r="AU210" s="241" t="s">
        <v>92</v>
      </c>
      <c r="AY210" s="18" t="s">
        <v>244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251</v>
      </c>
      <c r="BM210" s="241" t="s">
        <v>352</v>
      </c>
    </row>
    <row r="211" s="13" customFormat="1">
      <c r="A211" s="13"/>
      <c r="B211" s="243"/>
      <c r="C211" s="244"/>
      <c r="D211" s="245" t="s">
        <v>253</v>
      </c>
      <c r="E211" s="246" t="s">
        <v>1</v>
      </c>
      <c r="F211" s="247" t="s">
        <v>353</v>
      </c>
      <c r="G211" s="244"/>
      <c r="H211" s="248">
        <v>3.8399999999999999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253</v>
      </c>
      <c r="AU211" s="254" t="s">
        <v>92</v>
      </c>
      <c r="AV211" s="13" t="s">
        <v>92</v>
      </c>
      <c r="AW211" s="13" t="s">
        <v>36</v>
      </c>
      <c r="AX211" s="13" t="s">
        <v>83</v>
      </c>
      <c r="AY211" s="254" t="s">
        <v>244</v>
      </c>
    </row>
    <row r="212" s="14" customFormat="1">
      <c r="A212" s="14"/>
      <c r="B212" s="255"/>
      <c r="C212" s="256"/>
      <c r="D212" s="245" t="s">
        <v>253</v>
      </c>
      <c r="E212" s="257" t="s">
        <v>1</v>
      </c>
      <c r="F212" s="258" t="s">
        <v>255</v>
      </c>
      <c r="G212" s="256"/>
      <c r="H212" s="259">
        <v>3.8399999999999999</v>
      </c>
      <c r="I212" s="260"/>
      <c r="J212" s="256"/>
      <c r="K212" s="256"/>
      <c r="L212" s="261"/>
      <c r="M212" s="262"/>
      <c r="N212" s="263"/>
      <c r="O212" s="263"/>
      <c r="P212" s="263"/>
      <c r="Q212" s="263"/>
      <c r="R212" s="263"/>
      <c r="S212" s="263"/>
      <c r="T212" s="26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5" t="s">
        <v>253</v>
      </c>
      <c r="AU212" s="265" t="s">
        <v>92</v>
      </c>
      <c r="AV212" s="14" t="s">
        <v>251</v>
      </c>
      <c r="AW212" s="14" t="s">
        <v>36</v>
      </c>
      <c r="AX212" s="14" t="s">
        <v>90</v>
      </c>
      <c r="AY212" s="265" t="s">
        <v>244</v>
      </c>
    </row>
    <row r="213" s="2" customFormat="1" ht="16.5" customHeight="1">
      <c r="A213" s="39"/>
      <c r="B213" s="40"/>
      <c r="C213" s="229" t="s">
        <v>354</v>
      </c>
      <c r="D213" s="229" t="s">
        <v>247</v>
      </c>
      <c r="E213" s="230" t="s">
        <v>355</v>
      </c>
      <c r="F213" s="231" t="s">
        <v>356</v>
      </c>
      <c r="G213" s="232" t="s">
        <v>174</v>
      </c>
      <c r="H213" s="233">
        <v>3.8399999999999999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251</v>
      </c>
      <c r="AT213" s="241" t="s">
        <v>247</v>
      </c>
      <c r="AU213" s="241" t="s">
        <v>92</v>
      </c>
      <c r="AY213" s="18" t="s">
        <v>244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251</v>
      </c>
      <c r="BM213" s="241" t="s">
        <v>357</v>
      </c>
    </row>
    <row r="214" s="13" customFormat="1">
      <c r="A214" s="13"/>
      <c r="B214" s="243"/>
      <c r="C214" s="244"/>
      <c r="D214" s="245" t="s">
        <v>253</v>
      </c>
      <c r="E214" s="246" t="s">
        <v>1</v>
      </c>
      <c r="F214" s="247" t="s">
        <v>353</v>
      </c>
      <c r="G214" s="244"/>
      <c r="H214" s="248">
        <v>3.8399999999999999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253</v>
      </c>
      <c r="AU214" s="254" t="s">
        <v>92</v>
      </c>
      <c r="AV214" s="13" t="s">
        <v>92</v>
      </c>
      <c r="AW214" s="13" t="s">
        <v>36</v>
      </c>
      <c r="AX214" s="13" t="s">
        <v>83</v>
      </c>
      <c r="AY214" s="254" t="s">
        <v>244</v>
      </c>
    </row>
    <row r="215" s="14" customFormat="1">
      <c r="A215" s="14"/>
      <c r="B215" s="255"/>
      <c r="C215" s="256"/>
      <c r="D215" s="245" t="s">
        <v>253</v>
      </c>
      <c r="E215" s="257" t="s">
        <v>1</v>
      </c>
      <c r="F215" s="258" t="s">
        <v>255</v>
      </c>
      <c r="G215" s="256"/>
      <c r="H215" s="259">
        <v>3.8399999999999999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5" t="s">
        <v>253</v>
      </c>
      <c r="AU215" s="265" t="s">
        <v>92</v>
      </c>
      <c r="AV215" s="14" t="s">
        <v>251</v>
      </c>
      <c r="AW215" s="14" t="s">
        <v>36</v>
      </c>
      <c r="AX215" s="14" t="s">
        <v>90</v>
      </c>
      <c r="AY215" s="265" t="s">
        <v>244</v>
      </c>
    </row>
    <row r="216" s="12" customFormat="1" ht="22.8" customHeight="1">
      <c r="A216" s="12"/>
      <c r="B216" s="213"/>
      <c r="C216" s="214"/>
      <c r="D216" s="215" t="s">
        <v>82</v>
      </c>
      <c r="E216" s="227" t="s">
        <v>358</v>
      </c>
      <c r="F216" s="227" t="s">
        <v>359</v>
      </c>
      <c r="G216" s="214"/>
      <c r="H216" s="214"/>
      <c r="I216" s="217"/>
      <c r="J216" s="228">
        <f>BK216</f>
        <v>0</v>
      </c>
      <c r="K216" s="214"/>
      <c r="L216" s="219"/>
      <c r="M216" s="220"/>
      <c r="N216" s="221"/>
      <c r="O216" s="221"/>
      <c r="P216" s="222">
        <f>SUM(P217:P346)</f>
        <v>0</v>
      </c>
      <c r="Q216" s="221"/>
      <c r="R216" s="222">
        <f>SUM(R217:R346)</f>
        <v>388.85904955000001</v>
      </c>
      <c r="S216" s="221"/>
      <c r="T216" s="223">
        <f>SUM(T217:T346)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4" t="s">
        <v>90</v>
      </c>
      <c r="AT216" s="225" t="s">
        <v>82</v>
      </c>
      <c r="AU216" s="225" t="s">
        <v>90</v>
      </c>
      <c r="AY216" s="224" t="s">
        <v>244</v>
      </c>
      <c r="BK216" s="226">
        <f>SUM(BK217:BK346)</f>
        <v>0</v>
      </c>
    </row>
    <row r="217" s="2" customFormat="1" ht="24.15" customHeight="1">
      <c r="A217" s="39"/>
      <c r="B217" s="40"/>
      <c r="C217" s="229" t="s">
        <v>7</v>
      </c>
      <c r="D217" s="229" t="s">
        <v>247</v>
      </c>
      <c r="E217" s="230" t="s">
        <v>360</v>
      </c>
      <c r="F217" s="231" t="s">
        <v>361</v>
      </c>
      <c r="G217" s="232" t="s">
        <v>174</v>
      </c>
      <c r="H217" s="233">
        <v>12.359999999999999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0.17119999999999999</v>
      </c>
      <c r="R217" s="239">
        <f>Q217*H217</f>
        <v>2.1160319999999997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251</v>
      </c>
      <c r="AT217" s="241" t="s">
        <v>247</v>
      </c>
      <c r="AU217" s="241" t="s">
        <v>92</v>
      </c>
      <c r="AY217" s="18" t="s">
        <v>244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251</v>
      </c>
      <c r="BM217" s="241" t="s">
        <v>362</v>
      </c>
    </row>
    <row r="218" s="15" customFormat="1">
      <c r="A218" s="15"/>
      <c r="B218" s="266"/>
      <c r="C218" s="267"/>
      <c r="D218" s="245" t="s">
        <v>253</v>
      </c>
      <c r="E218" s="268" t="s">
        <v>1</v>
      </c>
      <c r="F218" s="269" t="s">
        <v>363</v>
      </c>
      <c r="G218" s="267"/>
      <c r="H218" s="268" t="s">
        <v>1</v>
      </c>
      <c r="I218" s="270"/>
      <c r="J218" s="267"/>
      <c r="K218" s="267"/>
      <c r="L218" s="271"/>
      <c r="M218" s="272"/>
      <c r="N218" s="273"/>
      <c r="O218" s="273"/>
      <c r="P218" s="273"/>
      <c r="Q218" s="273"/>
      <c r="R218" s="273"/>
      <c r="S218" s="273"/>
      <c r="T218" s="274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75" t="s">
        <v>253</v>
      </c>
      <c r="AU218" s="275" t="s">
        <v>92</v>
      </c>
      <c r="AV218" s="15" t="s">
        <v>90</v>
      </c>
      <c r="AW218" s="15" t="s">
        <v>36</v>
      </c>
      <c r="AX218" s="15" t="s">
        <v>83</v>
      </c>
      <c r="AY218" s="275" t="s">
        <v>244</v>
      </c>
    </row>
    <row r="219" s="13" customFormat="1">
      <c r="A219" s="13"/>
      <c r="B219" s="243"/>
      <c r="C219" s="244"/>
      <c r="D219" s="245" t="s">
        <v>253</v>
      </c>
      <c r="E219" s="246" t="s">
        <v>1</v>
      </c>
      <c r="F219" s="247" t="s">
        <v>364</v>
      </c>
      <c r="G219" s="244"/>
      <c r="H219" s="248">
        <v>1.5900000000000001</v>
      </c>
      <c r="I219" s="249"/>
      <c r="J219" s="244"/>
      <c r="K219" s="244"/>
      <c r="L219" s="250"/>
      <c r="M219" s="251"/>
      <c r="N219" s="252"/>
      <c r="O219" s="252"/>
      <c r="P219" s="252"/>
      <c r="Q219" s="252"/>
      <c r="R219" s="252"/>
      <c r="S219" s="252"/>
      <c r="T219" s="25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4" t="s">
        <v>253</v>
      </c>
      <c r="AU219" s="254" t="s">
        <v>92</v>
      </c>
      <c r="AV219" s="13" t="s">
        <v>92</v>
      </c>
      <c r="AW219" s="13" t="s">
        <v>36</v>
      </c>
      <c r="AX219" s="13" t="s">
        <v>83</v>
      </c>
      <c r="AY219" s="254" t="s">
        <v>244</v>
      </c>
    </row>
    <row r="220" s="13" customFormat="1">
      <c r="A220" s="13"/>
      <c r="B220" s="243"/>
      <c r="C220" s="244"/>
      <c r="D220" s="245" t="s">
        <v>253</v>
      </c>
      <c r="E220" s="246" t="s">
        <v>1</v>
      </c>
      <c r="F220" s="247" t="s">
        <v>365</v>
      </c>
      <c r="G220" s="244"/>
      <c r="H220" s="248">
        <v>1.49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253</v>
      </c>
      <c r="AU220" s="254" t="s">
        <v>92</v>
      </c>
      <c r="AV220" s="13" t="s">
        <v>92</v>
      </c>
      <c r="AW220" s="13" t="s">
        <v>36</v>
      </c>
      <c r="AX220" s="13" t="s">
        <v>83</v>
      </c>
      <c r="AY220" s="254" t="s">
        <v>244</v>
      </c>
    </row>
    <row r="221" s="13" customFormat="1">
      <c r="A221" s="13"/>
      <c r="B221" s="243"/>
      <c r="C221" s="244"/>
      <c r="D221" s="245" t="s">
        <v>253</v>
      </c>
      <c r="E221" s="246" t="s">
        <v>1</v>
      </c>
      <c r="F221" s="247" t="s">
        <v>366</v>
      </c>
      <c r="G221" s="244"/>
      <c r="H221" s="248">
        <v>1.5700000000000001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253</v>
      </c>
      <c r="AU221" s="254" t="s">
        <v>92</v>
      </c>
      <c r="AV221" s="13" t="s">
        <v>92</v>
      </c>
      <c r="AW221" s="13" t="s">
        <v>36</v>
      </c>
      <c r="AX221" s="13" t="s">
        <v>83</v>
      </c>
      <c r="AY221" s="254" t="s">
        <v>244</v>
      </c>
    </row>
    <row r="222" s="13" customFormat="1">
      <c r="A222" s="13"/>
      <c r="B222" s="243"/>
      <c r="C222" s="244"/>
      <c r="D222" s="245" t="s">
        <v>253</v>
      </c>
      <c r="E222" s="246" t="s">
        <v>1</v>
      </c>
      <c r="F222" s="247" t="s">
        <v>367</v>
      </c>
      <c r="G222" s="244"/>
      <c r="H222" s="248">
        <v>1.71</v>
      </c>
      <c r="I222" s="249"/>
      <c r="J222" s="244"/>
      <c r="K222" s="244"/>
      <c r="L222" s="250"/>
      <c r="M222" s="251"/>
      <c r="N222" s="252"/>
      <c r="O222" s="252"/>
      <c r="P222" s="252"/>
      <c r="Q222" s="252"/>
      <c r="R222" s="252"/>
      <c r="S222" s="252"/>
      <c r="T222" s="25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4" t="s">
        <v>253</v>
      </c>
      <c r="AU222" s="254" t="s">
        <v>92</v>
      </c>
      <c r="AV222" s="13" t="s">
        <v>92</v>
      </c>
      <c r="AW222" s="13" t="s">
        <v>36</v>
      </c>
      <c r="AX222" s="13" t="s">
        <v>83</v>
      </c>
      <c r="AY222" s="254" t="s">
        <v>244</v>
      </c>
    </row>
    <row r="223" s="13" customFormat="1">
      <c r="A223" s="13"/>
      <c r="B223" s="243"/>
      <c r="C223" s="244"/>
      <c r="D223" s="245" t="s">
        <v>253</v>
      </c>
      <c r="E223" s="246" t="s">
        <v>1</v>
      </c>
      <c r="F223" s="247" t="s">
        <v>368</v>
      </c>
      <c r="G223" s="244"/>
      <c r="H223" s="248">
        <v>6</v>
      </c>
      <c r="I223" s="249"/>
      <c r="J223" s="244"/>
      <c r="K223" s="244"/>
      <c r="L223" s="250"/>
      <c r="M223" s="251"/>
      <c r="N223" s="252"/>
      <c r="O223" s="252"/>
      <c r="P223" s="252"/>
      <c r="Q223" s="252"/>
      <c r="R223" s="252"/>
      <c r="S223" s="252"/>
      <c r="T223" s="25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4" t="s">
        <v>253</v>
      </c>
      <c r="AU223" s="254" t="s">
        <v>92</v>
      </c>
      <c r="AV223" s="13" t="s">
        <v>92</v>
      </c>
      <c r="AW223" s="13" t="s">
        <v>36</v>
      </c>
      <c r="AX223" s="13" t="s">
        <v>83</v>
      </c>
      <c r="AY223" s="254" t="s">
        <v>244</v>
      </c>
    </row>
    <row r="224" s="14" customFormat="1">
      <c r="A224" s="14"/>
      <c r="B224" s="255"/>
      <c r="C224" s="256"/>
      <c r="D224" s="245" t="s">
        <v>253</v>
      </c>
      <c r="E224" s="257" t="s">
        <v>1</v>
      </c>
      <c r="F224" s="258" t="s">
        <v>255</v>
      </c>
      <c r="G224" s="256"/>
      <c r="H224" s="259">
        <v>12.359999999999999</v>
      </c>
      <c r="I224" s="260"/>
      <c r="J224" s="256"/>
      <c r="K224" s="256"/>
      <c r="L224" s="261"/>
      <c r="M224" s="262"/>
      <c r="N224" s="263"/>
      <c r="O224" s="263"/>
      <c r="P224" s="263"/>
      <c r="Q224" s="263"/>
      <c r="R224" s="263"/>
      <c r="S224" s="263"/>
      <c r="T224" s="26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5" t="s">
        <v>253</v>
      </c>
      <c r="AU224" s="265" t="s">
        <v>92</v>
      </c>
      <c r="AV224" s="14" t="s">
        <v>251</v>
      </c>
      <c r="AW224" s="14" t="s">
        <v>36</v>
      </c>
      <c r="AX224" s="14" t="s">
        <v>90</v>
      </c>
      <c r="AY224" s="265" t="s">
        <v>244</v>
      </c>
    </row>
    <row r="225" s="2" customFormat="1" ht="24.15" customHeight="1">
      <c r="A225" s="39"/>
      <c r="B225" s="40"/>
      <c r="C225" s="229" t="s">
        <v>369</v>
      </c>
      <c r="D225" s="229" t="s">
        <v>247</v>
      </c>
      <c r="E225" s="230" t="s">
        <v>370</v>
      </c>
      <c r="F225" s="231" t="s">
        <v>371</v>
      </c>
      <c r="G225" s="232" t="s">
        <v>174</v>
      </c>
      <c r="H225" s="233">
        <v>20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0.22897999999999999</v>
      </c>
      <c r="R225" s="239">
        <f>Q225*H225</f>
        <v>4.5796000000000001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251</v>
      </c>
      <c r="AT225" s="241" t="s">
        <v>247</v>
      </c>
      <c r="AU225" s="241" t="s">
        <v>92</v>
      </c>
      <c r="AY225" s="18" t="s">
        <v>244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251</v>
      </c>
      <c r="BM225" s="241" t="s">
        <v>372</v>
      </c>
    </row>
    <row r="226" s="15" customFormat="1">
      <c r="A226" s="15"/>
      <c r="B226" s="266"/>
      <c r="C226" s="267"/>
      <c r="D226" s="245" t="s">
        <v>253</v>
      </c>
      <c r="E226" s="268" t="s">
        <v>1</v>
      </c>
      <c r="F226" s="269" t="s">
        <v>373</v>
      </c>
      <c r="G226" s="267"/>
      <c r="H226" s="268" t="s">
        <v>1</v>
      </c>
      <c r="I226" s="270"/>
      <c r="J226" s="267"/>
      <c r="K226" s="267"/>
      <c r="L226" s="271"/>
      <c r="M226" s="272"/>
      <c r="N226" s="273"/>
      <c r="O226" s="273"/>
      <c r="P226" s="273"/>
      <c r="Q226" s="273"/>
      <c r="R226" s="273"/>
      <c r="S226" s="273"/>
      <c r="T226" s="274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5" t="s">
        <v>253</v>
      </c>
      <c r="AU226" s="275" t="s">
        <v>92</v>
      </c>
      <c r="AV226" s="15" t="s">
        <v>90</v>
      </c>
      <c r="AW226" s="15" t="s">
        <v>36</v>
      </c>
      <c r="AX226" s="15" t="s">
        <v>83</v>
      </c>
      <c r="AY226" s="275" t="s">
        <v>244</v>
      </c>
    </row>
    <row r="227" s="13" customFormat="1">
      <c r="A227" s="13"/>
      <c r="B227" s="243"/>
      <c r="C227" s="244"/>
      <c r="D227" s="245" t="s">
        <v>253</v>
      </c>
      <c r="E227" s="246" t="s">
        <v>1</v>
      </c>
      <c r="F227" s="247" t="s">
        <v>374</v>
      </c>
      <c r="G227" s="244"/>
      <c r="H227" s="248">
        <v>20</v>
      </c>
      <c r="I227" s="249"/>
      <c r="J227" s="244"/>
      <c r="K227" s="244"/>
      <c r="L227" s="250"/>
      <c r="M227" s="251"/>
      <c r="N227" s="252"/>
      <c r="O227" s="252"/>
      <c r="P227" s="252"/>
      <c r="Q227" s="252"/>
      <c r="R227" s="252"/>
      <c r="S227" s="252"/>
      <c r="T227" s="25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4" t="s">
        <v>253</v>
      </c>
      <c r="AU227" s="254" t="s">
        <v>92</v>
      </c>
      <c r="AV227" s="13" t="s">
        <v>92</v>
      </c>
      <c r="AW227" s="13" t="s">
        <v>36</v>
      </c>
      <c r="AX227" s="13" t="s">
        <v>90</v>
      </c>
      <c r="AY227" s="254" t="s">
        <v>244</v>
      </c>
    </row>
    <row r="228" s="2" customFormat="1" ht="24.15" customHeight="1">
      <c r="A228" s="39"/>
      <c r="B228" s="40"/>
      <c r="C228" s="229" t="s">
        <v>375</v>
      </c>
      <c r="D228" s="229" t="s">
        <v>247</v>
      </c>
      <c r="E228" s="230" t="s">
        <v>376</v>
      </c>
      <c r="F228" s="231" t="s">
        <v>377</v>
      </c>
      <c r="G228" s="232" t="s">
        <v>174</v>
      </c>
      <c r="H228" s="233">
        <v>902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48</v>
      </c>
      <c r="O228" s="92"/>
      <c r="P228" s="239">
        <f>O228*H228</f>
        <v>0</v>
      </c>
      <c r="Q228" s="239">
        <v>0.34925</v>
      </c>
      <c r="R228" s="239">
        <f>Q228*H228</f>
        <v>315.02350000000001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251</v>
      </c>
      <c r="AT228" s="241" t="s">
        <v>247</v>
      </c>
      <c r="AU228" s="241" t="s">
        <v>92</v>
      </c>
      <c r="AY228" s="18" t="s">
        <v>244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251</v>
      </c>
      <c r="BM228" s="241" t="s">
        <v>378</v>
      </c>
    </row>
    <row r="229" s="15" customFormat="1">
      <c r="A229" s="15"/>
      <c r="B229" s="266"/>
      <c r="C229" s="267"/>
      <c r="D229" s="245" t="s">
        <v>253</v>
      </c>
      <c r="E229" s="268" t="s">
        <v>1</v>
      </c>
      <c r="F229" s="269" t="s">
        <v>379</v>
      </c>
      <c r="G229" s="267"/>
      <c r="H229" s="268" t="s">
        <v>1</v>
      </c>
      <c r="I229" s="270"/>
      <c r="J229" s="267"/>
      <c r="K229" s="267"/>
      <c r="L229" s="271"/>
      <c r="M229" s="272"/>
      <c r="N229" s="273"/>
      <c r="O229" s="273"/>
      <c r="P229" s="273"/>
      <c r="Q229" s="273"/>
      <c r="R229" s="273"/>
      <c r="S229" s="273"/>
      <c r="T229" s="274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5" t="s">
        <v>253</v>
      </c>
      <c r="AU229" s="275" t="s">
        <v>92</v>
      </c>
      <c r="AV229" s="15" t="s">
        <v>90</v>
      </c>
      <c r="AW229" s="15" t="s">
        <v>36</v>
      </c>
      <c r="AX229" s="15" t="s">
        <v>83</v>
      </c>
      <c r="AY229" s="275" t="s">
        <v>244</v>
      </c>
    </row>
    <row r="230" s="13" customFormat="1">
      <c r="A230" s="13"/>
      <c r="B230" s="243"/>
      <c r="C230" s="244"/>
      <c r="D230" s="245" t="s">
        <v>253</v>
      </c>
      <c r="E230" s="246" t="s">
        <v>1</v>
      </c>
      <c r="F230" s="247" t="s">
        <v>380</v>
      </c>
      <c r="G230" s="244"/>
      <c r="H230" s="248">
        <v>171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253</v>
      </c>
      <c r="AU230" s="254" t="s">
        <v>92</v>
      </c>
      <c r="AV230" s="13" t="s">
        <v>92</v>
      </c>
      <c r="AW230" s="13" t="s">
        <v>36</v>
      </c>
      <c r="AX230" s="13" t="s">
        <v>83</v>
      </c>
      <c r="AY230" s="254" t="s">
        <v>244</v>
      </c>
    </row>
    <row r="231" s="13" customFormat="1">
      <c r="A231" s="13"/>
      <c r="B231" s="243"/>
      <c r="C231" s="244"/>
      <c r="D231" s="245" t="s">
        <v>253</v>
      </c>
      <c r="E231" s="246" t="s">
        <v>1</v>
      </c>
      <c r="F231" s="247" t="s">
        <v>381</v>
      </c>
      <c r="G231" s="244"/>
      <c r="H231" s="248">
        <v>162</v>
      </c>
      <c r="I231" s="249"/>
      <c r="J231" s="244"/>
      <c r="K231" s="244"/>
      <c r="L231" s="250"/>
      <c r="M231" s="251"/>
      <c r="N231" s="252"/>
      <c r="O231" s="252"/>
      <c r="P231" s="252"/>
      <c r="Q231" s="252"/>
      <c r="R231" s="252"/>
      <c r="S231" s="252"/>
      <c r="T231" s="25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4" t="s">
        <v>253</v>
      </c>
      <c r="AU231" s="254" t="s">
        <v>92</v>
      </c>
      <c r="AV231" s="13" t="s">
        <v>92</v>
      </c>
      <c r="AW231" s="13" t="s">
        <v>36</v>
      </c>
      <c r="AX231" s="13" t="s">
        <v>83</v>
      </c>
      <c r="AY231" s="254" t="s">
        <v>244</v>
      </c>
    </row>
    <row r="232" s="13" customFormat="1">
      <c r="A232" s="13"/>
      <c r="B232" s="243"/>
      <c r="C232" s="244"/>
      <c r="D232" s="245" t="s">
        <v>253</v>
      </c>
      <c r="E232" s="246" t="s">
        <v>1</v>
      </c>
      <c r="F232" s="247" t="s">
        <v>382</v>
      </c>
      <c r="G232" s="244"/>
      <c r="H232" s="248">
        <v>246</v>
      </c>
      <c r="I232" s="249"/>
      <c r="J232" s="244"/>
      <c r="K232" s="244"/>
      <c r="L232" s="250"/>
      <c r="M232" s="251"/>
      <c r="N232" s="252"/>
      <c r="O232" s="252"/>
      <c r="P232" s="252"/>
      <c r="Q232" s="252"/>
      <c r="R232" s="252"/>
      <c r="S232" s="252"/>
      <c r="T232" s="25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4" t="s">
        <v>253</v>
      </c>
      <c r="AU232" s="254" t="s">
        <v>92</v>
      </c>
      <c r="AV232" s="13" t="s">
        <v>92</v>
      </c>
      <c r="AW232" s="13" t="s">
        <v>36</v>
      </c>
      <c r="AX232" s="13" t="s">
        <v>83</v>
      </c>
      <c r="AY232" s="254" t="s">
        <v>244</v>
      </c>
    </row>
    <row r="233" s="13" customFormat="1">
      <c r="A233" s="13"/>
      <c r="B233" s="243"/>
      <c r="C233" s="244"/>
      <c r="D233" s="245" t="s">
        <v>253</v>
      </c>
      <c r="E233" s="246" t="s">
        <v>1</v>
      </c>
      <c r="F233" s="247" t="s">
        <v>383</v>
      </c>
      <c r="G233" s="244"/>
      <c r="H233" s="248">
        <v>323</v>
      </c>
      <c r="I233" s="249"/>
      <c r="J233" s="244"/>
      <c r="K233" s="244"/>
      <c r="L233" s="250"/>
      <c r="M233" s="251"/>
      <c r="N233" s="252"/>
      <c r="O233" s="252"/>
      <c r="P233" s="252"/>
      <c r="Q233" s="252"/>
      <c r="R233" s="252"/>
      <c r="S233" s="252"/>
      <c r="T233" s="25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4" t="s">
        <v>253</v>
      </c>
      <c r="AU233" s="254" t="s">
        <v>92</v>
      </c>
      <c r="AV233" s="13" t="s">
        <v>92</v>
      </c>
      <c r="AW233" s="13" t="s">
        <v>36</v>
      </c>
      <c r="AX233" s="13" t="s">
        <v>83</v>
      </c>
      <c r="AY233" s="254" t="s">
        <v>244</v>
      </c>
    </row>
    <row r="234" s="14" customFormat="1">
      <c r="A234" s="14"/>
      <c r="B234" s="255"/>
      <c r="C234" s="256"/>
      <c r="D234" s="245" t="s">
        <v>253</v>
      </c>
      <c r="E234" s="257" t="s">
        <v>1</v>
      </c>
      <c r="F234" s="258" t="s">
        <v>255</v>
      </c>
      <c r="G234" s="256"/>
      <c r="H234" s="259">
        <v>902</v>
      </c>
      <c r="I234" s="260"/>
      <c r="J234" s="256"/>
      <c r="K234" s="256"/>
      <c r="L234" s="261"/>
      <c r="M234" s="262"/>
      <c r="N234" s="263"/>
      <c r="O234" s="263"/>
      <c r="P234" s="263"/>
      <c r="Q234" s="263"/>
      <c r="R234" s="263"/>
      <c r="S234" s="263"/>
      <c r="T234" s="26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65" t="s">
        <v>253</v>
      </c>
      <c r="AU234" s="265" t="s">
        <v>92</v>
      </c>
      <c r="AV234" s="14" t="s">
        <v>251</v>
      </c>
      <c r="AW234" s="14" t="s">
        <v>36</v>
      </c>
      <c r="AX234" s="14" t="s">
        <v>90</v>
      </c>
      <c r="AY234" s="265" t="s">
        <v>244</v>
      </c>
    </row>
    <row r="235" s="2" customFormat="1" ht="24.15" customHeight="1">
      <c r="A235" s="39"/>
      <c r="B235" s="40"/>
      <c r="C235" s="229" t="s">
        <v>384</v>
      </c>
      <c r="D235" s="229" t="s">
        <v>247</v>
      </c>
      <c r="E235" s="230" t="s">
        <v>385</v>
      </c>
      <c r="F235" s="231" t="s">
        <v>386</v>
      </c>
      <c r="G235" s="232" t="s">
        <v>184</v>
      </c>
      <c r="H235" s="233">
        <v>4.4139999999999997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0.0124</v>
      </c>
      <c r="R235" s="239">
        <f>Q235*H235</f>
        <v>0.054733599999999993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251</v>
      </c>
      <c r="AT235" s="241" t="s">
        <v>247</v>
      </c>
      <c r="AU235" s="241" t="s">
        <v>92</v>
      </c>
      <c r="AY235" s="18" t="s">
        <v>244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251</v>
      </c>
      <c r="BM235" s="241" t="s">
        <v>387</v>
      </c>
    </row>
    <row r="236" s="13" customFormat="1">
      <c r="A236" s="13"/>
      <c r="B236" s="243"/>
      <c r="C236" s="244"/>
      <c r="D236" s="245" t="s">
        <v>253</v>
      </c>
      <c r="E236" s="246" t="s">
        <v>1</v>
      </c>
      <c r="F236" s="247" t="s">
        <v>388</v>
      </c>
      <c r="G236" s="244"/>
      <c r="H236" s="248">
        <v>4.4139999999999997</v>
      </c>
      <c r="I236" s="249"/>
      <c r="J236" s="244"/>
      <c r="K236" s="244"/>
      <c r="L236" s="250"/>
      <c r="M236" s="251"/>
      <c r="N236" s="252"/>
      <c r="O236" s="252"/>
      <c r="P236" s="252"/>
      <c r="Q236" s="252"/>
      <c r="R236" s="252"/>
      <c r="S236" s="252"/>
      <c r="T236" s="25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4" t="s">
        <v>253</v>
      </c>
      <c r="AU236" s="254" t="s">
        <v>92</v>
      </c>
      <c r="AV236" s="13" t="s">
        <v>92</v>
      </c>
      <c r="AW236" s="13" t="s">
        <v>36</v>
      </c>
      <c r="AX236" s="13" t="s">
        <v>90</v>
      </c>
      <c r="AY236" s="254" t="s">
        <v>244</v>
      </c>
    </row>
    <row r="237" s="2" customFormat="1" ht="24.15" customHeight="1">
      <c r="A237" s="39"/>
      <c r="B237" s="40"/>
      <c r="C237" s="229" t="s">
        <v>389</v>
      </c>
      <c r="D237" s="229" t="s">
        <v>247</v>
      </c>
      <c r="E237" s="230" t="s">
        <v>390</v>
      </c>
      <c r="F237" s="231" t="s">
        <v>391</v>
      </c>
      <c r="G237" s="232" t="s">
        <v>184</v>
      </c>
      <c r="H237" s="233">
        <v>7.1429999999999998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48</v>
      </c>
      <c r="O237" s="92"/>
      <c r="P237" s="239">
        <f>O237*H237</f>
        <v>0</v>
      </c>
      <c r="Q237" s="239">
        <v>0.015520000000000001</v>
      </c>
      <c r="R237" s="239">
        <f>Q237*H237</f>
        <v>0.11085936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251</v>
      </c>
      <c r="AT237" s="241" t="s">
        <v>247</v>
      </c>
      <c r="AU237" s="241" t="s">
        <v>92</v>
      </c>
      <c r="AY237" s="18" t="s">
        <v>244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251</v>
      </c>
      <c r="BM237" s="241" t="s">
        <v>392</v>
      </c>
    </row>
    <row r="238" s="13" customFormat="1">
      <c r="A238" s="13"/>
      <c r="B238" s="243"/>
      <c r="C238" s="244"/>
      <c r="D238" s="245" t="s">
        <v>253</v>
      </c>
      <c r="E238" s="246" t="s">
        <v>1</v>
      </c>
      <c r="F238" s="247" t="s">
        <v>393</v>
      </c>
      <c r="G238" s="244"/>
      <c r="H238" s="248">
        <v>7.1429999999999998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253</v>
      </c>
      <c r="AU238" s="254" t="s">
        <v>92</v>
      </c>
      <c r="AV238" s="13" t="s">
        <v>92</v>
      </c>
      <c r="AW238" s="13" t="s">
        <v>36</v>
      </c>
      <c r="AX238" s="13" t="s">
        <v>90</v>
      </c>
      <c r="AY238" s="254" t="s">
        <v>244</v>
      </c>
    </row>
    <row r="239" s="2" customFormat="1" ht="24.15" customHeight="1">
      <c r="A239" s="39"/>
      <c r="B239" s="40"/>
      <c r="C239" s="229" t="s">
        <v>394</v>
      </c>
      <c r="D239" s="229" t="s">
        <v>247</v>
      </c>
      <c r="E239" s="230" t="s">
        <v>395</v>
      </c>
      <c r="F239" s="231" t="s">
        <v>396</v>
      </c>
      <c r="G239" s="232" t="s">
        <v>184</v>
      </c>
      <c r="H239" s="233">
        <v>322.14299999999997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0.02725</v>
      </c>
      <c r="R239" s="239">
        <f>Q239*H239</f>
        <v>8.7783967499999989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251</v>
      </c>
      <c r="AT239" s="241" t="s">
        <v>247</v>
      </c>
      <c r="AU239" s="241" t="s">
        <v>92</v>
      </c>
      <c r="AY239" s="18" t="s">
        <v>244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251</v>
      </c>
      <c r="BM239" s="241" t="s">
        <v>397</v>
      </c>
    </row>
    <row r="240" s="13" customFormat="1">
      <c r="A240" s="13"/>
      <c r="B240" s="243"/>
      <c r="C240" s="244"/>
      <c r="D240" s="245" t="s">
        <v>253</v>
      </c>
      <c r="E240" s="246" t="s">
        <v>1</v>
      </c>
      <c r="F240" s="247" t="s">
        <v>398</v>
      </c>
      <c r="G240" s="244"/>
      <c r="H240" s="248">
        <v>322.14299999999997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253</v>
      </c>
      <c r="AU240" s="254" t="s">
        <v>92</v>
      </c>
      <c r="AV240" s="13" t="s">
        <v>92</v>
      </c>
      <c r="AW240" s="13" t="s">
        <v>36</v>
      </c>
      <c r="AX240" s="13" t="s">
        <v>90</v>
      </c>
      <c r="AY240" s="254" t="s">
        <v>244</v>
      </c>
    </row>
    <row r="241" s="2" customFormat="1" ht="21.75" customHeight="1">
      <c r="A241" s="39"/>
      <c r="B241" s="40"/>
      <c r="C241" s="229" t="s">
        <v>399</v>
      </c>
      <c r="D241" s="229" t="s">
        <v>247</v>
      </c>
      <c r="E241" s="230" t="s">
        <v>400</v>
      </c>
      <c r="F241" s="231" t="s">
        <v>401</v>
      </c>
      <c r="G241" s="232" t="s">
        <v>250</v>
      </c>
      <c r="H241" s="233">
        <v>10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0.017940000000000001</v>
      </c>
      <c r="R241" s="239">
        <f>Q241*H241</f>
        <v>0.1794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251</v>
      </c>
      <c r="AT241" s="241" t="s">
        <v>247</v>
      </c>
      <c r="AU241" s="241" t="s">
        <v>92</v>
      </c>
      <c r="AY241" s="18" t="s">
        <v>244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251</v>
      </c>
      <c r="BM241" s="241" t="s">
        <v>402</v>
      </c>
    </row>
    <row r="242" s="15" customFormat="1">
      <c r="A242" s="15"/>
      <c r="B242" s="266"/>
      <c r="C242" s="267"/>
      <c r="D242" s="245" t="s">
        <v>253</v>
      </c>
      <c r="E242" s="268" t="s">
        <v>1</v>
      </c>
      <c r="F242" s="269" t="s">
        <v>403</v>
      </c>
      <c r="G242" s="267"/>
      <c r="H242" s="268" t="s">
        <v>1</v>
      </c>
      <c r="I242" s="270"/>
      <c r="J242" s="267"/>
      <c r="K242" s="267"/>
      <c r="L242" s="271"/>
      <c r="M242" s="272"/>
      <c r="N242" s="273"/>
      <c r="O242" s="273"/>
      <c r="P242" s="273"/>
      <c r="Q242" s="273"/>
      <c r="R242" s="273"/>
      <c r="S242" s="273"/>
      <c r="T242" s="274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75" t="s">
        <v>253</v>
      </c>
      <c r="AU242" s="275" t="s">
        <v>92</v>
      </c>
      <c r="AV242" s="15" t="s">
        <v>90</v>
      </c>
      <c r="AW242" s="15" t="s">
        <v>36</v>
      </c>
      <c r="AX242" s="15" t="s">
        <v>83</v>
      </c>
      <c r="AY242" s="275" t="s">
        <v>244</v>
      </c>
    </row>
    <row r="243" s="13" customFormat="1">
      <c r="A243" s="13"/>
      <c r="B243" s="243"/>
      <c r="C243" s="244"/>
      <c r="D243" s="245" t="s">
        <v>253</v>
      </c>
      <c r="E243" s="246" t="s">
        <v>1</v>
      </c>
      <c r="F243" s="247" t="s">
        <v>90</v>
      </c>
      <c r="G243" s="244"/>
      <c r="H243" s="248">
        <v>1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253</v>
      </c>
      <c r="AU243" s="254" t="s">
        <v>92</v>
      </c>
      <c r="AV243" s="13" t="s">
        <v>92</v>
      </c>
      <c r="AW243" s="13" t="s">
        <v>36</v>
      </c>
      <c r="AX243" s="13" t="s">
        <v>83</v>
      </c>
      <c r="AY243" s="254" t="s">
        <v>244</v>
      </c>
    </row>
    <row r="244" s="15" customFormat="1">
      <c r="A244" s="15"/>
      <c r="B244" s="266"/>
      <c r="C244" s="267"/>
      <c r="D244" s="245" t="s">
        <v>253</v>
      </c>
      <c r="E244" s="268" t="s">
        <v>1</v>
      </c>
      <c r="F244" s="269" t="s">
        <v>403</v>
      </c>
      <c r="G244" s="267"/>
      <c r="H244" s="268" t="s">
        <v>1</v>
      </c>
      <c r="I244" s="270"/>
      <c r="J244" s="267"/>
      <c r="K244" s="267"/>
      <c r="L244" s="271"/>
      <c r="M244" s="272"/>
      <c r="N244" s="273"/>
      <c r="O244" s="273"/>
      <c r="P244" s="273"/>
      <c r="Q244" s="273"/>
      <c r="R244" s="273"/>
      <c r="S244" s="273"/>
      <c r="T244" s="274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75" t="s">
        <v>253</v>
      </c>
      <c r="AU244" s="275" t="s">
        <v>92</v>
      </c>
      <c r="AV244" s="15" t="s">
        <v>90</v>
      </c>
      <c r="AW244" s="15" t="s">
        <v>36</v>
      </c>
      <c r="AX244" s="15" t="s">
        <v>83</v>
      </c>
      <c r="AY244" s="275" t="s">
        <v>244</v>
      </c>
    </row>
    <row r="245" s="13" customFormat="1">
      <c r="A245" s="13"/>
      <c r="B245" s="243"/>
      <c r="C245" s="244"/>
      <c r="D245" s="245" t="s">
        <v>253</v>
      </c>
      <c r="E245" s="246" t="s">
        <v>1</v>
      </c>
      <c r="F245" s="247" t="s">
        <v>90</v>
      </c>
      <c r="G245" s="244"/>
      <c r="H245" s="248">
        <v>1</v>
      </c>
      <c r="I245" s="249"/>
      <c r="J245" s="244"/>
      <c r="K245" s="244"/>
      <c r="L245" s="250"/>
      <c r="M245" s="251"/>
      <c r="N245" s="252"/>
      <c r="O245" s="252"/>
      <c r="P245" s="252"/>
      <c r="Q245" s="252"/>
      <c r="R245" s="252"/>
      <c r="S245" s="252"/>
      <c r="T245" s="25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4" t="s">
        <v>253</v>
      </c>
      <c r="AU245" s="254" t="s">
        <v>92</v>
      </c>
      <c r="AV245" s="13" t="s">
        <v>92</v>
      </c>
      <c r="AW245" s="13" t="s">
        <v>36</v>
      </c>
      <c r="AX245" s="13" t="s">
        <v>83</v>
      </c>
      <c r="AY245" s="254" t="s">
        <v>244</v>
      </c>
    </row>
    <row r="246" s="15" customFormat="1">
      <c r="A246" s="15"/>
      <c r="B246" s="266"/>
      <c r="C246" s="267"/>
      <c r="D246" s="245" t="s">
        <v>253</v>
      </c>
      <c r="E246" s="268" t="s">
        <v>1</v>
      </c>
      <c r="F246" s="269" t="s">
        <v>403</v>
      </c>
      <c r="G246" s="267"/>
      <c r="H246" s="268" t="s">
        <v>1</v>
      </c>
      <c r="I246" s="270"/>
      <c r="J246" s="267"/>
      <c r="K246" s="267"/>
      <c r="L246" s="271"/>
      <c r="M246" s="272"/>
      <c r="N246" s="273"/>
      <c r="O246" s="273"/>
      <c r="P246" s="273"/>
      <c r="Q246" s="273"/>
      <c r="R246" s="273"/>
      <c r="S246" s="273"/>
      <c r="T246" s="274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75" t="s">
        <v>253</v>
      </c>
      <c r="AU246" s="275" t="s">
        <v>92</v>
      </c>
      <c r="AV246" s="15" t="s">
        <v>90</v>
      </c>
      <c r="AW246" s="15" t="s">
        <v>36</v>
      </c>
      <c r="AX246" s="15" t="s">
        <v>83</v>
      </c>
      <c r="AY246" s="275" t="s">
        <v>244</v>
      </c>
    </row>
    <row r="247" s="13" customFormat="1">
      <c r="A247" s="13"/>
      <c r="B247" s="243"/>
      <c r="C247" s="244"/>
      <c r="D247" s="245" t="s">
        <v>253</v>
      </c>
      <c r="E247" s="246" t="s">
        <v>1</v>
      </c>
      <c r="F247" s="247" t="s">
        <v>90</v>
      </c>
      <c r="G247" s="244"/>
      <c r="H247" s="248">
        <v>1</v>
      </c>
      <c r="I247" s="249"/>
      <c r="J247" s="244"/>
      <c r="K247" s="244"/>
      <c r="L247" s="250"/>
      <c r="M247" s="251"/>
      <c r="N247" s="252"/>
      <c r="O247" s="252"/>
      <c r="P247" s="252"/>
      <c r="Q247" s="252"/>
      <c r="R247" s="252"/>
      <c r="S247" s="252"/>
      <c r="T247" s="25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4" t="s">
        <v>253</v>
      </c>
      <c r="AU247" s="254" t="s">
        <v>92</v>
      </c>
      <c r="AV247" s="13" t="s">
        <v>92</v>
      </c>
      <c r="AW247" s="13" t="s">
        <v>36</v>
      </c>
      <c r="AX247" s="13" t="s">
        <v>83</v>
      </c>
      <c r="AY247" s="254" t="s">
        <v>244</v>
      </c>
    </row>
    <row r="248" s="15" customFormat="1">
      <c r="A248" s="15"/>
      <c r="B248" s="266"/>
      <c r="C248" s="267"/>
      <c r="D248" s="245" t="s">
        <v>253</v>
      </c>
      <c r="E248" s="268" t="s">
        <v>1</v>
      </c>
      <c r="F248" s="269" t="s">
        <v>403</v>
      </c>
      <c r="G248" s="267"/>
      <c r="H248" s="268" t="s">
        <v>1</v>
      </c>
      <c r="I248" s="270"/>
      <c r="J248" s="267"/>
      <c r="K248" s="267"/>
      <c r="L248" s="271"/>
      <c r="M248" s="272"/>
      <c r="N248" s="273"/>
      <c r="O248" s="273"/>
      <c r="P248" s="273"/>
      <c r="Q248" s="273"/>
      <c r="R248" s="273"/>
      <c r="S248" s="273"/>
      <c r="T248" s="274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75" t="s">
        <v>253</v>
      </c>
      <c r="AU248" s="275" t="s">
        <v>92</v>
      </c>
      <c r="AV248" s="15" t="s">
        <v>90</v>
      </c>
      <c r="AW248" s="15" t="s">
        <v>36</v>
      </c>
      <c r="AX248" s="15" t="s">
        <v>83</v>
      </c>
      <c r="AY248" s="275" t="s">
        <v>244</v>
      </c>
    </row>
    <row r="249" s="13" customFormat="1">
      <c r="A249" s="13"/>
      <c r="B249" s="243"/>
      <c r="C249" s="244"/>
      <c r="D249" s="245" t="s">
        <v>253</v>
      </c>
      <c r="E249" s="246" t="s">
        <v>1</v>
      </c>
      <c r="F249" s="247" t="s">
        <v>90</v>
      </c>
      <c r="G249" s="244"/>
      <c r="H249" s="248">
        <v>1</v>
      </c>
      <c r="I249" s="249"/>
      <c r="J249" s="244"/>
      <c r="K249" s="244"/>
      <c r="L249" s="250"/>
      <c r="M249" s="251"/>
      <c r="N249" s="252"/>
      <c r="O249" s="252"/>
      <c r="P249" s="252"/>
      <c r="Q249" s="252"/>
      <c r="R249" s="252"/>
      <c r="S249" s="252"/>
      <c r="T249" s="25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4" t="s">
        <v>253</v>
      </c>
      <c r="AU249" s="254" t="s">
        <v>92</v>
      </c>
      <c r="AV249" s="13" t="s">
        <v>92</v>
      </c>
      <c r="AW249" s="13" t="s">
        <v>36</v>
      </c>
      <c r="AX249" s="13" t="s">
        <v>83</v>
      </c>
      <c r="AY249" s="254" t="s">
        <v>244</v>
      </c>
    </row>
    <row r="250" s="15" customFormat="1">
      <c r="A250" s="15"/>
      <c r="B250" s="266"/>
      <c r="C250" s="267"/>
      <c r="D250" s="245" t="s">
        <v>253</v>
      </c>
      <c r="E250" s="268" t="s">
        <v>1</v>
      </c>
      <c r="F250" s="269" t="s">
        <v>404</v>
      </c>
      <c r="G250" s="267"/>
      <c r="H250" s="268" t="s">
        <v>1</v>
      </c>
      <c r="I250" s="270"/>
      <c r="J250" s="267"/>
      <c r="K250" s="267"/>
      <c r="L250" s="271"/>
      <c r="M250" s="272"/>
      <c r="N250" s="273"/>
      <c r="O250" s="273"/>
      <c r="P250" s="273"/>
      <c r="Q250" s="273"/>
      <c r="R250" s="273"/>
      <c r="S250" s="273"/>
      <c r="T250" s="274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5" t="s">
        <v>253</v>
      </c>
      <c r="AU250" s="275" t="s">
        <v>92</v>
      </c>
      <c r="AV250" s="15" t="s">
        <v>90</v>
      </c>
      <c r="AW250" s="15" t="s">
        <v>36</v>
      </c>
      <c r="AX250" s="15" t="s">
        <v>83</v>
      </c>
      <c r="AY250" s="275" t="s">
        <v>244</v>
      </c>
    </row>
    <row r="251" s="13" customFormat="1">
      <c r="A251" s="13"/>
      <c r="B251" s="243"/>
      <c r="C251" s="244"/>
      <c r="D251" s="245" t="s">
        <v>253</v>
      </c>
      <c r="E251" s="246" t="s">
        <v>1</v>
      </c>
      <c r="F251" s="247" t="s">
        <v>90</v>
      </c>
      <c r="G251" s="244"/>
      <c r="H251" s="248">
        <v>1</v>
      </c>
      <c r="I251" s="249"/>
      <c r="J251" s="244"/>
      <c r="K251" s="244"/>
      <c r="L251" s="250"/>
      <c r="M251" s="251"/>
      <c r="N251" s="252"/>
      <c r="O251" s="252"/>
      <c r="P251" s="252"/>
      <c r="Q251" s="252"/>
      <c r="R251" s="252"/>
      <c r="S251" s="252"/>
      <c r="T251" s="25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4" t="s">
        <v>253</v>
      </c>
      <c r="AU251" s="254" t="s">
        <v>92</v>
      </c>
      <c r="AV251" s="13" t="s">
        <v>92</v>
      </c>
      <c r="AW251" s="13" t="s">
        <v>36</v>
      </c>
      <c r="AX251" s="13" t="s">
        <v>83</v>
      </c>
      <c r="AY251" s="254" t="s">
        <v>244</v>
      </c>
    </row>
    <row r="252" s="15" customFormat="1">
      <c r="A252" s="15"/>
      <c r="B252" s="266"/>
      <c r="C252" s="267"/>
      <c r="D252" s="245" t="s">
        <v>253</v>
      </c>
      <c r="E252" s="268" t="s">
        <v>1</v>
      </c>
      <c r="F252" s="269" t="s">
        <v>404</v>
      </c>
      <c r="G252" s="267"/>
      <c r="H252" s="268" t="s">
        <v>1</v>
      </c>
      <c r="I252" s="270"/>
      <c r="J252" s="267"/>
      <c r="K252" s="267"/>
      <c r="L252" s="271"/>
      <c r="M252" s="272"/>
      <c r="N252" s="273"/>
      <c r="O252" s="273"/>
      <c r="P252" s="273"/>
      <c r="Q252" s="273"/>
      <c r="R252" s="273"/>
      <c r="S252" s="273"/>
      <c r="T252" s="274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75" t="s">
        <v>253</v>
      </c>
      <c r="AU252" s="275" t="s">
        <v>92</v>
      </c>
      <c r="AV252" s="15" t="s">
        <v>90</v>
      </c>
      <c r="AW252" s="15" t="s">
        <v>36</v>
      </c>
      <c r="AX252" s="15" t="s">
        <v>83</v>
      </c>
      <c r="AY252" s="275" t="s">
        <v>244</v>
      </c>
    </row>
    <row r="253" s="13" customFormat="1">
      <c r="A253" s="13"/>
      <c r="B253" s="243"/>
      <c r="C253" s="244"/>
      <c r="D253" s="245" t="s">
        <v>253</v>
      </c>
      <c r="E253" s="246" t="s">
        <v>1</v>
      </c>
      <c r="F253" s="247" t="s">
        <v>90</v>
      </c>
      <c r="G253" s="244"/>
      <c r="H253" s="248">
        <v>1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253</v>
      </c>
      <c r="AU253" s="254" t="s">
        <v>92</v>
      </c>
      <c r="AV253" s="13" t="s">
        <v>92</v>
      </c>
      <c r="AW253" s="13" t="s">
        <v>36</v>
      </c>
      <c r="AX253" s="13" t="s">
        <v>83</v>
      </c>
      <c r="AY253" s="254" t="s">
        <v>244</v>
      </c>
    </row>
    <row r="254" s="15" customFormat="1">
      <c r="A254" s="15"/>
      <c r="B254" s="266"/>
      <c r="C254" s="267"/>
      <c r="D254" s="245" t="s">
        <v>253</v>
      </c>
      <c r="E254" s="268" t="s">
        <v>1</v>
      </c>
      <c r="F254" s="269" t="s">
        <v>404</v>
      </c>
      <c r="G254" s="267"/>
      <c r="H254" s="268" t="s">
        <v>1</v>
      </c>
      <c r="I254" s="270"/>
      <c r="J254" s="267"/>
      <c r="K254" s="267"/>
      <c r="L254" s="271"/>
      <c r="M254" s="272"/>
      <c r="N254" s="273"/>
      <c r="O254" s="273"/>
      <c r="P254" s="273"/>
      <c r="Q254" s="273"/>
      <c r="R254" s="273"/>
      <c r="S254" s="273"/>
      <c r="T254" s="274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75" t="s">
        <v>253</v>
      </c>
      <c r="AU254" s="275" t="s">
        <v>92</v>
      </c>
      <c r="AV254" s="15" t="s">
        <v>90</v>
      </c>
      <c r="AW254" s="15" t="s">
        <v>36</v>
      </c>
      <c r="AX254" s="15" t="s">
        <v>83</v>
      </c>
      <c r="AY254" s="275" t="s">
        <v>244</v>
      </c>
    </row>
    <row r="255" s="13" customFormat="1">
      <c r="A255" s="13"/>
      <c r="B255" s="243"/>
      <c r="C255" s="244"/>
      <c r="D255" s="245" t="s">
        <v>253</v>
      </c>
      <c r="E255" s="246" t="s">
        <v>1</v>
      </c>
      <c r="F255" s="247" t="s">
        <v>90</v>
      </c>
      <c r="G255" s="244"/>
      <c r="H255" s="248">
        <v>1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253</v>
      </c>
      <c r="AU255" s="254" t="s">
        <v>92</v>
      </c>
      <c r="AV255" s="13" t="s">
        <v>92</v>
      </c>
      <c r="AW255" s="13" t="s">
        <v>36</v>
      </c>
      <c r="AX255" s="13" t="s">
        <v>83</v>
      </c>
      <c r="AY255" s="254" t="s">
        <v>244</v>
      </c>
    </row>
    <row r="256" s="15" customFormat="1">
      <c r="A256" s="15"/>
      <c r="B256" s="266"/>
      <c r="C256" s="267"/>
      <c r="D256" s="245" t="s">
        <v>253</v>
      </c>
      <c r="E256" s="268" t="s">
        <v>1</v>
      </c>
      <c r="F256" s="269" t="s">
        <v>404</v>
      </c>
      <c r="G256" s="267"/>
      <c r="H256" s="268" t="s">
        <v>1</v>
      </c>
      <c r="I256" s="270"/>
      <c r="J256" s="267"/>
      <c r="K256" s="267"/>
      <c r="L256" s="271"/>
      <c r="M256" s="272"/>
      <c r="N256" s="273"/>
      <c r="O256" s="273"/>
      <c r="P256" s="273"/>
      <c r="Q256" s="273"/>
      <c r="R256" s="273"/>
      <c r="S256" s="273"/>
      <c r="T256" s="274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75" t="s">
        <v>253</v>
      </c>
      <c r="AU256" s="275" t="s">
        <v>92</v>
      </c>
      <c r="AV256" s="15" t="s">
        <v>90</v>
      </c>
      <c r="AW256" s="15" t="s">
        <v>36</v>
      </c>
      <c r="AX256" s="15" t="s">
        <v>83</v>
      </c>
      <c r="AY256" s="275" t="s">
        <v>244</v>
      </c>
    </row>
    <row r="257" s="13" customFormat="1">
      <c r="A257" s="13"/>
      <c r="B257" s="243"/>
      <c r="C257" s="244"/>
      <c r="D257" s="245" t="s">
        <v>253</v>
      </c>
      <c r="E257" s="246" t="s">
        <v>1</v>
      </c>
      <c r="F257" s="247" t="s">
        <v>90</v>
      </c>
      <c r="G257" s="244"/>
      <c r="H257" s="248">
        <v>1</v>
      </c>
      <c r="I257" s="249"/>
      <c r="J257" s="244"/>
      <c r="K257" s="244"/>
      <c r="L257" s="250"/>
      <c r="M257" s="251"/>
      <c r="N257" s="252"/>
      <c r="O257" s="252"/>
      <c r="P257" s="252"/>
      <c r="Q257" s="252"/>
      <c r="R257" s="252"/>
      <c r="S257" s="252"/>
      <c r="T257" s="25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4" t="s">
        <v>253</v>
      </c>
      <c r="AU257" s="254" t="s">
        <v>92</v>
      </c>
      <c r="AV257" s="13" t="s">
        <v>92</v>
      </c>
      <c r="AW257" s="13" t="s">
        <v>36</v>
      </c>
      <c r="AX257" s="13" t="s">
        <v>83</v>
      </c>
      <c r="AY257" s="254" t="s">
        <v>244</v>
      </c>
    </row>
    <row r="258" s="15" customFormat="1">
      <c r="A258" s="15"/>
      <c r="B258" s="266"/>
      <c r="C258" s="267"/>
      <c r="D258" s="245" t="s">
        <v>253</v>
      </c>
      <c r="E258" s="268" t="s">
        <v>1</v>
      </c>
      <c r="F258" s="269" t="s">
        <v>404</v>
      </c>
      <c r="G258" s="267"/>
      <c r="H258" s="268" t="s">
        <v>1</v>
      </c>
      <c r="I258" s="270"/>
      <c r="J258" s="267"/>
      <c r="K258" s="267"/>
      <c r="L258" s="271"/>
      <c r="M258" s="272"/>
      <c r="N258" s="273"/>
      <c r="O258" s="273"/>
      <c r="P258" s="273"/>
      <c r="Q258" s="273"/>
      <c r="R258" s="273"/>
      <c r="S258" s="273"/>
      <c r="T258" s="274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5" t="s">
        <v>253</v>
      </c>
      <c r="AU258" s="275" t="s">
        <v>92</v>
      </c>
      <c r="AV258" s="15" t="s">
        <v>90</v>
      </c>
      <c r="AW258" s="15" t="s">
        <v>36</v>
      </c>
      <c r="AX258" s="15" t="s">
        <v>83</v>
      </c>
      <c r="AY258" s="275" t="s">
        <v>244</v>
      </c>
    </row>
    <row r="259" s="13" customFormat="1">
      <c r="A259" s="13"/>
      <c r="B259" s="243"/>
      <c r="C259" s="244"/>
      <c r="D259" s="245" t="s">
        <v>253</v>
      </c>
      <c r="E259" s="246" t="s">
        <v>1</v>
      </c>
      <c r="F259" s="247" t="s">
        <v>90</v>
      </c>
      <c r="G259" s="244"/>
      <c r="H259" s="248">
        <v>1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253</v>
      </c>
      <c r="AU259" s="254" t="s">
        <v>92</v>
      </c>
      <c r="AV259" s="13" t="s">
        <v>92</v>
      </c>
      <c r="AW259" s="13" t="s">
        <v>36</v>
      </c>
      <c r="AX259" s="13" t="s">
        <v>83</v>
      </c>
      <c r="AY259" s="254" t="s">
        <v>244</v>
      </c>
    </row>
    <row r="260" s="15" customFormat="1">
      <c r="A260" s="15"/>
      <c r="B260" s="266"/>
      <c r="C260" s="267"/>
      <c r="D260" s="245" t="s">
        <v>253</v>
      </c>
      <c r="E260" s="268" t="s">
        <v>1</v>
      </c>
      <c r="F260" s="269" t="s">
        <v>404</v>
      </c>
      <c r="G260" s="267"/>
      <c r="H260" s="268" t="s">
        <v>1</v>
      </c>
      <c r="I260" s="270"/>
      <c r="J260" s="267"/>
      <c r="K260" s="267"/>
      <c r="L260" s="271"/>
      <c r="M260" s="272"/>
      <c r="N260" s="273"/>
      <c r="O260" s="273"/>
      <c r="P260" s="273"/>
      <c r="Q260" s="273"/>
      <c r="R260" s="273"/>
      <c r="S260" s="273"/>
      <c r="T260" s="274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5" t="s">
        <v>253</v>
      </c>
      <c r="AU260" s="275" t="s">
        <v>92</v>
      </c>
      <c r="AV260" s="15" t="s">
        <v>90</v>
      </c>
      <c r="AW260" s="15" t="s">
        <v>36</v>
      </c>
      <c r="AX260" s="15" t="s">
        <v>83</v>
      </c>
      <c r="AY260" s="275" t="s">
        <v>244</v>
      </c>
    </row>
    <row r="261" s="13" customFormat="1">
      <c r="A261" s="13"/>
      <c r="B261" s="243"/>
      <c r="C261" s="244"/>
      <c r="D261" s="245" t="s">
        <v>253</v>
      </c>
      <c r="E261" s="246" t="s">
        <v>1</v>
      </c>
      <c r="F261" s="247" t="s">
        <v>90</v>
      </c>
      <c r="G261" s="244"/>
      <c r="H261" s="248">
        <v>1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253</v>
      </c>
      <c r="AU261" s="254" t="s">
        <v>92</v>
      </c>
      <c r="AV261" s="13" t="s">
        <v>92</v>
      </c>
      <c r="AW261" s="13" t="s">
        <v>36</v>
      </c>
      <c r="AX261" s="13" t="s">
        <v>83</v>
      </c>
      <c r="AY261" s="254" t="s">
        <v>244</v>
      </c>
    </row>
    <row r="262" s="14" customFormat="1">
      <c r="A262" s="14"/>
      <c r="B262" s="255"/>
      <c r="C262" s="256"/>
      <c r="D262" s="245" t="s">
        <v>253</v>
      </c>
      <c r="E262" s="257" t="s">
        <v>1</v>
      </c>
      <c r="F262" s="258" t="s">
        <v>255</v>
      </c>
      <c r="G262" s="256"/>
      <c r="H262" s="259">
        <v>10</v>
      </c>
      <c r="I262" s="260"/>
      <c r="J262" s="256"/>
      <c r="K262" s="256"/>
      <c r="L262" s="261"/>
      <c r="M262" s="262"/>
      <c r="N262" s="263"/>
      <c r="O262" s="263"/>
      <c r="P262" s="263"/>
      <c r="Q262" s="263"/>
      <c r="R262" s="263"/>
      <c r="S262" s="263"/>
      <c r="T262" s="26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5" t="s">
        <v>253</v>
      </c>
      <c r="AU262" s="265" t="s">
        <v>92</v>
      </c>
      <c r="AV262" s="14" t="s">
        <v>251</v>
      </c>
      <c r="AW262" s="14" t="s">
        <v>36</v>
      </c>
      <c r="AX262" s="14" t="s">
        <v>90</v>
      </c>
      <c r="AY262" s="265" t="s">
        <v>244</v>
      </c>
    </row>
    <row r="263" s="2" customFormat="1" ht="21.75" customHeight="1">
      <c r="A263" s="39"/>
      <c r="B263" s="40"/>
      <c r="C263" s="229" t="s">
        <v>405</v>
      </c>
      <c r="D263" s="229" t="s">
        <v>247</v>
      </c>
      <c r="E263" s="230" t="s">
        <v>406</v>
      </c>
      <c r="F263" s="231" t="s">
        <v>407</v>
      </c>
      <c r="G263" s="232" t="s">
        <v>250</v>
      </c>
      <c r="H263" s="233">
        <v>15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0.022780000000000002</v>
      </c>
      <c r="R263" s="239">
        <f>Q263*H263</f>
        <v>0.3417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251</v>
      </c>
      <c r="AT263" s="241" t="s">
        <v>247</v>
      </c>
      <c r="AU263" s="241" t="s">
        <v>92</v>
      </c>
      <c r="AY263" s="18" t="s">
        <v>244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251</v>
      </c>
      <c r="BM263" s="241" t="s">
        <v>408</v>
      </c>
    </row>
    <row r="264" s="15" customFormat="1">
      <c r="A264" s="15"/>
      <c r="B264" s="266"/>
      <c r="C264" s="267"/>
      <c r="D264" s="245" t="s">
        <v>253</v>
      </c>
      <c r="E264" s="268" t="s">
        <v>1</v>
      </c>
      <c r="F264" s="269" t="s">
        <v>403</v>
      </c>
      <c r="G264" s="267"/>
      <c r="H264" s="268" t="s">
        <v>1</v>
      </c>
      <c r="I264" s="270"/>
      <c r="J264" s="267"/>
      <c r="K264" s="267"/>
      <c r="L264" s="271"/>
      <c r="M264" s="272"/>
      <c r="N264" s="273"/>
      <c r="O264" s="273"/>
      <c r="P264" s="273"/>
      <c r="Q264" s="273"/>
      <c r="R264" s="273"/>
      <c r="S264" s="273"/>
      <c r="T264" s="274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5" t="s">
        <v>253</v>
      </c>
      <c r="AU264" s="275" t="s">
        <v>92</v>
      </c>
      <c r="AV264" s="15" t="s">
        <v>90</v>
      </c>
      <c r="AW264" s="15" t="s">
        <v>36</v>
      </c>
      <c r="AX264" s="15" t="s">
        <v>83</v>
      </c>
      <c r="AY264" s="275" t="s">
        <v>244</v>
      </c>
    </row>
    <row r="265" s="13" customFormat="1">
      <c r="A265" s="13"/>
      <c r="B265" s="243"/>
      <c r="C265" s="244"/>
      <c r="D265" s="245" t="s">
        <v>253</v>
      </c>
      <c r="E265" s="246" t="s">
        <v>1</v>
      </c>
      <c r="F265" s="247" t="s">
        <v>90</v>
      </c>
      <c r="G265" s="244"/>
      <c r="H265" s="248">
        <v>1</v>
      </c>
      <c r="I265" s="249"/>
      <c r="J265" s="244"/>
      <c r="K265" s="244"/>
      <c r="L265" s="250"/>
      <c r="M265" s="251"/>
      <c r="N265" s="252"/>
      <c r="O265" s="252"/>
      <c r="P265" s="252"/>
      <c r="Q265" s="252"/>
      <c r="R265" s="252"/>
      <c r="S265" s="252"/>
      <c r="T265" s="25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4" t="s">
        <v>253</v>
      </c>
      <c r="AU265" s="254" t="s">
        <v>92</v>
      </c>
      <c r="AV265" s="13" t="s">
        <v>92</v>
      </c>
      <c r="AW265" s="13" t="s">
        <v>36</v>
      </c>
      <c r="AX265" s="13" t="s">
        <v>83</v>
      </c>
      <c r="AY265" s="254" t="s">
        <v>244</v>
      </c>
    </row>
    <row r="266" s="15" customFormat="1">
      <c r="A266" s="15"/>
      <c r="B266" s="266"/>
      <c r="C266" s="267"/>
      <c r="D266" s="245" t="s">
        <v>253</v>
      </c>
      <c r="E266" s="268" t="s">
        <v>1</v>
      </c>
      <c r="F266" s="269" t="s">
        <v>403</v>
      </c>
      <c r="G266" s="267"/>
      <c r="H266" s="268" t="s">
        <v>1</v>
      </c>
      <c r="I266" s="270"/>
      <c r="J266" s="267"/>
      <c r="K266" s="267"/>
      <c r="L266" s="271"/>
      <c r="M266" s="272"/>
      <c r="N266" s="273"/>
      <c r="O266" s="273"/>
      <c r="P266" s="273"/>
      <c r="Q266" s="273"/>
      <c r="R266" s="273"/>
      <c r="S266" s="273"/>
      <c r="T266" s="274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75" t="s">
        <v>253</v>
      </c>
      <c r="AU266" s="275" t="s">
        <v>92</v>
      </c>
      <c r="AV266" s="15" t="s">
        <v>90</v>
      </c>
      <c r="AW266" s="15" t="s">
        <v>36</v>
      </c>
      <c r="AX266" s="15" t="s">
        <v>83</v>
      </c>
      <c r="AY266" s="275" t="s">
        <v>244</v>
      </c>
    </row>
    <row r="267" s="13" customFormat="1">
      <c r="A267" s="13"/>
      <c r="B267" s="243"/>
      <c r="C267" s="244"/>
      <c r="D267" s="245" t="s">
        <v>253</v>
      </c>
      <c r="E267" s="246" t="s">
        <v>1</v>
      </c>
      <c r="F267" s="247" t="s">
        <v>90</v>
      </c>
      <c r="G267" s="244"/>
      <c r="H267" s="248">
        <v>1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253</v>
      </c>
      <c r="AU267" s="254" t="s">
        <v>92</v>
      </c>
      <c r="AV267" s="13" t="s">
        <v>92</v>
      </c>
      <c r="AW267" s="13" t="s">
        <v>36</v>
      </c>
      <c r="AX267" s="13" t="s">
        <v>83</v>
      </c>
      <c r="AY267" s="254" t="s">
        <v>244</v>
      </c>
    </row>
    <row r="268" s="15" customFormat="1">
      <c r="A268" s="15"/>
      <c r="B268" s="266"/>
      <c r="C268" s="267"/>
      <c r="D268" s="245" t="s">
        <v>253</v>
      </c>
      <c r="E268" s="268" t="s">
        <v>1</v>
      </c>
      <c r="F268" s="269" t="s">
        <v>403</v>
      </c>
      <c r="G268" s="267"/>
      <c r="H268" s="268" t="s">
        <v>1</v>
      </c>
      <c r="I268" s="270"/>
      <c r="J268" s="267"/>
      <c r="K268" s="267"/>
      <c r="L268" s="271"/>
      <c r="M268" s="272"/>
      <c r="N268" s="273"/>
      <c r="O268" s="273"/>
      <c r="P268" s="273"/>
      <c r="Q268" s="273"/>
      <c r="R268" s="273"/>
      <c r="S268" s="273"/>
      <c r="T268" s="274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75" t="s">
        <v>253</v>
      </c>
      <c r="AU268" s="275" t="s">
        <v>92</v>
      </c>
      <c r="AV268" s="15" t="s">
        <v>90</v>
      </c>
      <c r="AW268" s="15" t="s">
        <v>36</v>
      </c>
      <c r="AX268" s="15" t="s">
        <v>83</v>
      </c>
      <c r="AY268" s="275" t="s">
        <v>244</v>
      </c>
    </row>
    <row r="269" s="13" customFormat="1">
      <c r="A269" s="13"/>
      <c r="B269" s="243"/>
      <c r="C269" s="244"/>
      <c r="D269" s="245" t="s">
        <v>253</v>
      </c>
      <c r="E269" s="246" t="s">
        <v>1</v>
      </c>
      <c r="F269" s="247" t="s">
        <v>90</v>
      </c>
      <c r="G269" s="244"/>
      <c r="H269" s="248">
        <v>1</v>
      </c>
      <c r="I269" s="249"/>
      <c r="J269" s="244"/>
      <c r="K269" s="244"/>
      <c r="L269" s="250"/>
      <c r="M269" s="251"/>
      <c r="N269" s="252"/>
      <c r="O269" s="252"/>
      <c r="P269" s="252"/>
      <c r="Q269" s="252"/>
      <c r="R269" s="252"/>
      <c r="S269" s="252"/>
      <c r="T269" s="25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4" t="s">
        <v>253</v>
      </c>
      <c r="AU269" s="254" t="s">
        <v>92</v>
      </c>
      <c r="AV269" s="13" t="s">
        <v>92</v>
      </c>
      <c r="AW269" s="13" t="s">
        <v>36</v>
      </c>
      <c r="AX269" s="13" t="s">
        <v>83</v>
      </c>
      <c r="AY269" s="254" t="s">
        <v>244</v>
      </c>
    </row>
    <row r="270" s="15" customFormat="1">
      <c r="A270" s="15"/>
      <c r="B270" s="266"/>
      <c r="C270" s="267"/>
      <c r="D270" s="245" t="s">
        <v>253</v>
      </c>
      <c r="E270" s="268" t="s">
        <v>1</v>
      </c>
      <c r="F270" s="269" t="s">
        <v>403</v>
      </c>
      <c r="G270" s="267"/>
      <c r="H270" s="268" t="s">
        <v>1</v>
      </c>
      <c r="I270" s="270"/>
      <c r="J270" s="267"/>
      <c r="K270" s="267"/>
      <c r="L270" s="271"/>
      <c r="M270" s="272"/>
      <c r="N270" s="273"/>
      <c r="O270" s="273"/>
      <c r="P270" s="273"/>
      <c r="Q270" s="273"/>
      <c r="R270" s="273"/>
      <c r="S270" s="273"/>
      <c r="T270" s="274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75" t="s">
        <v>253</v>
      </c>
      <c r="AU270" s="275" t="s">
        <v>92</v>
      </c>
      <c r="AV270" s="15" t="s">
        <v>90</v>
      </c>
      <c r="AW270" s="15" t="s">
        <v>36</v>
      </c>
      <c r="AX270" s="15" t="s">
        <v>83</v>
      </c>
      <c r="AY270" s="275" t="s">
        <v>244</v>
      </c>
    </row>
    <row r="271" s="13" customFormat="1">
      <c r="A271" s="13"/>
      <c r="B271" s="243"/>
      <c r="C271" s="244"/>
      <c r="D271" s="245" t="s">
        <v>253</v>
      </c>
      <c r="E271" s="246" t="s">
        <v>1</v>
      </c>
      <c r="F271" s="247" t="s">
        <v>90</v>
      </c>
      <c r="G271" s="244"/>
      <c r="H271" s="248">
        <v>1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253</v>
      </c>
      <c r="AU271" s="254" t="s">
        <v>92</v>
      </c>
      <c r="AV271" s="13" t="s">
        <v>92</v>
      </c>
      <c r="AW271" s="13" t="s">
        <v>36</v>
      </c>
      <c r="AX271" s="13" t="s">
        <v>83</v>
      </c>
      <c r="AY271" s="254" t="s">
        <v>244</v>
      </c>
    </row>
    <row r="272" s="15" customFormat="1">
      <c r="A272" s="15"/>
      <c r="B272" s="266"/>
      <c r="C272" s="267"/>
      <c r="D272" s="245" t="s">
        <v>253</v>
      </c>
      <c r="E272" s="268" t="s">
        <v>1</v>
      </c>
      <c r="F272" s="269" t="s">
        <v>403</v>
      </c>
      <c r="G272" s="267"/>
      <c r="H272" s="268" t="s">
        <v>1</v>
      </c>
      <c r="I272" s="270"/>
      <c r="J272" s="267"/>
      <c r="K272" s="267"/>
      <c r="L272" s="271"/>
      <c r="M272" s="272"/>
      <c r="N272" s="273"/>
      <c r="O272" s="273"/>
      <c r="P272" s="273"/>
      <c r="Q272" s="273"/>
      <c r="R272" s="273"/>
      <c r="S272" s="273"/>
      <c r="T272" s="274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75" t="s">
        <v>253</v>
      </c>
      <c r="AU272" s="275" t="s">
        <v>92</v>
      </c>
      <c r="AV272" s="15" t="s">
        <v>90</v>
      </c>
      <c r="AW272" s="15" t="s">
        <v>36</v>
      </c>
      <c r="AX272" s="15" t="s">
        <v>83</v>
      </c>
      <c r="AY272" s="275" t="s">
        <v>244</v>
      </c>
    </row>
    <row r="273" s="13" customFormat="1">
      <c r="A273" s="13"/>
      <c r="B273" s="243"/>
      <c r="C273" s="244"/>
      <c r="D273" s="245" t="s">
        <v>253</v>
      </c>
      <c r="E273" s="246" t="s">
        <v>1</v>
      </c>
      <c r="F273" s="247" t="s">
        <v>90</v>
      </c>
      <c r="G273" s="244"/>
      <c r="H273" s="248">
        <v>1</v>
      </c>
      <c r="I273" s="249"/>
      <c r="J273" s="244"/>
      <c r="K273" s="244"/>
      <c r="L273" s="250"/>
      <c r="M273" s="251"/>
      <c r="N273" s="252"/>
      <c r="O273" s="252"/>
      <c r="P273" s="252"/>
      <c r="Q273" s="252"/>
      <c r="R273" s="252"/>
      <c r="S273" s="252"/>
      <c r="T273" s="25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4" t="s">
        <v>253</v>
      </c>
      <c r="AU273" s="254" t="s">
        <v>92</v>
      </c>
      <c r="AV273" s="13" t="s">
        <v>92</v>
      </c>
      <c r="AW273" s="13" t="s">
        <v>36</v>
      </c>
      <c r="AX273" s="13" t="s">
        <v>83</v>
      </c>
      <c r="AY273" s="254" t="s">
        <v>244</v>
      </c>
    </row>
    <row r="274" s="15" customFormat="1">
      <c r="A274" s="15"/>
      <c r="B274" s="266"/>
      <c r="C274" s="267"/>
      <c r="D274" s="245" t="s">
        <v>253</v>
      </c>
      <c r="E274" s="268" t="s">
        <v>1</v>
      </c>
      <c r="F274" s="269" t="s">
        <v>409</v>
      </c>
      <c r="G274" s="267"/>
      <c r="H274" s="268" t="s">
        <v>1</v>
      </c>
      <c r="I274" s="270"/>
      <c r="J274" s="267"/>
      <c r="K274" s="267"/>
      <c r="L274" s="271"/>
      <c r="M274" s="272"/>
      <c r="N274" s="273"/>
      <c r="O274" s="273"/>
      <c r="P274" s="273"/>
      <c r="Q274" s="273"/>
      <c r="R274" s="273"/>
      <c r="S274" s="273"/>
      <c r="T274" s="274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75" t="s">
        <v>253</v>
      </c>
      <c r="AU274" s="275" t="s">
        <v>92</v>
      </c>
      <c r="AV274" s="15" t="s">
        <v>90</v>
      </c>
      <c r="AW274" s="15" t="s">
        <v>36</v>
      </c>
      <c r="AX274" s="15" t="s">
        <v>83</v>
      </c>
      <c r="AY274" s="275" t="s">
        <v>244</v>
      </c>
    </row>
    <row r="275" s="13" customFormat="1">
      <c r="A275" s="13"/>
      <c r="B275" s="243"/>
      <c r="C275" s="244"/>
      <c r="D275" s="245" t="s">
        <v>253</v>
      </c>
      <c r="E275" s="246" t="s">
        <v>1</v>
      </c>
      <c r="F275" s="247" t="s">
        <v>90</v>
      </c>
      <c r="G275" s="244"/>
      <c r="H275" s="248">
        <v>1</v>
      </c>
      <c r="I275" s="249"/>
      <c r="J275" s="244"/>
      <c r="K275" s="244"/>
      <c r="L275" s="250"/>
      <c r="M275" s="251"/>
      <c r="N275" s="252"/>
      <c r="O275" s="252"/>
      <c r="P275" s="252"/>
      <c r="Q275" s="252"/>
      <c r="R275" s="252"/>
      <c r="S275" s="252"/>
      <c r="T275" s="25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4" t="s">
        <v>253</v>
      </c>
      <c r="AU275" s="254" t="s">
        <v>92</v>
      </c>
      <c r="AV275" s="13" t="s">
        <v>92</v>
      </c>
      <c r="AW275" s="13" t="s">
        <v>36</v>
      </c>
      <c r="AX275" s="13" t="s">
        <v>83</v>
      </c>
      <c r="AY275" s="254" t="s">
        <v>244</v>
      </c>
    </row>
    <row r="276" s="15" customFormat="1">
      <c r="A276" s="15"/>
      <c r="B276" s="266"/>
      <c r="C276" s="267"/>
      <c r="D276" s="245" t="s">
        <v>253</v>
      </c>
      <c r="E276" s="268" t="s">
        <v>1</v>
      </c>
      <c r="F276" s="269" t="s">
        <v>409</v>
      </c>
      <c r="G276" s="267"/>
      <c r="H276" s="268" t="s">
        <v>1</v>
      </c>
      <c r="I276" s="270"/>
      <c r="J276" s="267"/>
      <c r="K276" s="267"/>
      <c r="L276" s="271"/>
      <c r="M276" s="272"/>
      <c r="N276" s="273"/>
      <c r="O276" s="273"/>
      <c r="P276" s="273"/>
      <c r="Q276" s="273"/>
      <c r="R276" s="273"/>
      <c r="S276" s="273"/>
      <c r="T276" s="274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75" t="s">
        <v>253</v>
      </c>
      <c r="AU276" s="275" t="s">
        <v>92</v>
      </c>
      <c r="AV276" s="15" t="s">
        <v>90</v>
      </c>
      <c r="AW276" s="15" t="s">
        <v>36</v>
      </c>
      <c r="AX276" s="15" t="s">
        <v>83</v>
      </c>
      <c r="AY276" s="275" t="s">
        <v>244</v>
      </c>
    </row>
    <row r="277" s="13" customFormat="1">
      <c r="A277" s="13"/>
      <c r="B277" s="243"/>
      <c r="C277" s="244"/>
      <c r="D277" s="245" t="s">
        <v>253</v>
      </c>
      <c r="E277" s="246" t="s">
        <v>1</v>
      </c>
      <c r="F277" s="247" t="s">
        <v>90</v>
      </c>
      <c r="G277" s="244"/>
      <c r="H277" s="248">
        <v>1</v>
      </c>
      <c r="I277" s="249"/>
      <c r="J277" s="244"/>
      <c r="K277" s="244"/>
      <c r="L277" s="250"/>
      <c r="M277" s="251"/>
      <c r="N277" s="252"/>
      <c r="O277" s="252"/>
      <c r="P277" s="252"/>
      <c r="Q277" s="252"/>
      <c r="R277" s="252"/>
      <c r="S277" s="252"/>
      <c r="T277" s="25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4" t="s">
        <v>253</v>
      </c>
      <c r="AU277" s="254" t="s">
        <v>92</v>
      </c>
      <c r="AV277" s="13" t="s">
        <v>92</v>
      </c>
      <c r="AW277" s="13" t="s">
        <v>36</v>
      </c>
      <c r="AX277" s="13" t="s">
        <v>83</v>
      </c>
      <c r="AY277" s="254" t="s">
        <v>244</v>
      </c>
    </row>
    <row r="278" s="15" customFormat="1">
      <c r="A278" s="15"/>
      <c r="B278" s="266"/>
      <c r="C278" s="267"/>
      <c r="D278" s="245" t="s">
        <v>253</v>
      </c>
      <c r="E278" s="268" t="s">
        <v>1</v>
      </c>
      <c r="F278" s="269" t="s">
        <v>410</v>
      </c>
      <c r="G278" s="267"/>
      <c r="H278" s="268" t="s">
        <v>1</v>
      </c>
      <c r="I278" s="270"/>
      <c r="J278" s="267"/>
      <c r="K278" s="267"/>
      <c r="L278" s="271"/>
      <c r="M278" s="272"/>
      <c r="N278" s="273"/>
      <c r="O278" s="273"/>
      <c r="P278" s="273"/>
      <c r="Q278" s="273"/>
      <c r="R278" s="273"/>
      <c r="S278" s="273"/>
      <c r="T278" s="274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5" t="s">
        <v>253</v>
      </c>
      <c r="AU278" s="275" t="s">
        <v>92</v>
      </c>
      <c r="AV278" s="15" t="s">
        <v>90</v>
      </c>
      <c r="AW278" s="15" t="s">
        <v>36</v>
      </c>
      <c r="AX278" s="15" t="s">
        <v>83</v>
      </c>
      <c r="AY278" s="275" t="s">
        <v>244</v>
      </c>
    </row>
    <row r="279" s="13" customFormat="1">
      <c r="A279" s="13"/>
      <c r="B279" s="243"/>
      <c r="C279" s="244"/>
      <c r="D279" s="245" t="s">
        <v>253</v>
      </c>
      <c r="E279" s="246" t="s">
        <v>1</v>
      </c>
      <c r="F279" s="247" t="s">
        <v>90</v>
      </c>
      <c r="G279" s="244"/>
      <c r="H279" s="248">
        <v>1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253</v>
      </c>
      <c r="AU279" s="254" t="s">
        <v>92</v>
      </c>
      <c r="AV279" s="13" t="s">
        <v>92</v>
      </c>
      <c r="AW279" s="13" t="s">
        <v>36</v>
      </c>
      <c r="AX279" s="13" t="s">
        <v>83</v>
      </c>
      <c r="AY279" s="254" t="s">
        <v>244</v>
      </c>
    </row>
    <row r="280" s="15" customFormat="1">
      <c r="A280" s="15"/>
      <c r="B280" s="266"/>
      <c r="C280" s="267"/>
      <c r="D280" s="245" t="s">
        <v>253</v>
      </c>
      <c r="E280" s="268" t="s">
        <v>1</v>
      </c>
      <c r="F280" s="269" t="s">
        <v>410</v>
      </c>
      <c r="G280" s="267"/>
      <c r="H280" s="268" t="s">
        <v>1</v>
      </c>
      <c r="I280" s="270"/>
      <c r="J280" s="267"/>
      <c r="K280" s="267"/>
      <c r="L280" s="271"/>
      <c r="M280" s="272"/>
      <c r="N280" s="273"/>
      <c r="O280" s="273"/>
      <c r="P280" s="273"/>
      <c r="Q280" s="273"/>
      <c r="R280" s="273"/>
      <c r="S280" s="273"/>
      <c r="T280" s="27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5" t="s">
        <v>253</v>
      </c>
      <c r="AU280" s="275" t="s">
        <v>92</v>
      </c>
      <c r="AV280" s="15" t="s">
        <v>90</v>
      </c>
      <c r="AW280" s="15" t="s">
        <v>36</v>
      </c>
      <c r="AX280" s="15" t="s">
        <v>83</v>
      </c>
      <c r="AY280" s="275" t="s">
        <v>244</v>
      </c>
    </row>
    <row r="281" s="13" customFormat="1">
      <c r="A281" s="13"/>
      <c r="B281" s="243"/>
      <c r="C281" s="244"/>
      <c r="D281" s="245" t="s">
        <v>253</v>
      </c>
      <c r="E281" s="246" t="s">
        <v>1</v>
      </c>
      <c r="F281" s="247" t="s">
        <v>90</v>
      </c>
      <c r="G281" s="244"/>
      <c r="H281" s="248">
        <v>1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253</v>
      </c>
      <c r="AU281" s="254" t="s">
        <v>92</v>
      </c>
      <c r="AV281" s="13" t="s">
        <v>92</v>
      </c>
      <c r="AW281" s="13" t="s">
        <v>36</v>
      </c>
      <c r="AX281" s="13" t="s">
        <v>83</v>
      </c>
      <c r="AY281" s="254" t="s">
        <v>244</v>
      </c>
    </row>
    <row r="282" s="15" customFormat="1">
      <c r="A282" s="15"/>
      <c r="B282" s="266"/>
      <c r="C282" s="267"/>
      <c r="D282" s="245" t="s">
        <v>253</v>
      </c>
      <c r="E282" s="268" t="s">
        <v>1</v>
      </c>
      <c r="F282" s="269" t="s">
        <v>410</v>
      </c>
      <c r="G282" s="267"/>
      <c r="H282" s="268" t="s">
        <v>1</v>
      </c>
      <c r="I282" s="270"/>
      <c r="J282" s="267"/>
      <c r="K282" s="267"/>
      <c r="L282" s="271"/>
      <c r="M282" s="272"/>
      <c r="N282" s="273"/>
      <c r="O282" s="273"/>
      <c r="P282" s="273"/>
      <c r="Q282" s="273"/>
      <c r="R282" s="273"/>
      <c r="S282" s="273"/>
      <c r="T282" s="274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75" t="s">
        <v>253</v>
      </c>
      <c r="AU282" s="275" t="s">
        <v>92</v>
      </c>
      <c r="AV282" s="15" t="s">
        <v>90</v>
      </c>
      <c r="AW282" s="15" t="s">
        <v>36</v>
      </c>
      <c r="AX282" s="15" t="s">
        <v>83</v>
      </c>
      <c r="AY282" s="275" t="s">
        <v>244</v>
      </c>
    </row>
    <row r="283" s="13" customFormat="1">
      <c r="A283" s="13"/>
      <c r="B283" s="243"/>
      <c r="C283" s="244"/>
      <c r="D283" s="245" t="s">
        <v>253</v>
      </c>
      <c r="E283" s="246" t="s">
        <v>1</v>
      </c>
      <c r="F283" s="247" t="s">
        <v>90</v>
      </c>
      <c r="G283" s="244"/>
      <c r="H283" s="248">
        <v>1</v>
      </c>
      <c r="I283" s="249"/>
      <c r="J283" s="244"/>
      <c r="K283" s="244"/>
      <c r="L283" s="250"/>
      <c r="M283" s="251"/>
      <c r="N283" s="252"/>
      <c r="O283" s="252"/>
      <c r="P283" s="252"/>
      <c r="Q283" s="252"/>
      <c r="R283" s="252"/>
      <c r="S283" s="252"/>
      <c r="T283" s="25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4" t="s">
        <v>253</v>
      </c>
      <c r="AU283" s="254" t="s">
        <v>92</v>
      </c>
      <c r="AV283" s="13" t="s">
        <v>92</v>
      </c>
      <c r="AW283" s="13" t="s">
        <v>36</v>
      </c>
      <c r="AX283" s="13" t="s">
        <v>83</v>
      </c>
      <c r="AY283" s="254" t="s">
        <v>244</v>
      </c>
    </row>
    <row r="284" s="15" customFormat="1">
      <c r="A284" s="15"/>
      <c r="B284" s="266"/>
      <c r="C284" s="267"/>
      <c r="D284" s="245" t="s">
        <v>253</v>
      </c>
      <c r="E284" s="268" t="s">
        <v>1</v>
      </c>
      <c r="F284" s="269" t="s">
        <v>410</v>
      </c>
      <c r="G284" s="267"/>
      <c r="H284" s="268" t="s">
        <v>1</v>
      </c>
      <c r="I284" s="270"/>
      <c r="J284" s="267"/>
      <c r="K284" s="267"/>
      <c r="L284" s="271"/>
      <c r="M284" s="272"/>
      <c r="N284" s="273"/>
      <c r="O284" s="273"/>
      <c r="P284" s="273"/>
      <c r="Q284" s="273"/>
      <c r="R284" s="273"/>
      <c r="S284" s="273"/>
      <c r="T284" s="274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75" t="s">
        <v>253</v>
      </c>
      <c r="AU284" s="275" t="s">
        <v>92</v>
      </c>
      <c r="AV284" s="15" t="s">
        <v>90</v>
      </c>
      <c r="AW284" s="15" t="s">
        <v>36</v>
      </c>
      <c r="AX284" s="15" t="s">
        <v>83</v>
      </c>
      <c r="AY284" s="275" t="s">
        <v>244</v>
      </c>
    </row>
    <row r="285" s="13" customFormat="1">
      <c r="A285" s="13"/>
      <c r="B285" s="243"/>
      <c r="C285" s="244"/>
      <c r="D285" s="245" t="s">
        <v>253</v>
      </c>
      <c r="E285" s="246" t="s">
        <v>1</v>
      </c>
      <c r="F285" s="247" t="s">
        <v>90</v>
      </c>
      <c r="G285" s="244"/>
      <c r="H285" s="248">
        <v>1</v>
      </c>
      <c r="I285" s="249"/>
      <c r="J285" s="244"/>
      <c r="K285" s="244"/>
      <c r="L285" s="250"/>
      <c r="M285" s="251"/>
      <c r="N285" s="252"/>
      <c r="O285" s="252"/>
      <c r="P285" s="252"/>
      <c r="Q285" s="252"/>
      <c r="R285" s="252"/>
      <c r="S285" s="252"/>
      <c r="T285" s="25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4" t="s">
        <v>253</v>
      </c>
      <c r="AU285" s="254" t="s">
        <v>92</v>
      </c>
      <c r="AV285" s="13" t="s">
        <v>92</v>
      </c>
      <c r="AW285" s="13" t="s">
        <v>36</v>
      </c>
      <c r="AX285" s="13" t="s">
        <v>83</v>
      </c>
      <c r="AY285" s="254" t="s">
        <v>244</v>
      </c>
    </row>
    <row r="286" s="15" customFormat="1">
      <c r="A286" s="15"/>
      <c r="B286" s="266"/>
      <c r="C286" s="267"/>
      <c r="D286" s="245" t="s">
        <v>253</v>
      </c>
      <c r="E286" s="268" t="s">
        <v>1</v>
      </c>
      <c r="F286" s="269" t="s">
        <v>410</v>
      </c>
      <c r="G286" s="267"/>
      <c r="H286" s="268" t="s">
        <v>1</v>
      </c>
      <c r="I286" s="270"/>
      <c r="J286" s="267"/>
      <c r="K286" s="267"/>
      <c r="L286" s="271"/>
      <c r="M286" s="272"/>
      <c r="N286" s="273"/>
      <c r="O286" s="273"/>
      <c r="P286" s="273"/>
      <c r="Q286" s="273"/>
      <c r="R286" s="273"/>
      <c r="S286" s="273"/>
      <c r="T286" s="274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5" t="s">
        <v>253</v>
      </c>
      <c r="AU286" s="275" t="s">
        <v>92</v>
      </c>
      <c r="AV286" s="15" t="s">
        <v>90</v>
      </c>
      <c r="AW286" s="15" t="s">
        <v>36</v>
      </c>
      <c r="AX286" s="15" t="s">
        <v>83</v>
      </c>
      <c r="AY286" s="275" t="s">
        <v>244</v>
      </c>
    </row>
    <row r="287" s="13" customFormat="1">
      <c r="A287" s="13"/>
      <c r="B287" s="243"/>
      <c r="C287" s="244"/>
      <c r="D287" s="245" t="s">
        <v>253</v>
      </c>
      <c r="E287" s="246" t="s">
        <v>1</v>
      </c>
      <c r="F287" s="247" t="s">
        <v>90</v>
      </c>
      <c r="G287" s="244"/>
      <c r="H287" s="248">
        <v>1</v>
      </c>
      <c r="I287" s="249"/>
      <c r="J287" s="244"/>
      <c r="K287" s="244"/>
      <c r="L287" s="250"/>
      <c r="M287" s="251"/>
      <c r="N287" s="252"/>
      <c r="O287" s="252"/>
      <c r="P287" s="252"/>
      <c r="Q287" s="252"/>
      <c r="R287" s="252"/>
      <c r="S287" s="252"/>
      <c r="T287" s="25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4" t="s">
        <v>253</v>
      </c>
      <c r="AU287" s="254" t="s">
        <v>92</v>
      </c>
      <c r="AV287" s="13" t="s">
        <v>92</v>
      </c>
      <c r="AW287" s="13" t="s">
        <v>36</v>
      </c>
      <c r="AX287" s="13" t="s">
        <v>83</v>
      </c>
      <c r="AY287" s="254" t="s">
        <v>244</v>
      </c>
    </row>
    <row r="288" s="15" customFormat="1">
      <c r="A288" s="15"/>
      <c r="B288" s="266"/>
      <c r="C288" s="267"/>
      <c r="D288" s="245" t="s">
        <v>253</v>
      </c>
      <c r="E288" s="268" t="s">
        <v>1</v>
      </c>
      <c r="F288" s="269" t="s">
        <v>410</v>
      </c>
      <c r="G288" s="267"/>
      <c r="H288" s="268" t="s">
        <v>1</v>
      </c>
      <c r="I288" s="270"/>
      <c r="J288" s="267"/>
      <c r="K288" s="267"/>
      <c r="L288" s="271"/>
      <c r="M288" s="272"/>
      <c r="N288" s="273"/>
      <c r="O288" s="273"/>
      <c r="P288" s="273"/>
      <c r="Q288" s="273"/>
      <c r="R288" s="273"/>
      <c r="S288" s="273"/>
      <c r="T288" s="274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75" t="s">
        <v>253</v>
      </c>
      <c r="AU288" s="275" t="s">
        <v>92</v>
      </c>
      <c r="AV288" s="15" t="s">
        <v>90</v>
      </c>
      <c r="AW288" s="15" t="s">
        <v>36</v>
      </c>
      <c r="AX288" s="15" t="s">
        <v>83</v>
      </c>
      <c r="AY288" s="275" t="s">
        <v>244</v>
      </c>
    </row>
    <row r="289" s="13" customFormat="1">
      <c r="A289" s="13"/>
      <c r="B289" s="243"/>
      <c r="C289" s="244"/>
      <c r="D289" s="245" t="s">
        <v>253</v>
      </c>
      <c r="E289" s="246" t="s">
        <v>1</v>
      </c>
      <c r="F289" s="247" t="s">
        <v>90</v>
      </c>
      <c r="G289" s="244"/>
      <c r="H289" s="248">
        <v>1</v>
      </c>
      <c r="I289" s="249"/>
      <c r="J289" s="244"/>
      <c r="K289" s="244"/>
      <c r="L289" s="250"/>
      <c r="M289" s="251"/>
      <c r="N289" s="252"/>
      <c r="O289" s="252"/>
      <c r="P289" s="252"/>
      <c r="Q289" s="252"/>
      <c r="R289" s="252"/>
      <c r="S289" s="252"/>
      <c r="T289" s="25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4" t="s">
        <v>253</v>
      </c>
      <c r="AU289" s="254" t="s">
        <v>92</v>
      </c>
      <c r="AV289" s="13" t="s">
        <v>92</v>
      </c>
      <c r="AW289" s="13" t="s">
        <v>36</v>
      </c>
      <c r="AX289" s="13" t="s">
        <v>83</v>
      </c>
      <c r="AY289" s="254" t="s">
        <v>244</v>
      </c>
    </row>
    <row r="290" s="15" customFormat="1">
      <c r="A290" s="15"/>
      <c r="B290" s="266"/>
      <c r="C290" s="267"/>
      <c r="D290" s="245" t="s">
        <v>253</v>
      </c>
      <c r="E290" s="268" t="s">
        <v>1</v>
      </c>
      <c r="F290" s="269" t="s">
        <v>404</v>
      </c>
      <c r="G290" s="267"/>
      <c r="H290" s="268" t="s">
        <v>1</v>
      </c>
      <c r="I290" s="270"/>
      <c r="J290" s="267"/>
      <c r="K290" s="267"/>
      <c r="L290" s="271"/>
      <c r="M290" s="272"/>
      <c r="N290" s="273"/>
      <c r="O290" s="273"/>
      <c r="P290" s="273"/>
      <c r="Q290" s="273"/>
      <c r="R290" s="273"/>
      <c r="S290" s="273"/>
      <c r="T290" s="274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75" t="s">
        <v>253</v>
      </c>
      <c r="AU290" s="275" t="s">
        <v>92</v>
      </c>
      <c r="AV290" s="15" t="s">
        <v>90</v>
      </c>
      <c r="AW290" s="15" t="s">
        <v>36</v>
      </c>
      <c r="AX290" s="15" t="s">
        <v>83</v>
      </c>
      <c r="AY290" s="275" t="s">
        <v>244</v>
      </c>
    </row>
    <row r="291" s="13" customFormat="1">
      <c r="A291" s="13"/>
      <c r="B291" s="243"/>
      <c r="C291" s="244"/>
      <c r="D291" s="245" t="s">
        <v>253</v>
      </c>
      <c r="E291" s="246" t="s">
        <v>1</v>
      </c>
      <c r="F291" s="247" t="s">
        <v>90</v>
      </c>
      <c r="G291" s="244"/>
      <c r="H291" s="248">
        <v>1</v>
      </c>
      <c r="I291" s="249"/>
      <c r="J291" s="244"/>
      <c r="K291" s="244"/>
      <c r="L291" s="250"/>
      <c r="M291" s="251"/>
      <c r="N291" s="252"/>
      <c r="O291" s="252"/>
      <c r="P291" s="252"/>
      <c r="Q291" s="252"/>
      <c r="R291" s="252"/>
      <c r="S291" s="252"/>
      <c r="T291" s="25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4" t="s">
        <v>253</v>
      </c>
      <c r="AU291" s="254" t="s">
        <v>92</v>
      </c>
      <c r="AV291" s="13" t="s">
        <v>92</v>
      </c>
      <c r="AW291" s="13" t="s">
        <v>36</v>
      </c>
      <c r="AX291" s="13" t="s">
        <v>83</v>
      </c>
      <c r="AY291" s="254" t="s">
        <v>244</v>
      </c>
    </row>
    <row r="292" s="15" customFormat="1">
      <c r="A292" s="15"/>
      <c r="B292" s="266"/>
      <c r="C292" s="267"/>
      <c r="D292" s="245" t="s">
        <v>253</v>
      </c>
      <c r="E292" s="268" t="s">
        <v>1</v>
      </c>
      <c r="F292" s="269" t="s">
        <v>404</v>
      </c>
      <c r="G292" s="267"/>
      <c r="H292" s="268" t="s">
        <v>1</v>
      </c>
      <c r="I292" s="270"/>
      <c r="J292" s="267"/>
      <c r="K292" s="267"/>
      <c r="L292" s="271"/>
      <c r="M292" s="272"/>
      <c r="N292" s="273"/>
      <c r="O292" s="273"/>
      <c r="P292" s="273"/>
      <c r="Q292" s="273"/>
      <c r="R292" s="273"/>
      <c r="S292" s="273"/>
      <c r="T292" s="274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75" t="s">
        <v>253</v>
      </c>
      <c r="AU292" s="275" t="s">
        <v>92</v>
      </c>
      <c r="AV292" s="15" t="s">
        <v>90</v>
      </c>
      <c r="AW292" s="15" t="s">
        <v>36</v>
      </c>
      <c r="AX292" s="15" t="s">
        <v>83</v>
      </c>
      <c r="AY292" s="275" t="s">
        <v>244</v>
      </c>
    </row>
    <row r="293" s="13" customFormat="1">
      <c r="A293" s="13"/>
      <c r="B293" s="243"/>
      <c r="C293" s="244"/>
      <c r="D293" s="245" t="s">
        <v>253</v>
      </c>
      <c r="E293" s="246" t="s">
        <v>1</v>
      </c>
      <c r="F293" s="247" t="s">
        <v>90</v>
      </c>
      <c r="G293" s="244"/>
      <c r="H293" s="248">
        <v>1</v>
      </c>
      <c r="I293" s="249"/>
      <c r="J293" s="244"/>
      <c r="K293" s="244"/>
      <c r="L293" s="250"/>
      <c r="M293" s="251"/>
      <c r="N293" s="252"/>
      <c r="O293" s="252"/>
      <c r="P293" s="252"/>
      <c r="Q293" s="252"/>
      <c r="R293" s="252"/>
      <c r="S293" s="252"/>
      <c r="T293" s="25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4" t="s">
        <v>253</v>
      </c>
      <c r="AU293" s="254" t="s">
        <v>92</v>
      </c>
      <c r="AV293" s="13" t="s">
        <v>92</v>
      </c>
      <c r="AW293" s="13" t="s">
        <v>36</v>
      </c>
      <c r="AX293" s="13" t="s">
        <v>83</v>
      </c>
      <c r="AY293" s="254" t="s">
        <v>244</v>
      </c>
    </row>
    <row r="294" s="14" customFormat="1">
      <c r="A294" s="14"/>
      <c r="B294" s="255"/>
      <c r="C294" s="256"/>
      <c r="D294" s="245" t="s">
        <v>253</v>
      </c>
      <c r="E294" s="257" t="s">
        <v>1</v>
      </c>
      <c r="F294" s="258" t="s">
        <v>255</v>
      </c>
      <c r="G294" s="256"/>
      <c r="H294" s="259">
        <v>15</v>
      </c>
      <c r="I294" s="260"/>
      <c r="J294" s="256"/>
      <c r="K294" s="256"/>
      <c r="L294" s="261"/>
      <c r="M294" s="262"/>
      <c r="N294" s="263"/>
      <c r="O294" s="263"/>
      <c r="P294" s="263"/>
      <c r="Q294" s="263"/>
      <c r="R294" s="263"/>
      <c r="S294" s="263"/>
      <c r="T294" s="26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5" t="s">
        <v>253</v>
      </c>
      <c r="AU294" s="265" t="s">
        <v>92</v>
      </c>
      <c r="AV294" s="14" t="s">
        <v>251</v>
      </c>
      <c r="AW294" s="14" t="s">
        <v>36</v>
      </c>
      <c r="AX294" s="14" t="s">
        <v>90</v>
      </c>
      <c r="AY294" s="265" t="s">
        <v>244</v>
      </c>
    </row>
    <row r="295" s="2" customFormat="1" ht="21.75" customHeight="1">
      <c r="A295" s="39"/>
      <c r="B295" s="40"/>
      <c r="C295" s="229" t="s">
        <v>411</v>
      </c>
      <c r="D295" s="229" t="s">
        <v>247</v>
      </c>
      <c r="E295" s="230" t="s">
        <v>412</v>
      </c>
      <c r="F295" s="231" t="s">
        <v>413</v>
      </c>
      <c r="G295" s="232" t="s">
        <v>250</v>
      </c>
      <c r="H295" s="233">
        <v>2</v>
      </c>
      <c r="I295" s="234"/>
      <c r="J295" s="235">
        <f>ROUND(I295*H295,2)</f>
        <v>0</v>
      </c>
      <c r="K295" s="236"/>
      <c r="L295" s="45"/>
      <c r="M295" s="237" t="s">
        <v>1</v>
      </c>
      <c r="N295" s="238" t="s">
        <v>48</v>
      </c>
      <c r="O295" s="92"/>
      <c r="P295" s="239">
        <f>O295*H295</f>
        <v>0</v>
      </c>
      <c r="Q295" s="239">
        <v>0.027109999999999999</v>
      </c>
      <c r="R295" s="239">
        <f>Q295*H295</f>
        <v>0.054219999999999997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251</v>
      </c>
      <c r="AT295" s="241" t="s">
        <v>247</v>
      </c>
      <c r="AU295" s="241" t="s">
        <v>92</v>
      </c>
      <c r="AY295" s="18" t="s">
        <v>244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90</v>
      </c>
      <c r="BK295" s="242">
        <f>ROUND(I295*H295,2)</f>
        <v>0</v>
      </c>
      <c r="BL295" s="18" t="s">
        <v>251</v>
      </c>
      <c r="BM295" s="241" t="s">
        <v>414</v>
      </c>
    </row>
    <row r="296" s="15" customFormat="1">
      <c r="A296" s="15"/>
      <c r="B296" s="266"/>
      <c r="C296" s="267"/>
      <c r="D296" s="245" t="s">
        <v>253</v>
      </c>
      <c r="E296" s="268" t="s">
        <v>1</v>
      </c>
      <c r="F296" s="269" t="s">
        <v>403</v>
      </c>
      <c r="G296" s="267"/>
      <c r="H296" s="268" t="s">
        <v>1</v>
      </c>
      <c r="I296" s="270"/>
      <c r="J296" s="267"/>
      <c r="K296" s="267"/>
      <c r="L296" s="271"/>
      <c r="M296" s="272"/>
      <c r="N296" s="273"/>
      <c r="O296" s="273"/>
      <c r="P296" s="273"/>
      <c r="Q296" s="273"/>
      <c r="R296" s="273"/>
      <c r="S296" s="273"/>
      <c r="T296" s="274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75" t="s">
        <v>253</v>
      </c>
      <c r="AU296" s="275" t="s">
        <v>92</v>
      </c>
      <c r="AV296" s="15" t="s">
        <v>90</v>
      </c>
      <c r="AW296" s="15" t="s">
        <v>36</v>
      </c>
      <c r="AX296" s="15" t="s">
        <v>83</v>
      </c>
      <c r="AY296" s="275" t="s">
        <v>244</v>
      </c>
    </row>
    <row r="297" s="13" customFormat="1">
      <c r="A297" s="13"/>
      <c r="B297" s="243"/>
      <c r="C297" s="244"/>
      <c r="D297" s="245" t="s">
        <v>253</v>
      </c>
      <c r="E297" s="246" t="s">
        <v>1</v>
      </c>
      <c r="F297" s="247" t="s">
        <v>90</v>
      </c>
      <c r="G297" s="244"/>
      <c r="H297" s="248">
        <v>1</v>
      </c>
      <c r="I297" s="249"/>
      <c r="J297" s="244"/>
      <c r="K297" s="244"/>
      <c r="L297" s="250"/>
      <c r="M297" s="251"/>
      <c r="N297" s="252"/>
      <c r="O297" s="252"/>
      <c r="P297" s="252"/>
      <c r="Q297" s="252"/>
      <c r="R297" s="252"/>
      <c r="S297" s="252"/>
      <c r="T297" s="25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4" t="s">
        <v>253</v>
      </c>
      <c r="AU297" s="254" t="s">
        <v>92</v>
      </c>
      <c r="AV297" s="13" t="s">
        <v>92</v>
      </c>
      <c r="AW297" s="13" t="s">
        <v>36</v>
      </c>
      <c r="AX297" s="13" t="s">
        <v>83</v>
      </c>
      <c r="AY297" s="254" t="s">
        <v>244</v>
      </c>
    </row>
    <row r="298" s="15" customFormat="1">
      <c r="A298" s="15"/>
      <c r="B298" s="266"/>
      <c r="C298" s="267"/>
      <c r="D298" s="245" t="s">
        <v>253</v>
      </c>
      <c r="E298" s="268" t="s">
        <v>1</v>
      </c>
      <c r="F298" s="269" t="s">
        <v>404</v>
      </c>
      <c r="G298" s="267"/>
      <c r="H298" s="268" t="s">
        <v>1</v>
      </c>
      <c r="I298" s="270"/>
      <c r="J298" s="267"/>
      <c r="K298" s="267"/>
      <c r="L298" s="271"/>
      <c r="M298" s="272"/>
      <c r="N298" s="273"/>
      <c r="O298" s="273"/>
      <c r="P298" s="273"/>
      <c r="Q298" s="273"/>
      <c r="R298" s="273"/>
      <c r="S298" s="273"/>
      <c r="T298" s="274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75" t="s">
        <v>253</v>
      </c>
      <c r="AU298" s="275" t="s">
        <v>92</v>
      </c>
      <c r="AV298" s="15" t="s">
        <v>90</v>
      </c>
      <c r="AW298" s="15" t="s">
        <v>36</v>
      </c>
      <c r="AX298" s="15" t="s">
        <v>83</v>
      </c>
      <c r="AY298" s="275" t="s">
        <v>244</v>
      </c>
    </row>
    <row r="299" s="13" customFormat="1">
      <c r="A299" s="13"/>
      <c r="B299" s="243"/>
      <c r="C299" s="244"/>
      <c r="D299" s="245" t="s">
        <v>253</v>
      </c>
      <c r="E299" s="246" t="s">
        <v>1</v>
      </c>
      <c r="F299" s="247" t="s">
        <v>90</v>
      </c>
      <c r="G299" s="244"/>
      <c r="H299" s="248">
        <v>1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253</v>
      </c>
      <c r="AU299" s="254" t="s">
        <v>92</v>
      </c>
      <c r="AV299" s="13" t="s">
        <v>92</v>
      </c>
      <c r="AW299" s="13" t="s">
        <v>36</v>
      </c>
      <c r="AX299" s="13" t="s">
        <v>83</v>
      </c>
      <c r="AY299" s="254" t="s">
        <v>244</v>
      </c>
    </row>
    <row r="300" s="14" customFormat="1">
      <c r="A300" s="14"/>
      <c r="B300" s="255"/>
      <c r="C300" s="256"/>
      <c r="D300" s="245" t="s">
        <v>253</v>
      </c>
      <c r="E300" s="257" t="s">
        <v>1</v>
      </c>
      <c r="F300" s="258" t="s">
        <v>255</v>
      </c>
      <c r="G300" s="256"/>
      <c r="H300" s="259">
        <v>2</v>
      </c>
      <c r="I300" s="260"/>
      <c r="J300" s="256"/>
      <c r="K300" s="256"/>
      <c r="L300" s="261"/>
      <c r="M300" s="262"/>
      <c r="N300" s="263"/>
      <c r="O300" s="263"/>
      <c r="P300" s="263"/>
      <c r="Q300" s="263"/>
      <c r="R300" s="263"/>
      <c r="S300" s="263"/>
      <c r="T300" s="26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5" t="s">
        <v>253</v>
      </c>
      <c r="AU300" s="265" t="s">
        <v>92</v>
      </c>
      <c r="AV300" s="14" t="s">
        <v>251</v>
      </c>
      <c r="AW300" s="14" t="s">
        <v>36</v>
      </c>
      <c r="AX300" s="14" t="s">
        <v>90</v>
      </c>
      <c r="AY300" s="265" t="s">
        <v>244</v>
      </c>
    </row>
    <row r="301" s="2" customFormat="1" ht="21.75" customHeight="1">
      <c r="A301" s="39"/>
      <c r="B301" s="40"/>
      <c r="C301" s="229" t="s">
        <v>415</v>
      </c>
      <c r="D301" s="229" t="s">
        <v>247</v>
      </c>
      <c r="E301" s="230" t="s">
        <v>416</v>
      </c>
      <c r="F301" s="231" t="s">
        <v>417</v>
      </c>
      <c r="G301" s="232" t="s">
        <v>250</v>
      </c>
      <c r="H301" s="233">
        <v>1</v>
      </c>
      <c r="I301" s="234"/>
      <c r="J301" s="235">
        <f>ROUND(I301*H301,2)</f>
        <v>0</v>
      </c>
      <c r="K301" s="236"/>
      <c r="L301" s="45"/>
      <c r="M301" s="237" t="s">
        <v>1</v>
      </c>
      <c r="N301" s="238" t="s">
        <v>48</v>
      </c>
      <c r="O301" s="92"/>
      <c r="P301" s="239">
        <f>O301*H301</f>
        <v>0</v>
      </c>
      <c r="Q301" s="239">
        <v>0.035639999999999998</v>
      </c>
      <c r="R301" s="239">
        <f>Q301*H301</f>
        <v>0.035639999999999998</v>
      </c>
      <c r="S301" s="239">
        <v>0</v>
      </c>
      <c r="T301" s="24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251</v>
      </c>
      <c r="AT301" s="241" t="s">
        <v>247</v>
      </c>
      <c r="AU301" s="241" t="s">
        <v>92</v>
      </c>
      <c r="AY301" s="18" t="s">
        <v>244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90</v>
      </c>
      <c r="BK301" s="242">
        <f>ROUND(I301*H301,2)</f>
        <v>0</v>
      </c>
      <c r="BL301" s="18" t="s">
        <v>251</v>
      </c>
      <c r="BM301" s="241" t="s">
        <v>418</v>
      </c>
    </row>
    <row r="302" s="15" customFormat="1">
      <c r="A302" s="15"/>
      <c r="B302" s="266"/>
      <c r="C302" s="267"/>
      <c r="D302" s="245" t="s">
        <v>253</v>
      </c>
      <c r="E302" s="268" t="s">
        <v>1</v>
      </c>
      <c r="F302" s="269" t="s">
        <v>404</v>
      </c>
      <c r="G302" s="267"/>
      <c r="H302" s="268" t="s">
        <v>1</v>
      </c>
      <c r="I302" s="270"/>
      <c r="J302" s="267"/>
      <c r="K302" s="267"/>
      <c r="L302" s="271"/>
      <c r="M302" s="272"/>
      <c r="N302" s="273"/>
      <c r="O302" s="273"/>
      <c r="P302" s="273"/>
      <c r="Q302" s="273"/>
      <c r="R302" s="273"/>
      <c r="S302" s="273"/>
      <c r="T302" s="274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75" t="s">
        <v>253</v>
      </c>
      <c r="AU302" s="275" t="s">
        <v>92</v>
      </c>
      <c r="AV302" s="15" t="s">
        <v>90</v>
      </c>
      <c r="AW302" s="15" t="s">
        <v>36</v>
      </c>
      <c r="AX302" s="15" t="s">
        <v>83</v>
      </c>
      <c r="AY302" s="275" t="s">
        <v>244</v>
      </c>
    </row>
    <row r="303" s="13" customFormat="1">
      <c r="A303" s="13"/>
      <c r="B303" s="243"/>
      <c r="C303" s="244"/>
      <c r="D303" s="245" t="s">
        <v>253</v>
      </c>
      <c r="E303" s="246" t="s">
        <v>1</v>
      </c>
      <c r="F303" s="247" t="s">
        <v>90</v>
      </c>
      <c r="G303" s="244"/>
      <c r="H303" s="248">
        <v>1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253</v>
      </c>
      <c r="AU303" s="254" t="s">
        <v>92</v>
      </c>
      <c r="AV303" s="13" t="s">
        <v>92</v>
      </c>
      <c r="AW303" s="13" t="s">
        <v>36</v>
      </c>
      <c r="AX303" s="13" t="s">
        <v>90</v>
      </c>
      <c r="AY303" s="254" t="s">
        <v>244</v>
      </c>
    </row>
    <row r="304" s="2" customFormat="1" ht="21.75" customHeight="1">
      <c r="A304" s="39"/>
      <c r="B304" s="40"/>
      <c r="C304" s="229" t="s">
        <v>419</v>
      </c>
      <c r="D304" s="229" t="s">
        <v>247</v>
      </c>
      <c r="E304" s="230" t="s">
        <v>420</v>
      </c>
      <c r="F304" s="231" t="s">
        <v>421</v>
      </c>
      <c r="G304" s="232" t="s">
        <v>250</v>
      </c>
      <c r="H304" s="233">
        <v>75</v>
      </c>
      <c r="I304" s="234"/>
      <c r="J304" s="235">
        <f>ROUND(I304*H304,2)</f>
        <v>0</v>
      </c>
      <c r="K304" s="236"/>
      <c r="L304" s="45"/>
      <c r="M304" s="237" t="s">
        <v>1</v>
      </c>
      <c r="N304" s="238" t="s">
        <v>48</v>
      </c>
      <c r="O304" s="92"/>
      <c r="P304" s="239">
        <f>O304*H304</f>
        <v>0</v>
      </c>
      <c r="Q304" s="239">
        <v>0.036549999999999999</v>
      </c>
      <c r="R304" s="239">
        <f>Q304*H304</f>
        <v>2.74125</v>
      </c>
      <c r="S304" s="239">
        <v>0</v>
      </c>
      <c r="T304" s="240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41" t="s">
        <v>251</v>
      </c>
      <c r="AT304" s="241" t="s">
        <v>247</v>
      </c>
      <c r="AU304" s="241" t="s">
        <v>92</v>
      </c>
      <c r="AY304" s="18" t="s">
        <v>244</v>
      </c>
      <c r="BE304" s="242">
        <f>IF(N304="základní",J304,0)</f>
        <v>0</v>
      </c>
      <c r="BF304" s="242">
        <f>IF(N304="snížená",J304,0)</f>
        <v>0</v>
      </c>
      <c r="BG304" s="242">
        <f>IF(N304="zákl. přenesená",J304,0)</f>
        <v>0</v>
      </c>
      <c r="BH304" s="242">
        <f>IF(N304="sníž. přenesená",J304,0)</f>
        <v>0</v>
      </c>
      <c r="BI304" s="242">
        <f>IF(N304="nulová",J304,0)</f>
        <v>0</v>
      </c>
      <c r="BJ304" s="18" t="s">
        <v>90</v>
      </c>
      <c r="BK304" s="242">
        <f>ROUND(I304*H304,2)</f>
        <v>0</v>
      </c>
      <c r="BL304" s="18" t="s">
        <v>251</v>
      </c>
      <c r="BM304" s="241" t="s">
        <v>422</v>
      </c>
    </row>
    <row r="305" s="15" customFormat="1">
      <c r="A305" s="15"/>
      <c r="B305" s="266"/>
      <c r="C305" s="267"/>
      <c r="D305" s="245" t="s">
        <v>253</v>
      </c>
      <c r="E305" s="268" t="s">
        <v>1</v>
      </c>
      <c r="F305" s="269" t="s">
        <v>423</v>
      </c>
      <c r="G305" s="267"/>
      <c r="H305" s="268" t="s">
        <v>1</v>
      </c>
      <c r="I305" s="270"/>
      <c r="J305" s="267"/>
      <c r="K305" s="267"/>
      <c r="L305" s="271"/>
      <c r="M305" s="272"/>
      <c r="N305" s="273"/>
      <c r="O305" s="273"/>
      <c r="P305" s="273"/>
      <c r="Q305" s="273"/>
      <c r="R305" s="273"/>
      <c r="S305" s="273"/>
      <c r="T305" s="274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75" t="s">
        <v>253</v>
      </c>
      <c r="AU305" s="275" t="s">
        <v>92</v>
      </c>
      <c r="AV305" s="15" t="s">
        <v>90</v>
      </c>
      <c r="AW305" s="15" t="s">
        <v>36</v>
      </c>
      <c r="AX305" s="15" t="s">
        <v>83</v>
      </c>
      <c r="AY305" s="275" t="s">
        <v>244</v>
      </c>
    </row>
    <row r="306" s="15" customFormat="1">
      <c r="A306" s="15"/>
      <c r="B306" s="266"/>
      <c r="C306" s="267"/>
      <c r="D306" s="245" t="s">
        <v>253</v>
      </c>
      <c r="E306" s="268" t="s">
        <v>1</v>
      </c>
      <c r="F306" s="269" t="s">
        <v>424</v>
      </c>
      <c r="G306" s="267"/>
      <c r="H306" s="268" t="s">
        <v>1</v>
      </c>
      <c r="I306" s="270"/>
      <c r="J306" s="267"/>
      <c r="K306" s="267"/>
      <c r="L306" s="271"/>
      <c r="M306" s="272"/>
      <c r="N306" s="273"/>
      <c r="O306" s="273"/>
      <c r="P306" s="273"/>
      <c r="Q306" s="273"/>
      <c r="R306" s="273"/>
      <c r="S306" s="273"/>
      <c r="T306" s="274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75" t="s">
        <v>253</v>
      </c>
      <c r="AU306" s="275" t="s">
        <v>92</v>
      </c>
      <c r="AV306" s="15" t="s">
        <v>90</v>
      </c>
      <c r="AW306" s="15" t="s">
        <v>36</v>
      </c>
      <c r="AX306" s="15" t="s">
        <v>83</v>
      </c>
      <c r="AY306" s="275" t="s">
        <v>244</v>
      </c>
    </row>
    <row r="307" s="13" customFormat="1">
      <c r="A307" s="13"/>
      <c r="B307" s="243"/>
      <c r="C307" s="244"/>
      <c r="D307" s="245" t="s">
        <v>253</v>
      </c>
      <c r="E307" s="246" t="s">
        <v>1</v>
      </c>
      <c r="F307" s="247" t="s">
        <v>425</v>
      </c>
      <c r="G307" s="244"/>
      <c r="H307" s="248">
        <v>50</v>
      </c>
      <c r="I307" s="249"/>
      <c r="J307" s="244"/>
      <c r="K307" s="244"/>
      <c r="L307" s="250"/>
      <c r="M307" s="251"/>
      <c r="N307" s="252"/>
      <c r="O307" s="252"/>
      <c r="P307" s="252"/>
      <c r="Q307" s="252"/>
      <c r="R307" s="252"/>
      <c r="S307" s="252"/>
      <c r="T307" s="25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4" t="s">
        <v>253</v>
      </c>
      <c r="AU307" s="254" t="s">
        <v>92</v>
      </c>
      <c r="AV307" s="13" t="s">
        <v>92</v>
      </c>
      <c r="AW307" s="13" t="s">
        <v>36</v>
      </c>
      <c r="AX307" s="13" t="s">
        <v>83</v>
      </c>
      <c r="AY307" s="254" t="s">
        <v>244</v>
      </c>
    </row>
    <row r="308" s="13" customFormat="1">
      <c r="A308" s="13"/>
      <c r="B308" s="243"/>
      <c r="C308" s="244"/>
      <c r="D308" s="245" t="s">
        <v>253</v>
      </c>
      <c r="E308" s="246" t="s">
        <v>1</v>
      </c>
      <c r="F308" s="247" t="s">
        <v>426</v>
      </c>
      <c r="G308" s="244"/>
      <c r="H308" s="248">
        <v>25</v>
      </c>
      <c r="I308" s="249"/>
      <c r="J308" s="244"/>
      <c r="K308" s="244"/>
      <c r="L308" s="250"/>
      <c r="M308" s="251"/>
      <c r="N308" s="252"/>
      <c r="O308" s="252"/>
      <c r="P308" s="252"/>
      <c r="Q308" s="252"/>
      <c r="R308" s="252"/>
      <c r="S308" s="252"/>
      <c r="T308" s="25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4" t="s">
        <v>253</v>
      </c>
      <c r="AU308" s="254" t="s">
        <v>92</v>
      </c>
      <c r="AV308" s="13" t="s">
        <v>92</v>
      </c>
      <c r="AW308" s="13" t="s">
        <v>36</v>
      </c>
      <c r="AX308" s="13" t="s">
        <v>83</v>
      </c>
      <c r="AY308" s="254" t="s">
        <v>244</v>
      </c>
    </row>
    <row r="309" s="14" customFormat="1">
      <c r="A309" s="14"/>
      <c r="B309" s="255"/>
      <c r="C309" s="256"/>
      <c r="D309" s="245" t="s">
        <v>253</v>
      </c>
      <c r="E309" s="257" t="s">
        <v>1</v>
      </c>
      <c r="F309" s="258" t="s">
        <v>255</v>
      </c>
      <c r="G309" s="256"/>
      <c r="H309" s="259">
        <v>75</v>
      </c>
      <c r="I309" s="260"/>
      <c r="J309" s="256"/>
      <c r="K309" s="256"/>
      <c r="L309" s="261"/>
      <c r="M309" s="262"/>
      <c r="N309" s="263"/>
      <c r="O309" s="263"/>
      <c r="P309" s="263"/>
      <c r="Q309" s="263"/>
      <c r="R309" s="263"/>
      <c r="S309" s="263"/>
      <c r="T309" s="26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65" t="s">
        <v>253</v>
      </c>
      <c r="AU309" s="265" t="s">
        <v>92</v>
      </c>
      <c r="AV309" s="14" t="s">
        <v>251</v>
      </c>
      <c r="AW309" s="14" t="s">
        <v>36</v>
      </c>
      <c r="AX309" s="14" t="s">
        <v>90</v>
      </c>
      <c r="AY309" s="265" t="s">
        <v>244</v>
      </c>
    </row>
    <row r="310" s="2" customFormat="1" ht="21.75" customHeight="1">
      <c r="A310" s="39"/>
      <c r="B310" s="40"/>
      <c r="C310" s="229" t="s">
        <v>427</v>
      </c>
      <c r="D310" s="229" t="s">
        <v>247</v>
      </c>
      <c r="E310" s="230" t="s">
        <v>428</v>
      </c>
      <c r="F310" s="231" t="s">
        <v>429</v>
      </c>
      <c r="G310" s="232" t="s">
        <v>250</v>
      </c>
      <c r="H310" s="233">
        <v>25</v>
      </c>
      <c r="I310" s="234"/>
      <c r="J310" s="235">
        <f>ROUND(I310*H310,2)</f>
        <v>0</v>
      </c>
      <c r="K310" s="236"/>
      <c r="L310" s="45"/>
      <c r="M310" s="237" t="s">
        <v>1</v>
      </c>
      <c r="N310" s="238" t="s">
        <v>48</v>
      </c>
      <c r="O310" s="92"/>
      <c r="P310" s="239">
        <f>O310*H310</f>
        <v>0</v>
      </c>
      <c r="Q310" s="239">
        <v>0.063549999999999995</v>
      </c>
      <c r="R310" s="239">
        <f>Q310*H310</f>
        <v>1.5887499999999999</v>
      </c>
      <c r="S310" s="239">
        <v>0</v>
      </c>
      <c r="T310" s="240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41" t="s">
        <v>251</v>
      </c>
      <c r="AT310" s="241" t="s">
        <v>247</v>
      </c>
      <c r="AU310" s="241" t="s">
        <v>92</v>
      </c>
      <c r="AY310" s="18" t="s">
        <v>244</v>
      </c>
      <c r="BE310" s="242">
        <f>IF(N310="základní",J310,0)</f>
        <v>0</v>
      </c>
      <c r="BF310" s="242">
        <f>IF(N310="snížená",J310,0)</f>
        <v>0</v>
      </c>
      <c r="BG310" s="242">
        <f>IF(N310="zákl. přenesená",J310,0)</f>
        <v>0</v>
      </c>
      <c r="BH310" s="242">
        <f>IF(N310="sníž. přenesená",J310,0)</f>
        <v>0</v>
      </c>
      <c r="BI310" s="242">
        <f>IF(N310="nulová",J310,0)</f>
        <v>0</v>
      </c>
      <c r="BJ310" s="18" t="s">
        <v>90</v>
      </c>
      <c r="BK310" s="242">
        <f>ROUND(I310*H310,2)</f>
        <v>0</v>
      </c>
      <c r="BL310" s="18" t="s">
        <v>251</v>
      </c>
      <c r="BM310" s="241" t="s">
        <v>430</v>
      </c>
    </row>
    <row r="311" s="15" customFormat="1">
      <c r="A311" s="15"/>
      <c r="B311" s="266"/>
      <c r="C311" s="267"/>
      <c r="D311" s="245" t="s">
        <v>253</v>
      </c>
      <c r="E311" s="268" t="s">
        <v>1</v>
      </c>
      <c r="F311" s="269" t="s">
        <v>431</v>
      </c>
      <c r="G311" s="267"/>
      <c r="H311" s="268" t="s">
        <v>1</v>
      </c>
      <c r="I311" s="270"/>
      <c r="J311" s="267"/>
      <c r="K311" s="267"/>
      <c r="L311" s="271"/>
      <c r="M311" s="272"/>
      <c r="N311" s="273"/>
      <c r="O311" s="273"/>
      <c r="P311" s="273"/>
      <c r="Q311" s="273"/>
      <c r="R311" s="273"/>
      <c r="S311" s="273"/>
      <c r="T311" s="274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75" t="s">
        <v>253</v>
      </c>
      <c r="AU311" s="275" t="s">
        <v>92</v>
      </c>
      <c r="AV311" s="15" t="s">
        <v>90</v>
      </c>
      <c r="AW311" s="15" t="s">
        <v>36</v>
      </c>
      <c r="AX311" s="15" t="s">
        <v>83</v>
      </c>
      <c r="AY311" s="275" t="s">
        <v>244</v>
      </c>
    </row>
    <row r="312" s="13" customFormat="1">
      <c r="A312" s="13"/>
      <c r="B312" s="243"/>
      <c r="C312" s="244"/>
      <c r="D312" s="245" t="s">
        <v>253</v>
      </c>
      <c r="E312" s="246" t="s">
        <v>1</v>
      </c>
      <c r="F312" s="247" t="s">
        <v>426</v>
      </c>
      <c r="G312" s="244"/>
      <c r="H312" s="248">
        <v>25</v>
      </c>
      <c r="I312" s="249"/>
      <c r="J312" s="244"/>
      <c r="K312" s="244"/>
      <c r="L312" s="250"/>
      <c r="M312" s="251"/>
      <c r="N312" s="252"/>
      <c r="O312" s="252"/>
      <c r="P312" s="252"/>
      <c r="Q312" s="252"/>
      <c r="R312" s="252"/>
      <c r="S312" s="252"/>
      <c r="T312" s="25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4" t="s">
        <v>253</v>
      </c>
      <c r="AU312" s="254" t="s">
        <v>92</v>
      </c>
      <c r="AV312" s="13" t="s">
        <v>92</v>
      </c>
      <c r="AW312" s="13" t="s">
        <v>36</v>
      </c>
      <c r="AX312" s="13" t="s">
        <v>90</v>
      </c>
      <c r="AY312" s="254" t="s">
        <v>244</v>
      </c>
    </row>
    <row r="313" s="2" customFormat="1" ht="21.75" customHeight="1">
      <c r="A313" s="39"/>
      <c r="B313" s="40"/>
      <c r="C313" s="229" t="s">
        <v>432</v>
      </c>
      <c r="D313" s="229" t="s">
        <v>247</v>
      </c>
      <c r="E313" s="230" t="s">
        <v>433</v>
      </c>
      <c r="F313" s="231" t="s">
        <v>434</v>
      </c>
      <c r="G313" s="232" t="s">
        <v>184</v>
      </c>
      <c r="H313" s="233">
        <v>23.75</v>
      </c>
      <c r="I313" s="234"/>
      <c r="J313" s="235">
        <f>ROUND(I313*H313,2)</f>
        <v>0</v>
      </c>
      <c r="K313" s="236"/>
      <c r="L313" s="45"/>
      <c r="M313" s="237" t="s">
        <v>1</v>
      </c>
      <c r="N313" s="238" t="s">
        <v>48</v>
      </c>
      <c r="O313" s="92"/>
      <c r="P313" s="239">
        <f>O313*H313</f>
        <v>0</v>
      </c>
      <c r="Q313" s="239">
        <v>0.00034000000000000002</v>
      </c>
      <c r="R313" s="239">
        <f>Q313*H313</f>
        <v>0.0080750000000000006</v>
      </c>
      <c r="S313" s="239">
        <v>0</v>
      </c>
      <c r="T313" s="240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41" t="s">
        <v>251</v>
      </c>
      <c r="AT313" s="241" t="s">
        <v>247</v>
      </c>
      <c r="AU313" s="241" t="s">
        <v>92</v>
      </c>
      <c r="AY313" s="18" t="s">
        <v>244</v>
      </c>
      <c r="BE313" s="242">
        <f>IF(N313="základní",J313,0)</f>
        <v>0</v>
      </c>
      <c r="BF313" s="242">
        <f>IF(N313="snížená",J313,0)</f>
        <v>0</v>
      </c>
      <c r="BG313" s="242">
        <f>IF(N313="zákl. přenesená",J313,0)</f>
        <v>0</v>
      </c>
      <c r="BH313" s="242">
        <f>IF(N313="sníž. přenesená",J313,0)</f>
        <v>0</v>
      </c>
      <c r="BI313" s="242">
        <f>IF(N313="nulová",J313,0)</f>
        <v>0</v>
      </c>
      <c r="BJ313" s="18" t="s">
        <v>90</v>
      </c>
      <c r="BK313" s="242">
        <f>ROUND(I313*H313,2)</f>
        <v>0</v>
      </c>
      <c r="BL313" s="18" t="s">
        <v>251</v>
      </c>
      <c r="BM313" s="241" t="s">
        <v>435</v>
      </c>
    </row>
    <row r="314" s="15" customFormat="1">
      <c r="A314" s="15"/>
      <c r="B314" s="266"/>
      <c r="C314" s="267"/>
      <c r="D314" s="245" t="s">
        <v>253</v>
      </c>
      <c r="E314" s="268" t="s">
        <v>1</v>
      </c>
      <c r="F314" s="269" t="s">
        <v>423</v>
      </c>
      <c r="G314" s="267"/>
      <c r="H314" s="268" t="s">
        <v>1</v>
      </c>
      <c r="I314" s="270"/>
      <c r="J314" s="267"/>
      <c r="K314" s="267"/>
      <c r="L314" s="271"/>
      <c r="M314" s="272"/>
      <c r="N314" s="273"/>
      <c r="O314" s="273"/>
      <c r="P314" s="273"/>
      <c r="Q314" s="273"/>
      <c r="R314" s="273"/>
      <c r="S314" s="273"/>
      <c r="T314" s="274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75" t="s">
        <v>253</v>
      </c>
      <c r="AU314" s="275" t="s">
        <v>92</v>
      </c>
      <c r="AV314" s="15" t="s">
        <v>90</v>
      </c>
      <c r="AW314" s="15" t="s">
        <v>36</v>
      </c>
      <c r="AX314" s="15" t="s">
        <v>83</v>
      </c>
      <c r="AY314" s="275" t="s">
        <v>244</v>
      </c>
    </row>
    <row r="315" s="15" customFormat="1">
      <c r="A315" s="15"/>
      <c r="B315" s="266"/>
      <c r="C315" s="267"/>
      <c r="D315" s="245" t="s">
        <v>253</v>
      </c>
      <c r="E315" s="268" t="s">
        <v>1</v>
      </c>
      <c r="F315" s="269" t="s">
        <v>424</v>
      </c>
      <c r="G315" s="267"/>
      <c r="H315" s="268" t="s">
        <v>1</v>
      </c>
      <c r="I315" s="270"/>
      <c r="J315" s="267"/>
      <c r="K315" s="267"/>
      <c r="L315" s="271"/>
      <c r="M315" s="272"/>
      <c r="N315" s="273"/>
      <c r="O315" s="273"/>
      <c r="P315" s="273"/>
      <c r="Q315" s="273"/>
      <c r="R315" s="273"/>
      <c r="S315" s="273"/>
      <c r="T315" s="274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75" t="s">
        <v>253</v>
      </c>
      <c r="AU315" s="275" t="s">
        <v>92</v>
      </c>
      <c r="AV315" s="15" t="s">
        <v>90</v>
      </c>
      <c r="AW315" s="15" t="s">
        <v>36</v>
      </c>
      <c r="AX315" s="15" t="s">
        <v>83</v>
      </c>
      <c r="AY315" s="275" t="s">
        <v>244</v>
      </c>
    </row>
    <row r="316" s="13" customFormat="1">
      <c r="A316" s="13"/>
      <c r="B316" s="243"/>
      <c r="C316" s="244"/>
      <c r="D316" s="245" t="s">
        <v>253</v>
      </c>
      <c r="E316" s="246" t="s">
        <v>1</v>
      </c>
      <c r="F316" s="247" t="s">
        <v>436</v>
      </c>
      <c r="G316" s="244"/>
      <c r="H316" s="248">
        <v>10</v>
      </c>
      <c r="I316" s="249"/>
      <c r="J316" s="244"/>
      <c r="K316" s="244"/>
      <c r="L316" s="250"/>
      <c r="M316" s="251"/>
      <c r="N316" s="252"/>
      <c r="O316" s="252"/>
      <c r="P316" s="252"/>
      <c r="Q316" s="252"/>
      <c r="R316" s="252"/>
      <c r="S316" s="252"/>
      <c r="T316" s="25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4" t="s">
        <v>253</v>
      </c>
      <c r="AU316" s="254" t="s">
        <v>92</v>
      </c>
      <c r="AV316" s="13" t="s">
        <v>92</v>
      </c>
      <c r="AW316" s="13" t="s">
        <v>36</v>
      </c>
      <c r="AX316" s="13" t="s">
        <v>83</v>
      </c>
      <c r="AY316" s="254" t="s">
        <v>244</v>
      </c>
    </row>
    <row r="317" s="13" customFormat="1">
      <c r="A317" s="13"/>
      <c r="B317" s="243"/>
      <c r="C317" s="244"/>
      <c r="D317" s="245" t="s">
        <v>253</v>
      </c>
      <c r="E317" s="246" t="s">
        <v>1</v>
      </c>
      <c r="F317" s="247" t="s">
        <v>437</v>
      </c>
      <c r="G317" s="244"/>
      <c r="H317" s="248">
        <v>5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253</v>
      </c>
      <c r="AU317" s="254" t="s">
        <v>92</v>
      </c>
      <c r="AV317" s="13" t="s">
        <v>92</v>
      </c>
      <c r="AW317" s="13" t="s">
        <v>36</v>
      </c>
      <c r="AX317" s="13" t="s">
        <v>83</v>
      </c>
      <c r="AY317" s="254" t="s">
        <v>244</v>
      </c>
    </row>
    <row r="318" s="15" customFormat="1">
      <c r="A318" s="15"/>
      <c r="B318" s="266"/>
      <c r="C318" s="267"/>
      <c r="D318" s="245" t="s">
        <v>253</v>
      </c>
      <c r="E318" s="268" t="s">
        <v>1</v>
      </c>
      <c r="F318" s="269" t="s">
        <v>431</v>
      </c>
      <c r="G318" s="267"/>
      <c r="H318" s="268" t="s">
        <v>1</v>
      </c>
      <c r="I318" s="270"/>
      <c r="J318" s="267"/>
      <c r="K318" s="267"/>
      <c r="L318" s="271"/>
      <c r="M318" s="272"/>
      <c r="N318" s="273"/>
      <c r="O318" s="273"/>
      <c r="P318" s="273"/>
      <c r="Q318" s="273"/>
      <c r="R318" s="273"/>
      <c r="S318" s="273"/>
      <c r="T318" s="274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75" t="s">
        <v>253</v>
      </c>
      <c r="AU318" s="275" t="s">
        <v>92</v>
      </c>
      <c r="AV318" s="15" t="s">
        <v>90</v>
      </c>
      <c r="AW318" s="15" t="s">
        <v>36</v>
      </c>
      <c r="AX318" s="15" t="s">
        <v>83</v>
      </c>
      <c r="AY318" s="275" t="s">
        <v>244</v>
      </c>
    </row>
    <row r="319" s="13" customFormat="1">
      <c r="A319" s="13"/>
      <c r="B319" s="243"/>
      <c r="C319" s="244"/>
      <c r="D319" s="245" t="s">
        <v>253</v>
      </c>
      <c r="E319" s="246" t="s">
        <v>1</v>
      </c>
      <c r="F319" s="247" t="s">
        <v>438</v>
      </c>
      <c r="G319" s="244"/>
      <c r="H319" s="248">
        <v>8.75</v>
      </c>
      <c r="I319" s="249"/>
      <c r="J319" s="244"/>
      <c r="K319" s="244"/>
      <c r="L319" s="250"/>
      <c r="M319" s="251"/>
      <c r="N319" s="252"/>
      <c r="O319" s="252"/>
      <c r="P319" s="252"/>
      <c r="Q319" s="252"/>
      <c r="R319" s="252"/>
      <c r="S319" s="252"/>
      <c r="T319" s="25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4" t="s">
        <v>253</v>
      </c>
      <c r="AU319" s="254" t="s">
        <v>92</v>
      </c>
      <c r="AV319" s="13" t="s">
        <v>92</v>
      </c>
      <c r="AW319" s="13" t="s">
        <v>36</v>
      </c>
      <c r="AX319" s="13" t="s">
        <v>83</v>
      </c>
      <c r="AY319" s="254" t="s">
        <v>244</v>
      </c>
    </row>
    <row r="320" s="14" customFormat="1">
      <c r="A320" s="14"/>
      <c r="B320" s="255"/>
      <c r="C320" s="256"/>
      <c r="D320" s="245" t="s">
        <v>253</v>
      </c>
      <c r="E320" s="257" t="s">
        <v>1</v>
      </c>
      <c r="F320" s="258" t="s">
        <v>255</v>
      </c>
      <c r="G320" s="256"/>
      <c r="H320" s="259">
        <v>23.75</v>
      </c>
      <c r="I320" s="260"/>
      <c r="J320" s="256"/>
      <c r="K320" s="256"/>
      <c r="L320" s="261"/>
      <c r="M320" s="262"/>
      <c r="N320" s="263"/>
      <c r="O320" s="263"/>
      <c r="P320" s="263"/>
      <c r="Q320" s="263"/>
      <c r="R320" s="263"/>
      <c r="S320" s="263"/>
      <c r="T320" s="26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65" t="s">
        <v>253</v>
      </c>
      <c r="AU320" s="265" t="s">
        <v>92</v>
      </c>
      <c r="AV320" s="14" t="s">
        <v>251</v>
      </c>
      <c r="AW320" s="14" t="s">
        <v>36</v>
      </c>
      <c r="AX320" s="14" t="s">
        <v>90</v>
      </c>
      <c r="AY320" s="265" t="s">
        <v>244</v>
      </c>
    </row>
    <row r="321" s="2" customFormat="1" ht="24.15" customHeight="1">
      <c r="A321" s="39"/>
      <c r="B321" s="40"/>
      <c r="C321" s="229" t="s">
        <v>439</v>
      </c>
      <c r="D321" s="229" t="s">
        <v>247</v>
      </c>
      <c r="E321" s="230" t="s">
        <v>440</v>
      </c>
      <c r="F321" s="231" t="s">
        <v>441</v>
      </c>
      <c r="G321" s="232" t="s">
        <v>174</v>
      </c>
      <c r="H321" s="233">
        <v>52</v>
      </c>
      <c r="I321" s="234"/>
      <c r="J321" s="235">
        <f>ROUND(I321*H321,2)</f>
        <v>0</v>
      </c>
      <c r="K321" s="236"/>
      <c r="L321" s="45"/>
      <c r="M321" s="237" t="s">
        <v>1</v>
      </c>
      <c r="N321" s="238" t="s">
        <v>48</v>
      </c>
      <c r="O321" s="92"/>
      <c r="P321" s="239">
        <f>O321*H321</f>
        <v>0</v>
      </c>
      <c r="Q321" s="239">
        <v>0.068479999999999999</v>
      </c>
      <c r="R321" s="239">
        <f>Q321*H321</f>
        <v>3.5609600000000001</v>
      </c>
      <c r="S321" s="239">
        <v>0</v>
      </c>
      <c r="T321" s="240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41" t="s">
        <v>251</v>
      </c>
      <c r="AT321" s="241" t="s">
        <v>247</v>
      </c>
      <c r="AU321" s="241" t="s">
        <v>92</v>
      </c>
      <c r="AY321" s="18" t="s">
        <v>244</v>
      </c>
      <c r="BE321" s="242">
        <f>IF(N321="základní",J321,0)</f>
        <v>0</v>
      </c>
      <c r="BF321" s="242">
        <f>IF(N321="snížená",J321,0)</f>
        <v>0</v>
      </c>
      <c r="BG321" s="242">
        <f>IF(N321="zákl. přenesená",J321,0)</f>
        <v>0</v>
      </c>
      <c r="BH321" s="242">
        <f>IF(N321="sníž. přenesená",J321,0)</f>
        <v>0</v>
      </c>
      <c r="BI321" s="242">
        <f>IF(N321="nulová",J321,0)</f>
        <v>0</v>
      </c>
      <c r="BJ321" s="18" t="s">
        <v>90</v>
      </c>
      <c r="BK321" s="242">
        <f>ROUND(I321*H321,2)</f>
        <v>0</v>
      </c>
      <c r="BL321" s="18" t="s">
        <v>251</v>
      </c>
      <c r="BM321" s="241" t="s">
        <v>442</v>
      </c>
    </row>
    <row r="322" s="15" customFormat="1">
      <c r="A322" s="15"/>
      <c r="B322" s="266"/>
      <c r="C322" s="267"/>
      <c r="D322" s="245" t="s">
        <v>253</v>
      </c>
      <c r="E322" s="268" t="s">
        <v>1</v>
      </c>
      <c r="F322" s="269" t="s">
        <v>443</v>
      </c>
      <c r="G322" s="267"/>
      <c r="H322" s="268" t="s">
        <v>1</v>
      </c>
      <c r="I322" s="270"/>
      <c r="J322" s="267"/>
      <c r="K322" s="267"/>
      <c r="L322" s="271"/>
      <c r="M322" s="272"/>
      <c r="N322" s="273"/>
      <c r="O322" s="273"/>
      <c r="P322" s="273"/>
      <c r="Q322" s="273"/>
      <c r="R322" s="273"/>
      <c r="S322" s="273"/>
      <c r="T322" s="274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75" t="s">
        <v>253</v>
      </c>
      <c r="AU322" s="275" t="s">
        <v>92</v>
      </c>
      <c r="AV322" s="15" t="s">
        <v>90</v>
      </c>
      <c r="AW322" s="15" t="s">
        <v>36</v>
      </c>
      <c r="AX322" s="15" t="s">
        <v>83</v>
      </c>
      <c r="AY322" s="275" t="s">
        <v>244</v>
      </c>
    </row>
    <row r="323" s="13" customFormat="1">
      <c r="A323" s="13"/>
      <c r="B323" s="243"/>
      <c r="C323" s="244"/>
      <c r="D323" s="245" t="s">
        <v>253</v>
      </c>
      <c r="E323" s="246" t="s">
        <v>1</v>
      </c>
      <c r="F323" s="247" t="s">
        <v>444</v>
      </c>
      <c r="G323" s="244"/>
      <c r="H323" s="248">
        <v>30</v>
      </c>
      <c r="I323" s="249"/>
      <c r="J323" s="244"/>
      <c r="K323" s="244"/>
      <c r="L323" s="250"/>
      <c r="M323" s="251"/>
      <c r="N323" s="252"/>
      <c r="O323" s="252"/>
      <c r="P323" s="252"/>
      <c r="Q323" s="252"/>
      <c r="R323" s="252"/>
      <c r="S323" s="252"/>
      <c r="T323" s="25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4" t="s">
        <v>253</v>
      </c>
      <c r="AU323" s="254" t="s">
        <v>92</v>
      </c>
      <c r="AV323" s="13" t="s">
        <v>92</v>
      </c>
      <c r="AW323" s="13" t="s">
        <v>36</v>
      </c>
      <c r="AX323" s="13" t="s">
        <v>83</v>
      </c>
      <c r="AY323" s="254" t="s">
        <v>244</v>
      </c>
    </row>
    <row r="324" s="13" customFormat="1">
      <c r="A324" s="13"/>
      <c r="B324" s="243"/>
      <c r="C324" s="244"/>
      <c r="D324" s="245" t="s">
        <v>253</v>
      </c>
      <c r="E324" s="246" t="s">
        <v>1</v>
      </c>
      <c r="F324" s="247" t="s">
        <v>445</v>
      </c>
      <c r="G324" s="244"/>
      <c r="H324" s="248">
        <v>22</v>
      </c>
      <c r="I324" s="249"/>
      <c r="J324" s="244"/>
      <c r="K324" s="244"/>
      <c r="L324" s="250"/>
      <c r="M324" s="251"/>
      <c r="N324" s="252"/>
      <c r="O324" s="252"/>
      <c r="P324" s="252"/>
      <c r="Q324" s="252"/>
      <c r="R324" s="252"/>
      <c r="S324" s="252"/>
      <c r="T324" s="25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4" t="s">
        <v>253</v>
      </c>
      <c r="AU324" s="254" t="s">
        <v>92</v>
      </c>
      <c r="AV324" s="13" t="s">
        <v>92</v>
      </c>
      <c r="AW324" s="13" t="s">
        <v>36</v>
      </c>
      <c r="AX324" s="13" t="s">
        <v>83</v>
      </c>
      <c r="AY324" s="254" t="s">
        <v>244</v>
      </c>
    </row>
    <row r="325" s="14" customFormat="1">
      <c r="A325" s="14"/>
      <c r="B325" s="255"/>
      <c r="C325" s="256"/>
      <c r="D325" s="245" t="s">
        <v>253</v>
      </c>
      <c r="E325" s="257" t="s">
        <v>1</v>
      </c>
      <c r="F325" s="258" t="s">
        <v>255</v>
      </c>
      <c r="G325" s="256"/>
      <c r="H325" s="259">
        <v>52</v>
      </c>
      <c r="I325" s="260"/>
      <c r="J325" s="256"/>
      <c r="K325" s="256"/>
      <c r="L325" s="261"/>
      <c r="M325" s="262"/>
      <c r="N325" s="263"/>
      <c r="O325" s="263"/>
      <c r="P325" s="263"/>
      <c r="Q325" s="263"/>
      <c r="R325" s="263"/>
      <c r="S325" s="263"/>
      <c r="T325" s="26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5" t="s">
        <v>253</v>
      </c>
      <c r="AU325" s="265" t="s">
        <v>92</v>
      </c>
      <c r="AV325" s="14" t="s">
        <v>251</v>
      </c>
      <c r="AW325" s="14" t="s">
        <v>36</v>
      </c>
      <c r="AX325" s="14" t="s">
        <v>90</v>
      </c>
      <c r="AY325" s="265" t="s">
        <v>244</v>
      </c>
    </row>
    <row r="326" s="2" customFormat="1" ht="24.15" customHeight="1">
      <c r="A326" s="39"/>
      <c r="B326" s="40"/>
      <c r="C326" s="229" t="s">
        <v>446</v>
      </c>
      <c r="D326" s="229" t="s">
        <v>247</v>
      </c>
      <c r="E326" s="230" t="s">
        <v>447</v>
      </c>
      <c r="F326" s="231" t="s">
        <v>448</v>
      </c>
      <c r="G326" s="232" t="s">
        <v>174</v>
      </c>
      <c r="H326" s="233">
        <v>249</v>
      </c>
      <c r="I326" s="234"/>
      <c r="J326" s="235">
        <f>ROUND(I326*H326,2)</f>
        <v>0</v>
      </c>
      <c r="K326" s="236"/>
      <c r="L326" s="45"/>
      <c r="M326" s="237" t="s">
        <v>1</v>
      </c>
      <c r="N326" s="238" t="s">
        <v>48</v>
      </c>
      <c r="O326" s="92"/>
      <c r="P326" s="239">
        <f>O326*H326</f>
        <v>0</v>
      </c>
      <c r="Q326" s="239">
        <v>0.094479999999999995</v>
      </c>
      <c r="R326" s="239">
        <f>Q326*H326</f>
        <v>23.52552</v>
      </c>
      <c r="S326" s="239">
        <v>0</v>
      </c>
      <c r="T326" s="240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41" t="s">
        <v>251</v>
      </c>
      <c r="AT326" s="241" t="s">
        <v>247</v>
      </c>
      <c r="AU326" s="241" t="s">
        <v>92</v>
      </c>
      <c r="AY326" s="18" t="s">
        <v>244</v>
      </c>
      <c r="BE326" s="242">
        <f>IF(N326="základní",J326,0)</f>
        <v>0</v>
      </c>
      <c r="BF326" s="242">
        <f>IF(N326="snížená",J326,0)</f>
        <v>0</v>
      </c>
      <c r="BG326" s="242">
        <f>IF(N326="zákl. přenesená",J326,0)</f>
        <v>0</v>
      </c>
      <c r="BH326" s="242">
        <f>IF(N326="sníž. přenesená",J326,0)</f>
        <v>0</v>
      </c>
      <c r="BI326" s="242">
        <f>IF(N326="nulová",J326,0)</f>
        <v>0</v>
      </c>
      <c r="BJ326" s="18" t="s">
        <v>90</v>
      </c>
      <c r="BK326" s="242">
        <f>ROUND(I326*H326,2)</f>
        <v>0</v>
      </c>
      <c r="BL326" s="18" t="s">
        <v>251</v>
      </c>
      <c r="BM326" s="241" t="s">
        <v>449</v>
      </c>
    </row>
    <row r="327" s="15" customFormat="1">
      <c r="A327" s="15"/>
      <c r="B327" s="266"/>
      <c r="C327" s="267"/>
      <c r="D327" s="245" t="s">
        <v>253</v>
      </c>
      <c r="E327" s="268" t="s">
        <v>1</v>
      </c>
      <c r="F327" s="269" t="s">
        <v>443</v>
      </c>
      <c r="G327" s="267"/>
      <c r="H327" s="268" t="s">
        <v>1</v>
      </c>
      <c r="I327" s="270"/>
      <c r="J327" s="267"/>
      <c r="K327" s="267"/>
      <c r="L327" s="271"/>
      <c r="M327" s="272"/>
      <c r="N327" s="273"/>
      <c r="O327" s="273"/>
      <c r="P327" s="273"/>
      <c r="Q327" s="273"/>
      <c r="R327" s="273"/>
      <c r="S327" s="273"/>
      <c r="T327" s="274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5" t="s">
        <v>253</v>
      </c>
      <c r="AU327" s="275" t="s">
        <v>92</v>
      </c>
      <c r="AV327" s="15" t="s">
        <v>90</v>
      </c>
      <c r="AW327" s="15" t="s">
        <v>36</v>
      </c>
      <c r="AX327" s="15" t="s">
        <v>83</v>
      </c>
      <c r="AY327" s="275" t="s">
        <v>244</v>
      </c>
    </row>
    <row r="328" s="13" customFormat="1">
      <c r="A328" s="13"/>
      <c r="B328" s="243"/>
      <c r="C328" s="244"/>
      <c r="D328" s="245" t="s">
        <v>253</v>
      </c>
      <c r="E328" s="246" t="s">
        <v>1</v>
      </c>
      <c r="F328" s="247" t="s">
        <v>450</v>
      </c>
      <c r="G328" s="244"/>
      <c r="H328" s="248">
        <v>80</v>
      </c>
      <c r="I328" s="249"/>
      <c r="J328" s="244"/>
      <c r="K328" s="244"/>
      <c r="L328" s="250"/>
      <c r="M328" s="251"/>
      <c r="N328" s="252"/>
      <c r="O328" s="252"/>
      <c r="P328" s="252"/>
      <c r="Q328" s="252"/>
      <c r="R328" s="252"/>
      <c r="S328" s="252"/>
      <c r="T328" s="25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4" t="s">
        <v>253</v>
      </c>
      <c r="AU328" s="254" t="s">
        <v>92</v>
      </c>
      <c r="AV328" s="13" t="s">
        <v>92</v>
      </c>
      <c r="AW328" s="13" t="s">
        <v>36</v>
      </c>
      <c r="AX328" s="13" t="s">
        <v>83</v>
      </c>
      <c r="AY328" s="254" t="s">
        <v>244</v>
      </c>
    </row>
    <row r="329" s="13" customFormat="1">
      <c r="A329" s="13"/>
      <c r="B329" s="243"/>
      <c r="C329" s="244"/>
      <c r="D329" s="245" t="s">
        <v>253</v>
      </c>
      <c r="E329" s="246" t="s">
        <v>1</v>
      </c>
      <c r="F329" s="247" t="s">
        <v>451</v>
      </c>
      <c r="G329" s="244"/>
      <c r="H329" s="248">
        <v>37</v>
      </c>
      <c r="I329" s="249"/>
      <c r="J329" s="244"/>
      <c r="K329" s="244"/>
      <c r="L329" s="250"/>
      <c r="M329" s="251"/>
      <c r="N329" s="252"/>
      <c r="O329" s="252"/>
      <c r="P329" s="252"/>
      <c r="Q329" s="252"/>
      <c r="R329" s="252"/>
      <c r="S329" s="252"/>
      <c r="T329" s="25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4" t="s">
        <v>253</v>
      </c>
      <c r="AU329" s="254" t="s">
        <v>92</v>
      </c>
      <c r="AV329" s="13" t="s">
        <v>92</v>
      </c>
      <c r="AW329" s="13" t="s">
        <v>36</v>
      </c>
      <c r="AX329" s="13" t="s">
        <v>83</v>
      </c>
      <c r="AY329" s="254" t="s">
        <v>244</v>
      </c>
    </row>
    <row r="330" s="13" customFormat="1">
      <c r="A330" s="13"/>
      <c r="B330" s="243"/>
      <c r="C330" s="244"/>
      <c r="D330" s="245" t="s">
        <v>253</v>
      </c>
      <c r="E330" s="246" t="s">
        <v>1</v>
      </c>
      <c r="F330" s="247" t="s">
        <v>452</v>
      </c>
      <c r="G330" s="244"/>
      <c r="H330" s="248">
        <v>94</v>
      </c>
      <c r="I330" s="249"/>
      <c r="J330" s="244"/>
      <c r="K330" s="244"/>
      <c r="L330" s="250"/>
      <c r="M330" s="251"/>
      <c r="N330" s="252"/>
      <c r="O330" s="252"/>
      <c r="P330" s="252"/>
      <c r="Q330" s="252"/>
      <c r="R330" s="252"/>
      <c r="S330" s="252"/>
      <c r="T330" s="25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4" t="s">
        <v>253</v>
      </c>
      <c r="AU330" s="254" t="s">
        <v>92</v>
      </c>
      <c r="AV330" s="13" t="s">
        <v>92</v>
      </c>
      <c r="AW330" s="13" t="s">
        <v>36</v>
      </c>
      <c r="AX330" s="13" t="s">
        <v>83</v>
      </c>
      <c r="AY330" s="254" t="s">
        <v>244</v>
      </c>
    </row>
    <row r="331" s="13" customFormat="1">
      <c r="A331" s="13"/>
      <c r="B331" s="243"/>
      <c r="C331" s="244"/>
      <c r="D331" s="245" t="s">
        <v>253</v>
      </c>
      <c r="E331" s="246" t="s">
        <v>1</v>
      </c>
      <c r="F331" s="247" t="s">
        <v>453</v>
      </c>
      <c r="G331" s="244"/>
      <c r="H331" s="248">
        <v>38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253</v>
      </c>
      <c r="AU331" s="254" t="s">
        <v>92</v>
      </c>
      <c r="AV331" s="13" t="s">
        <v>92</v>
      </c>
      <c r="AW331" s="13" t="s">
        <v>36</v>
      </c>
      <c r="AX331" s="13" t="s">
        <v>83</v>
      </c>
      <c r="AY331" s="254" t="s">
        <v>244</v>
      </c>
    </row>
    <row r="332" s="14" customFormat="1">
      <c r="A332" s="14"/>
      <c r="B332" s="255"/>
      <c r="C332" s="256"/>
      <c r="D332" s="245" t="s">
        <v>253</v>
      </c>
      <c r="E332" s="257" t="s">
        <v>1</v>
      </c>
      <c r="F332" s="258" t="s">
        <v>255</v>
      </c>
      <c r="G332" s="256"/>
      <c r="H332" s="259">
        <v>249</v>
      </c>
      <c r="I332" s="260"/>
      <c r="J332" s="256"/>
      <c r="K332" s="256"/>
      <c r="L332" s="261"/>
      <c r="M332" s="262"/>
      <c r="N332" s="263"/>
      <c r="O332" s="263"/>
      <c r="P332" s="263"/>
      <c r="Q332" s="263"/>
      <c r="R332" s="263"/>
      <c r="S332" s="263"/>
      <c r="T332" s="26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65" t="s">
        <v>253</v>
      </c>
      <c r="AU332" s="265" t="s">
        <v>92</v>
      </c>
      <c r="AV332" s="14" t="s">
        <v>251</v>
      </c>
      <c r="AW332" s="14" t="s">
        <v>36</v>
      </c>
      <c r="AX332" s="14" t="s">
        <v>90</v>
      </c>
      <c r="AY332" s="265" t="s">
        <v>244</v>
      </c>
    </row>
    <row r="333" s="2" customFormat="1" ht="24.15" customHeight="1">
      <c r="A333" s="39"/>
      <c r="B333" s="40"/>
      <c r="C333" s="229" t="s">
        <v>454</v>
      </c>
      <c r="D333" s="229" t="s">
        <v>247</v>
      </c>
      <c r="E333" s="230" t="s">
        <v>455</v>
      </c>
      <c r="F333" s="231" t="s">
        <v>456</v>
      </c>
      <c r="G333" s="232" t="s">
        <v>174</v>
      </c>
      <c r="H333" s="233">
        <v>114</v>
      </c>
      <c r="I333" s="234"/>
      <c r="J333" s="235">
        <f>ROUND(I333*H333,2)</f>
        <v>0</v>
      </c>
      <c r="K333" s="236"/>
      <c r="L333" s="45"/>
      <c r="M333" s="237" t="s">
        <v>1</v>
      </c>
      <c r="N333" s="238" t="s">
        <v>48</v>
      </c>
      <c r="O333" s="92"/>
      <c r="P333" s="239">
        <f>O333*H333</f>
        <v>0</v>
      </c>
      <c r="Q333" s="239">
        <v>0.14482999999999999</v>
      </c>
      <c r="R333" s="239">
        <f>Q333*H333</f>
        <v>16.510619999999999</v>
      </c>
      <c r="S333" s="239">
        <v>0</v>
      </c>
      <c r="T333" s="240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41" t="s">
        <v>251</v>
      </c>
      <c r="AT333" s="241" t="s">
        <v>247</v>
      </c>
      <c r="AU333" s="241" t="s">
        <v>92</v>
      </c>
      <c r="AY333" s="18" t="s">
        <v>244</v>
      </c>
      <c r="BE333" s="242">
        <f>IF(N333="základní",J333,0)</f>
        <v>0</v>
      </c>
      <c r="BF333" s="242">
        <f>IF(N333="snížená",J333,0)</f>
        <v>0</v>
      </c>
      <c r="BG333" s="242">
        <f>IF(N333="zákl. přenesená",J333,0)</f>
        <v>0</v>
      </c>
      <c r="BH333" s="242">
        <f>IF(N333="sníž. přenesená",J333,0)</f>
        <v>0</v>
      </c>
      <c r="BI333" s="242">
        <f>IF(N333="nulová",J333,0)</f>
        <v>0</v>
      </c>
      <c r="BJ333" s="18" t="s">
        <v>90</v>
      </c>
      <c r="BK333" s="242">
        <f>ROUND(I333*H333,2)</f>
        <v>0</v>
      </c>
      <c r="BL333" s="18" t="s">
        <v>251</v>
      </c>
      <c r="BM333" s="241" t="s">
        <v>457</v>
      </c>
    </row>
    <row r="334" s="15" customFormat="1">
      <c r="A334" s="15"/>
      <c r="B334" s="266"/>
      <c r="C334" s="267"/>
      <c r="D334" s="245" t="s">
        <v>253</v>
      </c>
      <c r="E334" s="268" t="s">
        <v>1</v>
      </c>
      <c r="F334" s="269" t="s">
        <v>443</v>
      </c>
      <c r="G334" s="267"/>
      <c r="H334" s="268" t="s">
        <v>1</v>
      </c>
      <c r="I334" s="270"/>
      <c r="J334" s="267"/>
      <c r="K334" s="267"/>
      <c r="L334" s="271"/>
      <c r="M334" s="272"/>
      <c r="N334" s="273"/>
      <c r="O334" s="273"/>
      <c r="P334" s="273"/>
      <c r="Q334" s="273"/>
      <c r="R334" s="273"/>
      <c r="S334" s="273"/>
      <c r="T334" s="274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75" t="s">
        <v>253</v>
      </c>
      <c r="AU334" s="275" t="s">
        <v>92</v>
      </c>
      <c r="AV334" s="15" t="s">
        <v>90</v>
      </c>
      <c r="AW334" s="15" t="s">
        <v>36</v>
      </c>
      <c r="AX334" s="15" t="s">
        <v>83</v>
      </c>
      <c r="AY334" s="275" t="s">
        <v>244</v>
      </c>
    </row>
    <row r="335" s="13" customFormat="1">
      <c r="A335" s="13"/>
      <c r="B335" s="243"/>
      <c r="C335" s="244"/>
      <c r="D335" s="245" t="s">
        <v>253</v>
      </c>
      <c r="E335" s="246" t="s">
        <v>1</v>
      </c>
      <c r="F335" s="247" t="s">
        <v>458</v>
      </c>
      <c r="G335" s="244"/>
      <c r="H335" s="248">
        <v>24</v>
      </c>
      <c r="I335" s="249"/>
      <c r="J335" s="244"/>
      <c r="K335" s="244"/>
      <c r="L335" s="250"/>
      <c r="M335" s="251"/>
      <c r="N335" s="252"/>
      <c r="O335" s="252"/>
      <c r="P335" s="252"/>
      <c r="Q335" s="252"/>
      <c r="R335" s="252"/>
      <c r="S335" s="252"/>
      <c r="T335" s="25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4" t="s">
        <v>253</v>
      </c>
      <c r="AU335" s="254" t="s">
        <v>92</v>
      </c>
      <c r="AV335" s="13" t="s">
        <v>92</v>
      </c>
      <c r="AW335" s="13" t="s">
        <v>36</v>
      </c>
      <c r="AX335" s="13" t="s">
        <v>83</v>
      </c>
      <c r="AY335" s="254" t="s">
        <v>244</v>
      </c>
    </row>
    <row r="336" s="13" customFormat="1">
      <c r="A336" s="13"/>
      <c r="B336" s="243"/>
      <c r="C336" s="244"/>
      <c r="D336" s="245" t="s">
        <v>253</v>
      </c>
      <c r="E336" s="246" t="s">
        <v>1</v>
      </c>
      <c r="F336" s="247" t="s">
        <v>459</v>
      </c>
      <c r="G336" s="244"/>
      <c r="H336" s="248">
        <v>90</v>
      </c>
      <c r="I336" s="249"/>
      <c r="J336" s="244"/>
      <c r="K336" s="244"/>
      <c r="L336" s="250"/>
      <c r="M336" s="251"/>
      <c r="N336" s="252"/>
      <c r="O336" s="252"/>
      <c r="P336" s="252"/>
      <c r="Q336" s="252"/>
      <c r="R336" s="252"/>
      <c r="S336" s="252"/>
      <c r="T336" s="25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4" t="s">
        <v>253</v>
      </c>
      <c r="AU336" s="254" t="s">
        <v>92</v>
      </c>
      <c r="AV336" s="13" t="s">
        <v>92</v>
      </c>
      <c r="AW336" s="13" t="s">
        <v>36</v>
      </c>
      <c r="AX336" s="13" t="s">
        <v>83</v>
      </c>
      <c r="AY336" s="254" t="s">
        <v>244</v>
      </c>
    </row>
    <row r="337" s="14" customFormat="1">
      <c r="A337" s="14"/>
      <c r="B337" s="255"/>
      <c r="C337" s="256"/>
      <c r="D337" s="245" t="s">
        <v>253</v>
      </c>
      <c r="E337" s="257" t="s">
        <v>1</v>
      </c>
      <c r="F337" s="258" t="s">
        <v>255</v>
      </c>
      <c r="G337" s="256"/>
      <c r="H337" s="259">
        <v>114</v>
      </c>
      <c r="I337" s="260"/>
      <c r="J337" s="256"/>
      <c r="K337" s="256"/>
      <c r="L337" s="261"/>
      <c r="M337" s="262"/>
      <c r="N337" s="263"/>
      <c r="O337" s="263"/>
      <c r="P337" s="263"/>
      <c r="Q337" s="263"/>
      <c r="R337" s="263"/>
      <c r="S337" s="263"/>
      <c r="T337" s="26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65" t="s">
        <v>253</v>
      </c>
      <c r="AU337" s="265" t="s">
        <v>92</v>
      </c>
      <c r="AV337" s="14" t="s">
        <v>251</v>
      </c>
      <c r="AW337" s="14" t="s">
        <v>36</v>
      </c>
      <c r="AX337" s="14" t="s">
        <v>90</v>
      </c>
      <c r="AY337" s="265" t="s">
        <v>244</v>
      </c>
    </row>
    <row r="338" s="2" customFormat="1" ht="24.15" customHeight="1">
      <c r="A338" s="39"/>
      <c r="B338" s="40"/>
      <c r="C338" s="229" t="s">
        <v>460</v>
      </c>
      <c r="D338" s="229" t="s">
        <v>247</v>
      </c>
      <c r="E338" s="230" t="s">
        <v>461</v>
      </c>
      <c r="F338" s="231" t="s">
        <v>462</v>
      </c>
      <c r="G338" s="232" t="s">
        <v>184</v>
      </c>
      <c r="H338" s="233">
        <v>18.571000000000002</v>
      </c>
      <c r="I338" s="234"/>
      <c r="J338" s="235">
        <f>ROUND(I338*H338,2)</f>
        <v>0</v>
      </c>
      <c r="K338" s="236"/>
      <c r="L338" s="45"/>
      <c r="M338" s="237" t="s">
        <v>1</v>
      </c>
      <c r="N338" s="238" t="s">
        <v>48</v>
      </c>
      <c r="O338" s="92"/>
      <c r="P338" s="239">
        <f>O338*H338</f>
        <v>0</v>
      </c>
      <c r="Q338" s="239">
        <v>8.0000000000000007E-05</v>
      </c>
      <c r="R338" s="239">
        <f>Q338*H338</f>
        <v>0.0014856800000000003</v>
      </c>
      <c r="S338" s="239">
        <v>0</v>
      </c>
      <c r="T338" s="240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41" t="s">
        <v>251</v>
      </c>
      <c r="AT338" s="241" t="s">
        <v>247</v>
      </c>
      <c r="AU338" s="241" t="s">
        <v>92</v>
      </c>
      <c r="AY338" s="18" t="s">
        <v>244</v>
      </c>
      <c r="BE338" s="242">
        <f>IF(N338="základní",J338,0)</f>
        <v>0</v>
      </c>
      <c r="BF338" s="242">
        <f>IF(N338="snížená",J338,0)</f>
        <v>0</v>
      </c>
      <c r="BG338" s="242">
        <f>IF(N338="zákl. přenesená",J338,0)</f>
        <v>0</v>
      </c>
      <c r="BH338" s="242">
        <f>IF(N338="sníž. přenesená",J338,0)</f>
        <v>0</v>
      </c>
      <c r="BI338" s="242">
        <f>IF(N338="nulová",J338,0)</f>
        <v>0</v>
      </c>
      <c r="BJ338" s="18" t="s">
        <v>90</v>
      </c>
      <c r="BK338" s="242">
        <f>ROUND(I338*H338,2)</f>
        <v>0</v>
      </c>
      <c r="BL338" s="18" t="s">
        <v>251</v>
      </c>
      <c r="BM338" s="241" t="s">
        <v>463</v>
      </c>
    </row>
    <row r="339" s="13" customFormat="1">
      <c r="A339" s="13"/>
      <c r="B339" s="243"/>
      <c r="C339" s="244"/>
      <c r="D339" s="245" t="s">
        <v>253</v>
      </c>
      <c r="E339" s="246" t="s">
        <v>1</v>
      </c>
      <c r="F339" s="247" t="s">
        <v>464</v>
      </c>
      <c r="G339" s="244"/>
      <c r="H339" s="248">
        <v>18.571000000000002</v>
      </c>
      <c r="I339" s="249"/>
      <c r="J339" s="244"/>
      <c r="K339" s="244"/>
      <c r="L339" s="250"/>
      <c r="M339" s="251"/>
      <c r="N339" s="252"/>
      <c r="O339" s="252"/>
      <c r="P339" s="252"/>
      <c r="Q339" s="252"/>
      <c r="R339" s="252"/>
      <c r="S339" s="252"/>
      <c r="T339" s="25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4" t="s">
        <v>253</v>
      </c>
      <c r="AU339" s="254" t="s">
        <v>92</v>
      </c>
      <c r="AV339" s="13" t="s">
        <v>92</v>
      </c>
      <c r="AW339" s="13" t="s">
        <v>36</v>
      </c>
      <c r="AX339" s="13" t="s">
        <v>90</v>
      </c>
      <c r="AY339" s="254" t="s">
        <v>244</v>
      </c>
    </row>
    <row r="340" s="2" customFormat="1" ht="24.15" customHeight="1">
      <c r="A340" s="39"/>
      <c r="B340" s="40"/>
      <c r="C340" s="229" t="s">
        <v>465</v>
      </c>
      <c r="D340" s="229" t="s">
        <v>247</v>
      </c>
      <c r="E340" s="230" t="s">
        <v>466</v>
      </c>
      <c r="F340" s="231" t="s">
        <v>467</v>
      </c>
      <c r="G340" s="232" t="s">
        <v>184</v>
      </c>
      <c r="H340" s="233">
        <v>129.643</v>
      </c>
      <c r="I340" s="234"/>
      <c r="J340" s="235">
        <f>ROUND(I340*H340,2)</f>
        <v>0</v>
      </c>
      <c r="K340" s="236"/>
      <c r="L340" s="45"/>
      <c r="M340" s="237" t="s">
        <v>1</v>
      </c>
      <c r="N340" s="238" t="s">
        <v>48</v>
      </c>
      <c r="O340" s="92"/>
      <c r="P340" s="239">
        <f>O340*H340</f>
        <v>0</v>
      </c>
      <c r="Q340" s="239">
        <v>0.00012</v>
      </c>
      <c r="R340" s="239">
        <f>Q340*H340</f>
        <v>0.01555716</v>
      </c>
      <c r="S340" s="239">
        <v>0</v>
      </c>
      <c r="T340" s="240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41" t="s">
        <v>251</v>
      </c>
      <c r="AT340" s="241" t="s">
        <v>247</v>
      </c>
      <c r="AU340" s="241" t="s">
        <v>92</v>
      </c>
      <c r="AY340" s="18" t="s">
        <v>244</v>
      </c>
      <c r="BE340" s="242">
        <f>IF(N340="základní",J340,0)</f>
        <v>0</v>
      </c>
      <c r="BF340" s="242">
        <f>IF(N340="snížená",J340,0)</f>
        <v>0</v>
      </c>
      <c r="BG340" s="242">
        <f>IF(N340="zákl. přenesená",J340,0)</f>
        <v>0</v>
      </c>
      <c r="BH340" s="242">
        <f>IF(N340="sníž. přenesená",J340,0)</f>
        <v>0</v>
      </c>
      <c r="BI340" s="242">
        <f>IF(N340="nulová",J340,0)</f>
        <v>0</v>
      </c>
      <c r="BJ340" s="18" t="s">
        <v>90</v>
      </c>
      <c r="BK340" s="242">
        <f>ROUND(I340*H340,2)</f>
        <v>0</v>
      </c>
      <c r="BL340" s="18" t="s">
        <v>251</v>
      </c>
      <c r="BM340" s="241" t="s">
        <v>468</v>
      </c>
    </row>
    <row r="341" s="13" customFormat="1">
      <c r="A341" s="13"/>
      <c r="B341" s="243"/>
      <c r="C341" s="244"/>
      <c r="D341" s="245" t="s">
        <v>253</v>
      </c>
      <c r="E341" s="246" t="s">
        <v>1</v>
      </c>
      <c r="F341" s="247" t="s">
        <v>469</v>
      </c>
      <c r="G341" s="244"/>
      <c r="H341" s="248">
        <v>129.643</v>
      </c>
      <c r="I341" s="249"/>
      <c r="J341" s="244"/>
      <c r="K341" s="244"/>
      <c r="L341" s="250"/>
      <c r="M341" s="251"/>
      <c r="N341" s="252"/>
      <c r="O341" s="252"/>
      <c r="P341" s="252"/>
      <c r="Q341" s="252"/>
      <c r="R341" s="252"/>
      <c r="S341" s="252"/>
      <c r="T341" s="25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4" t="s">
        <v>253</v>
      </c>
      <c r="AU341" s="254" t="s">
        <v>92</v>
      </c>
      <c r="AV341" s="13" t="s">
        <v>92</v>
      </c>
      <c r="AW341" s="13" t="s">
        <v>36</v>
      </c>
      <c r="AX341" s="13" t="s">
        <v>90</v>
      </c>
      <c r="AY341" s="254" t="s">
        <v>244</v>
      </c>
    </row>
    <row r="342" s="2" customFormat="1" ht="24.15" customHeight="1">
      <c r="A342" s="39"/>
      <c r="B342" s="40"/>
      <c r="C342" s="229" t="s">
        <v>470</v>
      </c>
      <c r="D342" s="229" t="s">
        <v>247</v>
      </c>
      <c r="E342" s="230" t="s">
        <v>471</v>
      </c>
      <c r="F342" s="231" t="s">
        <v>472</v>
      </c>
      <c r="G342" s="232" t="s">
        <v>174</v>
      </c>
      <c r="H342" s="233">
        <v>23.5</v>
      </c>
      <c r="I342" s="234"/>
      <c r="J342" s="235">
        <f>ROUND(I342*H342,2)</f>
        <v>0</v>
      </c>
      <c r="K342" s="236"/>
      <c r="L342" s="45"/>
      <c r="M342" s="237" t="s">
        <v>1</v>
      </c>
      <c r="N342" s="238" t="s">
        <v>48</v>
      </c>
      <c r="O342" s="92"/>
      <c r="P342" s="239">
        <f>O342*H342</f>
        <v>0</v>
      </c>
      <c r="Q342" s="239">
        <v>0.29330000000000001</v>
      </c>
      <c r="R342" s="239">
        <f>Q342*H342</f>
        <v>6.89255</v>
      </c>
      <c r="S342" s="239">
        <v>0</v>
      </c>
      <c r="T342" s="240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41" t="s">
        <v>251</v>
      </c>
      <c r="AT342" s="241" t="s">
        <v>247</v>
      </c>
      <c r="AU342" s="241" t="s">
        <v>92</v>
      </c>
      <c r="AY342" s="18" t="s">
        <v>244</v>
      </c>
      <c r="BE342" s="242">
        <f>IF(N342="základní",J342,0)</f>
        <v>0</v>
      </c>
      <c r="BF342" s="242">
        <f>IF(N342="snížená",J342,0)</f>
        <v>0</v>
      </c>
      <c r="BG342" s="242">
        <f>IF(N342="zákl. přenesená",J342,0)</f>
        <v>0</v>
      </c>
      <c r="BH342" s="242">
        <f>IF(N342="sníž. přenesená",J342,0)</f>
        <v>0</v>
      </c>
      <c r="BI342" s="242">
        <f>IF(N342="nulová",J342,0)</f>
        <v>0</v>
      </c>
      <c r="BJ342" s="18" t="s">
        <v>90</v>
      </c>
      <c r="BK342" s="242">
        <f>ROUND(I342*H342,2)</f>
        <v>0</v>
      </c>
      <c r="BL342" s="18" t="s">
        <v>251</v>
      </c>
      <c r="BM342" s="241" t="s">
        <v>473</v>
      </c>
    </row>
    <row r="343" s="13" customFormat="1">
      <c r="A343" s="13"/>
      <c r="B343" s="243"/>
      <c r="C343" s="244"/>
      <c r="D343" s="245" t="s">
        <v>253</v>
      </c>
      <c r="E343" s="246" t="s">
        <v>1</v>
      </c>
      <c r="F343" s="247" t="s">
        <v>474</v>
      </c>
      <c r="G343" s="244"/>
      <c r="H343" s="248">
        <v>23.5</v>
      </c>
      <c r="I343" s="249"/>
      <c r="J343" s="244"/>
      <c r="K343" s="244"/>
      <c r="L343" s="250"/>
      <c r="M343" s="251"/>
      <c r="N343" s="252"/>
      <c r="O343" s="252"/>
      <c r="P343" s="252"/>
      <c r="Q343" s="252"/>
      <c r="R343" s="252"/>
      <c r="S343" s="252"/>
      <c r="T343" s="25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4" t="s">
        <v>253</v>
      </c>
      <c r="AU343" s="254" t="s">
        <v>92</v>
      </c>
      <c r="AV343" s="13" t="s">
        <v>92</v>
      </c>
      <c r="AW343" s="13" t="s">
        <v>36</v>
      </c>
      <c r="AX343" s="13" t="s">
        <v>90</v>
      </c>
      <c r="AY343" s="254" t="s">
        <v>244</v>
      </c>
    </row>
    <row r="344" s="2" customFormat="1" ht="16.5" customHeight="1">
      <c r="A344" s="39"/>
      <c r="B344" s="40"/>
      <c r="C344" s="229" t="s">
        <v>475</v>
      </c>
      <c r="D344" s="229" t="s">
        <v>247</v>
      </c>
      <c r="E344" s="230" t="s">
        <v>476</v>
      </c>
      <c r="F344" s="231" t="s">
        <v>477</v>
      </c>
      <c r="G344" s="232" t="s">
        <v>174</v>
      </c>
      <c r="H344" s="233">
        <v>60</v>
      </c>
      <c r="I344" s="234"/>
      <c r="J344" s="235">
        <f>ROUND(I344*H344,2)</f>
        <v>0</v>
      </c>
      <c r="K344" s="236"/>
      <c r="L344" s="45"/>
      <c r="M344" s="237" t="s">
        <v>1</v>
      </c>
      <c r="N344" s="238" t="s">
        <v>48</v>
      </c>
      <c r="O344" s="92"/>
      <c r="P344" s="239">
        <f>O344*H344</f>
        <v>0</v>
      </c>
      <c r="Q344" s="239">
        <v>0.045670000000000002</v>
      </c>
      <c r="R344" s="239">
        <f>Q344*H344</f>
        <v>2.7402000000000002</v>
      </c>
      <c r="S344" s="239">
        <v>0</v>
      </c>
      <c r="T344" s="240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41" t="s">
        <v>251</v>
      </c>
      <c r="AT344" s="241" t="s">
        <v>247</v>
      </c>
      <c r="AU344" s="241" t="s">
        <v>92</v>
      </c>
      <c r="AY344" s="18" t="s">
        <v>244</v>
      </c>
      <c r="BE344" s="242">
        <f>IF(N344="základní",J344,0)</f>
        <v>0</v>
      </c>
      <c r="BF344" s="242">
        <f>IF(N344="snížená",J344,0)</f>
        <v>0</v>
      </c>
      <c r="BG344" s="242">
        <f>IF(N344="zákl. přenesená",J344,0)</f>
        <v>0</v>
      </c>
      <c r="BH344" s="242">
        <f>IF(N344="sníž. přenesená",J344,0)</f>
        <v>0</v>
      </c>
      <c r="BI344" s="242">
        <f>IF(N344="nulová",J344,0)</f>
        <v>0</v>
      </c>
      <c r="BJ344" s="18" t="s">
        <v>90</v>
      </c>
      <c r="BK344" s="242">
        <f>ROUND(I344*H344,2)</f>
        <v>0</v>
      </c>
      <c r="BL344" s="18" t="s">
        <v>251</v>
      </c>
      <c r="BM344" s="241" t="s">
        <v>478</v>
      </c>
    </row>
    <row r="345" s="13" customFormat="1">
      <c r="A345" s="13"/>
      <c r="B345" s="243"/>
      <c r="C345" s="244"/>
      <c r="D345" s="245" t="s">
        <v>253</v>
      </c>
      <c r="E345" s="246" t="s">
        <v>1</v>
      </c>
      <c r="F345" s="247" t="s">
        <v>479</v>
      </c>
      <c r="G345" s="244"/>
      <c r="H345" s="248">
        <v>60</v>
      </c>
      <c r="I345" s="249"/>
      <c r="J345" s="244"/>
      <c r="K345" s="244"/>
      <c r="L345" s="250"/>
      <c r="M345" s="251"/>
      <c r="N345" s="252"/>
      <c r="O345" s="252"/>
      <c r="P345" s="252"/>
      <c r="Q345" s="252"/>
      <c r="R345" s="252"/>
      <c r="S345" s="252"/>
      <c r="T345" s="25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4" t="s">
        <v>253</v>
      </c>
      <c r="AU345" s="254" t="s">
        <v>92</v>
      </c>
      <c r="AV345" s="13" t="s">
        <v>92</v>
      </c>
      <c r="AW345" s="13" t="s">
        <v>36</v>
      </c>
      <c r="AX345" s="13" t="s">
        <v>83</v>
      </c>
      <c r="AY345" s="254" t="s">
        <v>244</v>
      </c>
    </row>
    <row r="346" s="14" customFormat="1">
      <c r="A346" s="14"/>
      <c r="B346" s="255"/>
      <c r="C346" s="256"/>
      <c r="D346" s="245" t="s">
        <v>253</v>
      </c>
      <c r="E346" s="257" t="s">
        <v>1</v>
      </c>
      <c r="F346" s="258" t="s">
        <v>255</v>
      </c>
      <c r="G346" s="256"/>
      <c r="H346" s="259">
        <v>60</v>
      </c>
      <c r="I346" s="260"/>
      <c r="J346" s="256"/>
      <c r="K346" s="256"/>
      <c r="L346" s="261"/>
      <c r="M346" s="262"/>
      <c r="N346" s="263"/>
      <c r="O346" s="263"/>
      <c r="P346" s="263"/>
      <c r="Q346" s="263"/>
      <c r="R346" s="263"/>
      <c r="S346" s="263"/>
      <c r="T346" s="26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65" t="s">
        <v>253</v>
      </c>
      <c r="AU346" s="265" t="s">
        <v>92</v>
      </c>
      <c r="AV346" s="14" t="s">
        <v>251</v>
      </c>
      <c r="AW346" s="14" t="s">
        <v>36</v>
      </c>
      <c r="AX346" s="14" t="s">
        <v>90</v>
      </c>
      <c r="AY346" s="265" t="s">
        <v>244</v>
      </c>
    </row>
    <row r="347" s="12" customFormat="1" ht="22.8" customHeight="1">
      <c r="A347" s="12"/>
      <c r="B347" s="213"/>
      <c r="C347" s="214"/>
      <c r="D347" s="215" t="s">
        <v>82</v>
      </c>
      <c r="E347" s="227" t="s">
        <v>251</v>
      </c>
      <c r="F347" s="227" t="s">
        <v>480</v>
      </c>
      <c r="G347" s="214"/>
      <c r="H347" s="214"/>
      <c r="I347" s="217"/>
      <c r="J347" s="228">
        <f>BK347</f>
        <v>0</v>
      </c>
      <c r="K347" s="214"/>
      <c r="L347" s="219"/>
      <c r="M347" s="220"/>
      <c r="N347" s="221"/>
      <c r="O347" s="221"/>
      <c r="P347" s="222">
        <f>SUM(P348:P353)</f>
        <v>0</v>
      </c>
      <c r="Q347" s="221"/>
      <c r="R347" s="222">
        <f>SUM(R348:R353)</f>
        <v>68.067720000000008</v>
      </c>
      <c r="S347" s="221"/>
      <c r="T347" s="223">
        <f>SUM(T348:T353)</f>
        <v>0</v>
      </c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R347" s="224" t="s">
        <v>90</v>
      </c>
      <c r="AT347" s="225" t="s">
        <v>82</v>
      </c>
      <c r="AU347" s="225" t="s">
        <v>90</v>
      </c>
      <c r="AY347" s="224" t="s">
        <v>244</v>
      </c>
      <c r="BK347" s="226">
        <f>SUM(BK348:BK353)</f>
        <v>0</v>
      </c>
    </row>
    <row r="348" s="2" customFormat="1" ht="16.5" customHeight="1">
      <c r="A348" s="39"/>
      <c r="B348" s="40"/>
      <c r="C348" s="229" t="s">
        <v>481</v>
      </c>
      <c r="D348" s="229" t="s">
        <v>247</v>
      </c>
      <c r="E348" s="230" t="s">
        <v>482</v>
      </c>
      <c r="F348" s="231" t="s">
        <v>483</v>
      </c>
      <c r="G348" s="232" t="s">
        <v>171</v>
      </c>
      <c r="H348" s="233">
        <v>36</v>
      </c>
      <c r="I348" s="234"/>
      <c r="J348" s="235">
        <f>ROUND(I348*H348,2)</f>
        <v>0</v>
      </c>
      <c r="K348" s="236"/>
      <c r="L348" s="45"/>
      <c r="M348" s="237" t="s">
        <v>1</v>
      </c>
      <c r="N348" s="238" t="s">
        <v>48</v>
      </c>
      <c r="O348" s="92"/>
      <c r="P348" s="239">
        <f>O348*H348</f>
        <v>0</v>
      </c>
      <c r="Q348" s="239">
        <v>1.8907700000000001</v>
      </c>
      <c r="R348" s="239">
        <f>Q348*H348</f>
        <v>68.067720000000008</v>
      </c>
      <c r="S348" s="239">
        <v>0</v>
      </c>
      <c r="T348" s="240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41" t="s">
        <v>251</v>
      </c>
      <c r="AT348" s="241" t="s">
        <v>247</v>
      </c>
      <c r="AU348" s="241" t="s">
        <v>92</v>
      </c>
      <c r="AY348" s="18" t="s">
        <v>244</v>
      </c>
      <c r="BE348" s="242">
        <f>IF(N348="základní",J348,0)</f>
        <v>0</v>
      </c>
      <c r="BF348" s="242">
        <f>IF(N348="snížená",J348,0)</f>
        <v>0</v>
      </c>
      <c r="BG348" s="242">
        <f>IF(N348="zákl. přenesená",J348,0)</f>
        <v>0</v>
      </c>
      <c r="BH348" s="242">
        <f>IF(N348="sníž. přenesená",J348,0)</f>
        <v>0</v>
      </c>
      <c r="BI348" s="242">
        <f>IF(N348="nulová",J348,0)</f>
        <v>0</v>
      </c>
      <c r="BJ348" s="18" t="s">
        <v>90</v>
      </c>
      <c r="BK348" s="242">
        <f>ROUND(I348*H348,2)</f>
        <v>0</v>
      </c>
      <c r="BL348" s="18" t="s">
        <v>251</v>
      </c>
      <c r="BM348" s="241" t="s">
        <v>484</v>
      </c>
    </row>
    <row r="349" s="13" customFormat="1">
      <c r="A349" s="13"/>
      <c r="B349" s="243"/>
      <c r="C349" s="244"/>
      <c r="D349" s="245" t="s">
        <v>253</v>
      </c>
      <c r="E349" s="246" t="s">
        <v>1</v>
      </c>
      <c r="F349" s="247" t="s">
        <v>485</v>
      </c>
      <c r="G349" s="244"/>
      <c r="H349" s="248">
        <v>18</v>
      </c>
      <c r="I349" s="249"/>
      <c r="J349" s="244"/>
      <c r="K349" s="244"/>
      <c r="L349" s="250"/>
      <c r="M349" s="251"/>
      <c r="N349" s="252"/>
      <c r="O349" s="252"/>
      <c r="P349" s="252"/>
      <c r="Q349" s="252"/>
      <c r="R349" s="252"/>
      <c r="S349" s="252"/>
      <c r="T349" s="25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4" t="s">
        <v>253</v>
      </c>
      <c r="AU349" s="254" t="s">
        <v>92</v>
      </c>
      <c r="AV349" s="13" t="s">
        <v>92</v>
      </c>
      <c r="AW349" s="13" t="s">
        <v>36</v>
      </c>
      <c r="AX349" s="13" t="s">
        <v>83</v>
      </c>
      <c r="AY349" s="254" t="s">
        <v>244</v>
      </c>
    </row>
    <row r="350" s="13" customFormat="1">
      <c r="A350" s="13"/>
      <c r="B350" s="243"/>
      <c r="C350" s="244"/>
      <c r="D350" s="245" t="s">
        <v>253</v>
      </c>
      <c r="E350" s="246" t="s">
        <v>1</v>
      </c>
      <c r="F350" s="247" t="s">
        <v>486</v>
      </c>
      <c r="G350" s="244"/>
      <c r="H350" s="248">
        <v>8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253</v>
      </c>
      <c r="AU350" s="254" t="s">
        <v>92</v>
      </c>
      <c r="AV350" s="13" t="s">
        <v>92</v>
      </c>
      <c r="AW350" s="13" t="s">
        <v>36</v>
      </c>
      <c r="AX350" s="13" t="s">
        <v>83</v>
      </c>
      <c r="AY350" s="254" t="s">
        <v>244</v>
      </c>
    </row>
    <row r="351" s="13" customFormat="1">
      <c r="A351" s="13"/>
      <c r="B351" s="243"/>
      <c r="C351" s="244"/>
      <c r="D351" s="245" t="s">
        <v>253</v>
      </c>
      <c r="E351" s="246" t="s">
        <v>1</v>
      </c>
      <c r="F351" s="247" t="s">
        <v>487</v>
      </c>
      <c r="G351" s="244"/>
      <c r="H351" s="248">
        <v>6</v>
      </c>
      <c r="I351" s="249"/>
      <c r="J351" s="244"/>
      <c r="K351" s="244"/>
      <c r="L351" s="250"/>
      <c r="M351" s="251"/>
      <c r="N351" s="252"/>
      <c r="O351" s="252"/>
      <c r="P351" s="252"/>
      <c r="Q351" s="252"/>
      <c r="R351" s="252"/>
      <c r="S351" s="252"/>
      <c r="T351" s="25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4" t="s">
        <v>253</v>
      </c>
      <c r="AU351" s="254" t="s">
        <v>92</v>
      </c>
      <c r="AV351" s="13" t="s">
        <v>92</v>
      </c>
      <c r="AW351" s="13" t="s">
        <v>36</v>
      </c>
      <c r="AX351" s="13" t="s">
        <v>83</v>
      </c>
      <c r="AY351" s="254" t="s">
        <v>244</v>
      </c>
    </row>
    <row r="352" s="13" customFormat="1">
      <c r="A352" s="13"/>
      <c r="B352" s="243"/>
      <c r="C352" s="244"/>
      <c r="D352" s="245" t="s">
        <v>253</v>
      </c>
      <c r="E352" s="246" t="s">
        <v>1</v>
      </c>
      <c r="F352" s="247" t="s">
        <v>488</v>
      </c>
      <c r="G352" s="244"/>
      <c r="H352" s="248">
        <v>4</v>
      </c>
      <c r="I352" s="249"/>
      <c r="J352" s="244"/>
      <c r="K352" s="244"/>
      <c r="L352" s="250"/>
      <c r="M352" s="251"/>
      <c r="N352" s="252"/>
      <c r="O352" s="252"/>
      <c r="P352" s="252"/>
      <c r="Q352" s="252"/>
      <c r="R352" s="252"/>
      <c r="S352" s="252"/>
      <c r="T352" s="25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4" t="s">
        <v>253</v>
      </c>
      <c r="AU352" s="254" t="s">
        <v>92</v>
      </c>
      <c r="AV352" s="13" t="s">
        <v>92</v>
      </c>
      <c r="AW352" s="13" t="s">
        <v>36</v>
      </c>
      <c r="AX352" s="13" t="s">
        <v>83</v>
      </c>
      <c r="AY352" s="254" t="s">
        <v>244</v>
      </c>
    </row>
    <row r="353" s="14" customFormat="1">
      <c r="A353" s="14"/>
      <c r="B353" s="255"/>
      <c r="C353" s="256"/>
      <c r="D353" s="245" t="s">
        <v>253</v>
      </c>
      <c r="E353" s="257" t="s">
        <v>1</v>
      </c>
      <c r="F353" s="258" t="s">
        <v>255</v>
      </c>
      <c r="G353" s="256"/>
      <c r="H353" s="259">
        <v>36</v>
      </c>
      <c r="I353" s="260"/>
      <c r="J353" s="256"/>
      <c r="K353" s="256"/>
      <c r="L353" s="261"/>
      <c r="M353" s="262"/>
      <c r="N353" s="263"/>
      <c r="O353" s="263"/>
      <c r="P353" s="263"/>
      <c r="Q353" s="263"/>
      <c r="R353" s="263"/>
      <c r="S353" s="263"/>
      <c r="T353" s="26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5" t="s">
        <v>253</v>
      </c>
      <c r="AU353" s="265" t="s">
        <v>92</v>
      </c>
      <c r="AV353" s="14" t="s">
        <v>251</v>
      </c>
      <c r="AW353" s="14" t="s">
        <v>36</v>
      </c>
      <c r="AX353" s="14" t="s">
        <v>90</v>
      </c>
      <c r="AY353" s="265" t="s">
        <v>244</v>
      </c>
    </row>
    <row r="354" s="12" customFormat="1" ht="22.8" customHeight="1">
      <c r="A354" s="12"/>
      <c r="B354" s="213"/>
      <c r="C354" s="214"/>
      <c r="D354" s="215" t="s">
        <v>82</v>
      </c>
      <c r="E354" s="227" t="s">
        <v>266</v>
      </c>
      <c r="F354" s="227" t="s">
        <v>489</v>
      </c>
      <c r="G354" s="214"/>
      <c r="H354" s="214"/>
      <c r="I354" s="217"/>
      <c r="J354" s="228">
        <f>BK354</f>
        <v>0</v>
      </c>
      <c r="K354" s="214"/>
      <c r="L354" s="219"/>
      <c r="M354" s="220"/>
      <c r="N354" s="221"/>
      <c r="O354" s="221"/>
      <c r="P354" s="222">
        <f>SUM(P355:P524)</f>
        <v>0</v>
      </c>
      <c r="Q354" s="221"/>
      <c r="R354" s="222">
        <f>SUM(R355:R524)</f>
        <v>204.88019035000002</v>
      </c>
      <c r="S354" s="221"/>
      <c r="T354" s="223">
        <f>SUM(T355:T524)</f>
        <v>0</v>
      </c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R354" s="224" t="s">
        <v>90</v>
      </c>
      <c r="AT354" s="225" t="s">
        <v>82</v>
      </c>
      <c r="AU354" s="225" t="s">
        <v>90</v>
      </c>
      <c r="AY354" s="224" t="s">
        <v>244</v>
      </c>
      <c r="BK354" s="226">
        <f>SUM(BK355:BK524)</f>
        <v>0</v>
      </c>
    </row>
    <row r="355" s="2" customFormat="1" ht="24.15" customHeight="1">
      <c r="A355" s="39"/>
      <c r="B355" s="40"/>
      <c r="C355" s="229" t="s">
        <v>490</v>
      </c>
      <c r="D355" s="229" t="s">
        <v>247</v>
      </c>
      <c r="E355" s="230" t="s">
        <v>491</v>
      </c>
      <c r="F355" s="231" t="s">
        <v>492</v>
      </c>
      <c r="G355" s="232" t="s">
        <v>174</v>
      </c>
      <c r="H355" s="233">
        <v>823.22000000000003</v>
      </c>
      <c r="I355" s="234"/>
      <c r="J355" s="235">
        <f>ROUND(I355*H355,2)</f>
        <v>0</v>
      </c>
      <c r="K355" s="236"/>
      <c r="L355" s="45"/>
      <c r="M355" s="237" t="s">
        <v>1</v>
      </c>
      <c r="N355" s="238" t="s">
        <v>48</v>
      </c>
      <c r="O355" s="92"/>
      <c r="P355" s="239">
        <f>O355*H355</f>
        <v>0</v>
      </c>
      <c r="Q355" s="239">
        <v>0.0073499999999999998</v>
      </c>
      <c r="R355" s="239">
        <f>Q355*H355</f>
        <v>6.0506669999999998</v>
      </c>
      <c r="S355" s="239">
        <v>0</v>
      </c>
      <c r="T355" s="240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41" t="s">
        <v>251</v>
      </c>
      <c r="AT355" s="241" t="s">
        <v>247</v>
      </c>
      <c r="AU355" s="241" t="s">
        <v>92</v>
      </c>
      <c r="AY355" s="18" t="s">
        <v>244</v>
      </c>
      <c r="BE355" s="242">
        <f>IF(N355="základní",J355,0)</f>
        <v>0</v>
      </c>
      <c r="BF355" s="242">
        <f>IF(N355="snížená",J355,0)</f>
        <v>0</v>
      </c>
      <c r="BG355" s="242">
        <f>IF(N355="zákl. přenesená",J355,0)</f>
        <v>0</v>
      </c>
      <c r="BH355" s="242">
        <f>IF(N355="sníž. přenesená",J355,0)</f>
        <v>0</v>
      </c>
      <c r="BI355" s="242">
        <f>IF(N355="nulová",J355,0)</f>
        <v>0</v>
      </c>
      <c r="BJ355" s="18" t="s">
        <v>90</v>
      </c>
      <c r="BK355" s="242">
        <f>ROUND(I355*H355,2)</f>
        <v>0</v>
      </c>
      <c r="BL355" s="18" t="s">
        <v>251</v>
      </c>
      <c r="BM355" s="241" t="s">
        <v>493</v>
      </c>
    </row>
    <row r="356" s="15" customFormat="1">
      <c r="A356" s="15"/>
      <c r="B356" s="266"/>
      <c r="C356" s="267"/>
      <c r="D356" s="245" t="s">
        <v>253</v>
      </c>
      <c r="E356" s="268" t="s">
        <v>1</v>
      </c>
      <c r="F356" s="269" t="s">
        <v>494</v>
      </c>
      <c r="G356" s="267"/>
      <c r="H356" s="268" t="s">
        <v>1</v>
      </c>
      <c r="I356" s="270"/>
      <c r="J356" s="267"/>
      <c r="K356" s="267"/>
      <c r="L356" s="271"/>
      <c r="M356" s="272"/>
      <c r="N356" s="273"/>
      <c r="O356" s="273"/>
      <c r="P356" s="273"/>
      <c r="Q356" s="273"/>
      <c r="R356" s="273"/>
      <c r="S356" s="273"/>
      <c r="T356" s="274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75" t="s">
        <v>253</v>
      </c>
      <c r="AU356" s="275" t="s">
        <v>92</v>
      </c>
      <c r="AV356" s="15" t="s">
        <v>90</v>
      </c>
      <c r="AW356" s="15" t="s">
        <v>36</v>
      </c>
      <c r="AX356" s="15" t="s">
        <v>83</v>
      </c>
      <c r="AY356" s="275" t="s">
        <v>244</v>
      </c>
    </row>
    <row r="357" s="15" customFormat="1">
      <c r="A357" s="15"/>
      <c r="B357" s="266"/>
      <c r="C357" s="267"/>
      <c r="D357" s="245" t="s">
        <v>253</v>
      </c>
      <c r="E357" s="268" t="s">
        <v>1</v>
      </c>
      <c r="F357" s="269" t="s">
        <v>495</v>
      </c>
      <c r="G357" s="267"/>
      <c r="H357" s="268" t="s">
        <v>1</v>
      </c>
      <c r="I357" s="270"/>
      <c r="J357" s="267"/>
      <c r="K357" s="267"/>
      <c r="L357" s="271"/>
      <c r="M357" s="272"/>
      <c r="N357" s="273"/>
      <c r="O357" s="273"/>
      <c r="P357" s="273"/>
      <c r="Q357" s="273"/>
      <c r="R357" s="273"/>
      <c r="S357" s="273"/>
      <c r="T357" s="274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75" t="s">
        <v>253</v>
      </c>
      <c r="AU357" s="275" t="s">
        <v>92</v>
      </c>
      <c r="AV357" s="15" t="s">
        <v>90</v>
      </c>
      <c r="AW357" s="15" t="s">
        <v>36</v>
      </c>
      <c r="AX357" s="15" t="s">
        <v>83</v>
      </c>
      <c r="AY357" s="275" t="s">
        <v>244</v>
      </c>
    </row>
    <row r="358" s="13" customFormat="1">
      <c r="A358" s="13"/>
      <c r="B358" s="243"/>
      <c r="C358" s="244"/>
      <c r="D358" s="245" t="s">
        <v>253</v>
      </c>
      <c r="E358" s="246" t="s">
        <v>1</v>
      </c>
      <c r="F358" s="247" t="s">
        <v>496</v>
      </c>
      <c r="G358" s="244"/>
      <c r="H358" s="248">
        <v>220.5</v>
      </c>
      <c r="I358" s="249"/>
      <c r="J358" s="244"/>
      <c r="K358" s="244"/>
      <c r="L358" s="250"/>
      <c r="M358" s="251"/>
      <c r="N358" s="252"/>
      <c r="O358" s="252"/>
      <c r="P358" s="252"/>
      <c r="Q358" s="252"/>
      <c r="R358" s="252"/>
      <c r="S358" s="252"/>
      <c r="T358" s="25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4" t="s">
        <v>253</v>
      </c>
      <c r="AU358" s="254" t="s">
        <v>92</v>
      </c>
      <c r="AV358" s="13" t="s">
        <v>92</v>
      </c>
      <c r="AW358" s="13" t="s">
        <v>36</v>
      </c>
      <c r="AX358" s="13" t="s">
        <v>83</v>
      </c>
      <c r="AY358" s="254" t="s">
        <v>244</v>
      </c>
    </row>
    <row r="359" s="13" customFormat="1">
      <c r="A359" s="13"/>
      <c r="B359" s="243"/>
      <c r="C359" s="244"/>
      <c r="D359" s="245" t="s">
        <v>253</v>
      </c>
      <c r="E359" s="246" t="s">
        <v>1</v>
      </c>
      <c r="F359" s="247" t="s">
        <v>497</v>
      </c>
      <c r="G359" s="244"/>
      <c r="H359" s="248">
        <v>-74.200000000000003</v>
      </c>
      <c r="I359" s="249"/>
      <c r="J359" s="244"/>
      <c r="K359" s="244"/>
      <c r="L359" s="250"/>
      <c r="M359" s="251"/>
      <c r="N359" s="252"/>
      <c r="O359" s="252"/>
      <c r="P359" s="252"/>
      <c r="Q359" s="252"/>
      <c r="R359" s="252"/>
      <c r="S359" s="252"/>
      <c r="T359" s="25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4" t="s">
        <v>253</v>
      </c>
      <c r="AU359" s="254" t="s">
        <v>92</v>
      </c>
      <c r="AV359" s="13" t="s">
        <v>92</v>
      </c>
      <c r="AW359" s="13" t="s">
        <v>36</v>
      </c>
      <c r="AX359" s="13" t="s">
        <v>83</v>
      </c>
      <c r="AY359" s="254" t="s">
        <v>244</v>
      </c>
    </row>
    <row r="360" s="13" customFormat="1">
      <c r="A360" s="13"/>
      <c r="B360" s="243"/>
      <c r="C360" s="244"/>
      <c r="D360" s="245" t="s">
        <v>253</v>
      </c>
      <c r="E360" s="246" t="s">
        <v>1</v>
      </c>
      <c r="F360" s="247" t="s">
        <v>498</v>
      </c>
      <c r="G360" s="244"/>
      <c r="H360" s="248">
        <v>237.34</v>
      </c>
      <c r="I360" s="249"/>
      <c r="J360" s="244"/>
      <c r="K360" s="244"/>
      <c r="L360" s="250"/>
      <c r="M360" s="251"/>
      <c r="N360" s="252"/>
      <c r="O360" s="252"/>
      <c r="P360" s="252"/>
      <c r="Q360" s="252"/>
      <c r="R360" s="252"/>
      <c r="S360" s="252"/>
      <c r="T360" s="25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4" t="s">
        <v>253</v>
      </c>
      <c r="AU360" s="254" t="s">
        <v>92</v>
      </c>
      <c r="AV360" s="13" t="s">
        <v>92</v>
      </c>
      <c r="AW360" s="13" t="s">
        <v>36</v>
      </c>
      <c r="AX360" s="13" t="s">
        <v>83</v>
      </c>
      <c r="AY360" s="254" t="s">
        <v>244</v>
      </c>
    </row>
    <row r="361" s="13" customFormat="1">
      <c r="A361" s="13"/>
      <c r="B361" s="243"/>
      <c r="C361" s="244"/>
      <c r="D361" s="245" t="s">
        <v>253</v>
      </c>
      <c r="E361" s="246" t="s">
        <v>1</v>
      </c>
      <c r="F361" s="247" t="s">
        <v>499</v>
      </c>
      <c r="G361" s="244"/>
      <c r="H361" s="248">
        <v>-80.099999999999994</v>
      </c>
      <c r="I361" s="249"/>
      <c r="J361" s="244"/>
      <c r="K361" s="244"/>
      <c r="L361" s="250"/>
      <c r="M361" s="251"/>
      <c r="N361" s="252"/>
      <c r="O361" s="252"/>
      <c r="P361" s="252"/>
      <c r="Q361" s="252"/>
      <c r="R361" s="252"/>
      <c r="S361" s="252"/>
      <c r="T361" s="25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4" t="s">
        <v>253</v>
      </c>
      <c r="AU361" s="254" t="s">
        <v>92</v>
      </c>
      <c r="AV361" s="13" t="s">
        <v>92</v>
      </c>
      <c r="AW361" s="13" t="s">
        <v>36</v>
      </c>
      <c r="AX361" s="13" t="s">
        <v>83</v>
      </c>
      <c r="AY361" s="254" t="s">
        <v>244</v>
      </c>
    </row>
    <row r="362" s="13" customFormat="1">
      <c r="A362" s="13"/>
      <c r="B362" s="243"/>
      <c r="C362" s="244"/>
      <c r="D362" s="245" t="s">
        <v>253</v>
      </c>
      <c r="E362" s="246" t="s">
        <v>1</v>
      </c>
      <c r="F362" s="247" t="s">
        <v>500</v>
      </c>
      <c r="G362" s="244"/>
      <c r="H362" s="248">
        <v>329.83999999999997</v>
      </c>
      <c r="I362" s="249"/>
      <c r="J362" s="244"/>
      <c r="K362" s="244"/>
      <c r="L362" s="250"/>
      <c r="M362" s="251"/>
      <c r="N362" s="252"/>
      <c r="O362" s="252"/>
      <c r="P362" s="252"/>
      <c r="Q362" s="252"/>
      <c r="R362" s="252"/>
      <c r="S362" s="252"/>
      <c r="T362" s="25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4" t="s">
        <v>253</v>
      </c>
      <c r="AU362" s="254" t="s">
        <v>92</v>
      </c>
      <c r="AV362" s="13" t="s">
        <v>92</v>
      </c>
      <c r="AW362" s="13" t="s">
        <v>36</v>
      </c>
      <c r="AX362" s="13" t="s">
        <v>83</v>
      </c>
      <c r="AY362" s="254" t="s">
        <v>244</v>
      </c>
    </row>
    <row r="363" s="13" customFormat="1">
      <c r="A363" s="13"/>
      <c r="B363" s="243"/>
      <c r="C363" s="244"/>
      <c r="D363" s="245" t="s">
        <v>253</v>
      </c>
      <c r="E363" s="246" t="s">
        <v>1</v>
      </c>
      <c r="F363" s="247" t="s">
        <v>499</v>
      </c>
      <c r="G363" s="244"/>
      <c r="H363" s="248">
        <v>-80.099999999999994</v>
      </c>
      <c r="I363" s="249"/>
      <c r="J363" s="244"/>
      <c r="K363" s="244"/>
      <c r="L363" s="250"/>
      <c r="M363" s="251"/>
      <c r="N363" s="252"/>
      <c r="O363" s="252"/>
      <c r="P363" s="252"/>
      <c r="Q363" s="252"/>
      <c r="R363" s="252"/>
      <c r="S363" s="252"/>
      <c r="T363" s="25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4" t="s">
        <v>253</v>
      </c>
      <c r="AU363" s="254" t="s">
        <v>92</v>
      </c>
      <c r="AV363" s="13" t="s">
        <v>92</v>
      </c>
      <c r="AW363" s="13" t="s">
        <v>36</v>
      </c>
      <c r="AX363" s="13" t="s">
        <v>83</v>
      </c>
      <c r="AY363" s="254" t="s">
        <v>244</v>
      </c>
    </row>
    <row r="364" s="13" customFormat="1">
      <c r="A364" s="13"/>
      <c r="B364" s="243"/>
      <c r="C364" s="244"/>
      <c r="D364" s="245" t="s">
        <v>253</v>
      </c>
      <c r="E364" s="246" t="s">
        <v>1</v>
      </c>
      <c r="F364" s="247" t="s">
        <v>501</v>
      </c>
      <c r="G364" s="244"/>
      <c r="H364" s="248">
        <v>356.44</v>
      </c>
      <c r="I364" s="249"/>
      <c r="J364" s="244"/>
      <c r="K364" s="244"/>
      <c r="L364" s="250"/>
      <c r="M364" s="251"/>
      <c r="N364" s="252"/>
      <c r="O364" s="252"/>
      <c r="P364" s="252"/>
      <c r="Q364" s="252"/>
      <c r="R364" s="252"/>
      <c r="S364" s="252"/>
      <c r="T364" s="25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4" t="s">
        <v>253</v>
      </c>
      <c r="AU364" s="254" t="s">
        <v>92</v>
      </c>
      <c r="AV364" s="13" t="s">
        <v>92</v>
      </c>
      <c r="AW364" s="13" t="s">
        <v>36</v>
      </c>
      <c r="AX364" s="13" t="s">
        <v>83</v>
      </c>
      <c r="AY364" s="254" t="s">
        <v>244</v>
      </c>
    </row>
    <row r="365" s="13" customFormat="1">
      <c r="A365" s="13"/>
      <c r="B365" s="243"/>
      <c r="C365" s="244"/>
      <c r="D365" s="245" t="s">
        <v>253</v>
      </c>
      <c r="E365" s="246" t="s">
        <v>1</v>
      </c>
      <c r="F365" s="247" t="s">
        <v>502</v>
      </c>
      <c r="G365" s="244"/>
      <c r="H365" s="248">
        <v>-86.5</v>
      </c>
      <c r="I365" s="249"/>
      <c r="J365" s="244"/>
      <c r="K365" s="244"/>
      <c r="L365" s="250"/>
      <c r="M365" s="251"/>
      <c r="N365" s="252"/>
      <c r="O365" s="252"/>
      <c r="P365" s="252"/>
      <c r="Q365" s="252"/>
      <c r="R365" s="252"/>
      <c r="S365" s="252"/>
      <c r="T365" s="25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4" t="s">
        <v>253</v>
      </c>
      <c r="AU365" s="254" t="s">
        <v>92</v>
      </c>
      <c r="AV365" s="13" t="s">
        <v>92</v>
      </c>
      <c r="AW365" s="13" t="s">
        <v>36</v>
      </c>
      <c r="AX365" s="13" t="s">
        <v>83</v>
      </c>
      <c r="AY365" s="254" t="s">
        <v>244</v>
      </c>
    </row>
    <row r="366" s="16" customFormat="1">
      <c r="A366" s="16"/>
      <c r="B366" s="276"/>
      <c r="C366" s="277"/>
      <c r="D366" s="245" t="s">
        <v>253</v>
      </c>
      <c r="E366" s="278" t="s">
        <v>1</v>
      </c>
      <c r="F366" s="279" t="s">
        <v>503</v>
      </c>
      <c r="G366" s="277"/>
      <c r="H366" s="280">
        <v>823.22000000000003</v>
      </c>
      <c r="I366" s="281"/>
      <c r="J366" s="277"/>
      <c r="K366" s="277"/>
      <c r="L366" s="282"/>
      <c r="M366" s="283"/>
      <c r="N366" s="284"/>
      <c r="O366" s="284"/>
      <c r="P366" s="284"/>
      <c r="Q366" s="284"/>
      <c r="R366" s="284"/>
      <c r="S366" s="284"/>
      <c r="T366" s="285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T366" s="286" t="s">
        <v>253</v>
      </c>
      <c r="AU366" s="286" t="s">
        <v>92</v>
      </c>
      <c r="AV366" s="16" t="s">
        <v>358</v>
      </c>
      <c r="AW366" s="16" t="s">
        <v>36</v>
      </c>
      <c r="AX366" s="16" t="s">
        <v>83</v>
      </c>
      <c r="AY366" s="286" t="s">
        <v>244</v>
      </c>
    </row>
    <row r="367" s="14" customFormat="1">
      <c r="A367" s="14"/>
      <c r="B367" s="255"/>
      <c r="C367" s="256"/>
      <c r="D367" s="245" t="s">
        <v>253</v>
      </c>
      <c r="E367" s="257" t="s">
        <v>1</v>
      </c>
      <c r="F367" s="258" t="s">
        <v>255</v>
      </c>
      <c r="G367" s="256"/>
      <c r="H367" s="259">
        <v>823.22000000000003</v>
      </c>
      <c r="I367" s="260"/>
      <c r="J367" s="256"/>
      <c r="K367" s="256"/>
      <c r="L367" s="261"/>
      <c r="M367" s="262"/>
      <c r="N367" s="263"/>
      <c r="O367" s="263"/>
      <c r="P367" s="263"/>
      <c r="Q367" s="263"/>
      <c r="R367" s="263"/>
      <c r="S367" s="263"/>
      <c r="T367" s="26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65" t="s">
        <v>253</v>
      </c>
      <c r="AU367" s="265" t="s">
        <v>92</v>
      </c>
      <c r="AV367" s="14" t="s">
        <v>251</v>
      </c>
      <c r="AW367" s="14" t="s">
        <v>36</v>
      </c>
      <c r="AX367" s="14" t="s">
        <v>90</v>
      </c>
      <c r="AY367" s="265" t="s">
        <v>244</v>
      </c>
    </row>
    <row r="368" s="2" customFormat="1" ht="24.15" customHeight="1">
      <c r="A368" s="39"/>
      <c r="B368" s="40"/>
      <c r="C368" s="229" t="s">
        <v>504</v>
      </c>
      <c r="D368" s="229" t="s">
        <v>247</v>
      </c>
      <c r="E368" s="230" t="s">
        <v>505</v>
      </c>
      <c r="F368" s="231" t="s">
        <v>506</v>
      </c>
      <c r="G368" s="232" t="s">
        <v>174</v>
      </c>
      <c r="H368" s="233">
        <v>261.43799999999999</v>
      </c>
      <c r="I368" s="234"/>
      <c r="J368" s="235">
        <f>ROUND(I368*H368,2)</f>
        <v>0</v>
      </c>
      <c r="K368" s="236"/>
      <c r="L368" s="45"/>
      <c r="M368" s="237" t="s">
        <v>1</v>
      </c>
      <c r="N368" s="238" t="s">
        <v>48</v>
      </c>
      <c r="O368" s="92"/>
      <c r="P368" s="239">
        <f>O368*H368</f>
        <v>0</v>
      </c>
      <c r="Q368" s="239">
        <v>0.013599999999999999</v>
      </c>
      <c r="R368" s="239">
        <f>Q368*H368</f>
        <v>3.5555567999999997</v>
      </c>
      <c r="S368" s="239">
        <v>0</v>
      </c>
      <c r="T368" s="240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41" t="s">
        <v>251</v>
      </c>
      <c r="AT368" s="241" t="s">
        <v>247</v>
      </c>
      <c r="AU368" s="241" t="s">
        <v>92</v>
      </c>
      <c r="AY368" s="18" t="s">
        <v>244</v>
      </c>
      <c r="BE368" s="242">
        <f>IF(N368="základní",J368,0)</f>
        <v>0</v>
      </c>
      <c r="BF368" s="242">
        <f>IF(N368="snížená",J368,0)</f>
        <v>0</v>
      </c>
      <c r="BG368" s="242">
        <f>IF(N368="zákl. přenesená",J368,0)</f>
        <v>0</v>
      </c>
      <c r="BH368" s="242">
        <f>IF(N368="sníž. přenesená",J368,0)</f>
        <v>0</v>
      </c>
      <c r="BI368" s="242">
        <f>IF(N368="nulová",J368,0)</f>
        <v>0</v>
      </c>
      <c r="BJ368" s="18" t="s">
        <v>90</v>
      </c>
      <c r="BK368" s="242">
        <f>ROUND(I368*H368,2)</f>
        <v>0</v>
      </c>
      <c r="BL368" s="18" t="s">
        <v>251</v>
      </c>
      <c r="BM368" s="241" t="s">
        <v>507</v>
      </c>
    </row>
    <row r="369" s="15" customFormat="1">
      <c r="A369" s="15"/>
      <c r="B369" s="266"/>
      <c r="C369" s="267"/>
      <c r="D369" s="245" t="s">
        <v>253</v>
      </c>
      <c r="E369" s="268" t="s">
        <v>1</v>
      </c>
      <c r="F369" s="269" t="s">
        <v>494</v>
      </c>
      <c r="G369" s="267"/>
      <c r="H369" s="268" t="s">
        <v>1</v>
      </c>
      <c r="I369" s="270"/>
      <c r="J369" s="267"/>
      <c r="K369" s="267"/>
      <c r="L369" s="271"/>
      <c r="M369" s="272"/>
      <c r="N369" s="273"/>
      <c r="O369" s="273"/>
      <c r="P369" s="273"/>
      <c r="Q369" s="273"/>
      <c r="R369" s="273"/>
      <c r="S369" s="273"/>
      <c r="T369" s="274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75" t="s">
        <v>253</v>
      </c>
      <c r="AU369" s="275" t="s">
        <v>92</v>
      </c>
      <c r="AV369" s="15" t="s">
        <v>90</v>
      </c>
      <c r="AW369" s="15" t="s">
        <v>36</v>
      </c>
      <c r="AX369" s="15" t="s">
        <v>83</v>
      </c>
      <c r="AY369" s="275" t="s">
        <v>244</v>
      </c>
    </row>
    <row r="370" s="13" customFormat="1">
      <c r="A370" s="13"/>
      <c r="B370" s="243"/>
      <c r="C370" s="244"/>
      <c r="D370" s="245" t="s">
        <v>253</v>
      </c>
      <c r="E370" s="246" t="s">
        <v>1</v>
      </c>
      <c r="F370" s="247" t="s">
        <v>508</v>
      </c>
      <c r="G370" s="244"/>
      <c r="H370" s="248">
        <v>261.43799999999999</v>
      </c>
      <c r="I370" s="249"/>
      <c r="J370" s="244"/>
      <c r="K370" s="244"/>
      <c r="L370" s="250"/>
      <c r="M370" s="251"/>
      <c r="N370" s="252"/>
      <c r="O370" s="252"/>
      <c r="P370" s="252"/>
      <c r="Q370" s="252"/>
      <c r="R370" s="252"/>
      <c r="S370" s="252"/>
      <c r="T370" s="25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4" t="s">
        <v>253</v>
      </c>
      <c r="AU370" s="254" t="s">
        <v>92</v>
      </c>
      <c r="AV370" s="13" t="s">
        <v>92</v>
      </c>
      <c r="AW370" s="13" t="s">
        <v>36</v>
      </c>
      <c r="AX370" s="13" t="s">
        <v>83</v>
      </c>
      <c r="AY370" s="254" t="s">
        <v>244</v>
      </c>
    </row>
    <row r="371" s="16" customFormat="1">
      <c r="A371" s="16"/>
      <c r="B371" s="276"/>
      <c r="C371" s="277"/>
      <c r="D371" s="245" t="s">
        <v>253</v>
      </c>
      <c r="E371" s="278" t="s">
        <v>1</v>
      </c>
      <c r="F371" s="279" t="s">
        <v>503</v>
      </c>
      <c r="G371" s="277"/>
      <c r="H371" s="280">
        <v>261.43799999999999</v>
      </c>
      <c r="I371" s="281"/>
      <c r="J371" s="277"/>
      <c r="K371" s="277"/>
      <c r="L371" s="282"/>
      <c r="M371" s="283"/>
      <c r="N371" s="284"/>
      <c r="O371" s="284"/>
      <c r="P371" s="284"/>
      <c r="Q371" s="284"/>
      <c r="R371" s="284"/>
      <c r="S371" s="284"/>
      <c r="T371" s="285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T371" s="286" t="s">
        <v>253</v>
      </c>
      <c r="AU371" s="286" t="s">
        <v>92</v>
      </c>
      <c r="AV371" s="16" t="s">
        <v>358</v>
      </c>
      <c r="AW371" s="16" t="s">
        <v>36</v>
      </c>
      <c r="AX371" s="16" t="s">
        <v>83</v>
      </c>
      <c r="AY371" s="286" t="s">
        <v>244</v>
      </c>
    </row>
    <row r="372" s="14" customFormat="1">
      <c r="A372" s="14"/>
      <c r="B372" s="255"/>
      <c r="C372" s="256"/>
      <c r="D372" s="245" t="s">
        <v>253</v>
      </c>
      <c r="E372" s="257" t="s">
        <v>1</v>
      </c>
      <c r="F372" s="258" t="s">
        <v>255</v>
      </c>
      <c r="G372" s="256"/>
      <c r="H372" s="259">
        <v>261.43799999999999</v>
      </c>
      <c r="I372" s="260"/>
      <c r="J372" s="256"/>
      <c r="K372" s="256"/>
      <c r="L372" s="261"/>
      <c r="M372" s="262"/>
      <c r="N372" s="263"/>
      <c r="O372" s="263"/>
      <c r="P372" s="263"/>
      <c r="Q372" s="263"/>
      <c r="R372" s="263"/>
      <c r="S372" s="263"/>
      <c r="T372" s="26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5" t="s">
        <v>253</v>
      </c>
      <c r="AU372" s="265" t="s">
        <v>92</v>
      </c>
      <c r="AV372" s="14" t="s">
        <v>251</v>
      </c>
      <c r="AW372" s="14" t="s">
        <v>36</v>
      </c>
      <c r="AX372" s="14" t="s">
        <v>90</v>
      </c>
      <c r="AY372" s="265" t="s">
        <v>244</v>
      </c>
    </row>
    <row r="373" s="2" customFormat="1" ht="24.15" customHeight="1">
      <c r="A373" s="39"/>
      <c r="B373" s="40"/>
      <c r="C373" s="229" t="s">
        <v>509</v>
      </c>
      <c r="D373" s="229" t="s">
        <v>247</v>
      </c>
      <c r="E373" s="230" t="s">
        <v>510</v>
      </c>
      <c r="F373" s="231" t="s">
        <v>511</v>
      </c>
      <c r="G373" s="232" t="s">
        <v>174</v>
      </c>
      <c r="H373" s="233">
        <v>823.22000000000003</v>
      </c>
      <c r="I373" s="234"/>
      <c r="J373" s="235">
        <f>ROUND(I373*H373,2)</f>
        <v>0</v>
      </c>
      <c r="K373" s="236"/>
      <c r="L373" s="45"/>
      <c r="M373" s="237" t="s">
        <v>1</v>
      </c>
      <c r="N373" s="238" t="s">
        <v>48</v>
      </c>
      <c r="O373" s="92"/>
      <c r="P373" s="239">
        <f>O373*H373</f>
        <v>0</v>
      </c>
      <c r="Q373" s="239">
        <v>0.016279999999999999</v>
      </c>
      <c r="R373" s="239">
        <f>Q373*H373</f>
        <v>13.402021599999999</v>
      </c>
      <c r="S373" s="239">
        <v>0</v>
      </c>
      <c r="T373" s="240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41" t="s">
        <v>251</v>
      </c>
      <c r="AT373" s="241" t="s">
        <v>247</v>
      </c>
      <c r="AU373" s="241" t="s">
        <v>92</v>
      </c>
      <c r="AY373" s="18" t="s">
        <v>244</v>
      </c>
      <c r="BE373" s="242">
        <f>IF(N373="základní",J373,0)</f>
        <v>0</v>
      </c>
      <c r="BF373" s="242">
        <f>IF(N373="snížená",J373,0)</f>
        <v>0</v>
      </c>
      <c r="BG373" s="242">
        <f>IF(N373="zákl. přenesená",J373,0)</f>
        <v>0</v>
      </c>
      <c r="BH373" s="242">
        <f>IF(N373="sníž. přenesená",J373,0)</f>
        <v>0</v>
      </c>
      <c r="BI373" s="242">
        <f>IF(N373="nulová",J373,0)</f>
        <v>0</v>
      </c>
      <c r="BJ373" s="18" t="s">
        <v>90</v>
      </c>
      <c r="BK373" s="242">
        <f>ROUND(I373*H373,2)</f>
        <v>0</v>
      </c>
      <c r="BL373" s="18" t="s">
        <v>251</v>
      </c>
      <c r="BM373" s="241" t="s">
        <v>512</v>
      </c>
    </row>
    <row r="374" s="15" customFormat="1">
      <c r="A374" s="15"/>
      <c r="B374" s="266"/>
      <c r="C374" s="267"/>
      <c r="D374" s="245" t="s">
        <v>253</v>
      </c>
      <c r="E374" s="268" t="s">
        <v>1</v>
      </c>
      <c r="F374" s="269" t="s">
        <v>494</v>
      </c>
      <c r="G374" s="267"/>
      <c r="H374" s="268" t="s">
        <v>1</v>
      </c>
      <c r="I374" s="270"/>
      <c r="J374" s="267"/>
      <c r="K374" s="267"/>
      <c r="L374" s="271"/>
      <c r="M374" s="272"/>
      <c r="N374" s="273"/>
      <c r="O374" s="273"/>
      <c r="P374" s="273"/>
      <c r="Q374" s="273"/>
      <c r="R374" s="273"/>
      <c r="S374" s="273"/>
      <c r="T374" s="274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75" t="s">
        <v>253</v>
      </c>
      <c r="AU374" s="275" t="s">
        <v>92</v>
      </c>
      <c r="AV374" s="15" t="s">
        <v>90</v>
      </c>
      <c r="AW374" s="15" t="s">
        <v>36</v>
      </c>
      <c r="AX374" s="15" t="s">
        <v>83</v>
      </c>
      <c r="AY374" s="275" t="s">
        <v>244</v>
      </c>
    </row>
    <row r="375" s="15" customFormat="1">
      <c r="A375" s="15"/>
      <c r="B375" s="266"/>
      <c r="C375" s="267"/>
      <c r="D375" s="245" t="s">
        <v>253</v>
      </c>
      <c r="E375" s="268" t="s">
        <v>1</v>
      </c>
      <c r="F375" s="269" t="s">
        <v>513</v>
      </c>
      <c r="G375" s="267"/>
      <c r="H375" s="268" t="s">
        <v>1</v>
      </c>
      <c r="I375" s="270"/>
      <c r="J375" s="267"/>
      <c r="K375" s="267"/>
      <c r="L375" s="271"/>
      <c r="M375" s="272"/>
      <c r="N375" s="273"/>
      <c r="O375" s="273"/>
      <c r="P375" s="273"/>
      <c r="Q375" s="273"/>
      <c r="R375" s="273"/>
      <c r="S375" s="273"/>
      <c r="T375" s="274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75" t="s">
        <v>253</v>
      </c>
      <c r="AU375" s="275" t="s">
        <v>92</v>
      </c>
      <c r="AV375" s="15" t="s">
        <v>90</v>
      </c>
      <c r="AW375" s="15" t="s">
        <v>36</v>
      </c>
      <c r="AX375" s="15" t="s">
        <v>83</v>
      </c>
      <c r="AY375" s="275" t="s">
        <v>244</v>
      </c>
    </row>
    <row r="376" s="13" customFormat="1">
      <c r="A376" s="13"/>
      <c r="B376" s="243"/>
      <c r="C376" s="244"/>
      <c r="D376" s="245" t="s">
        <v>253</v>
      </c>
      <c r="E376" s="246" t="s">
        <v>1</v>
      </c>
      <c r="F376" s="247" t="s">
        <v>496</v>
      </c>
      <c r="G376" s="244"/>
      <c r="H376" s="248">
        <v>220.5</v>
      </c>
      <c r="I376" s="249"/>
      <c r="J376" s="244"/>
      <c r="K376" s="244"/>
      <c r="L376" s="250"/>
      <c r="M376" s="251"/>
      <c r="N376" s="252"/>
      <c r="O376" s="252"/>
      <c r="P376" s="252"/>
      <c r="Q376" s="252"/>
      <c r="R376" s="252"/>
      <c r="S376" s="252"/>
      <c r="T376" s="25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4" t="s">
        <v>253</v>
      </c>
      <c r="AU376" s="254" t="s">
        <v>92</v>
      </c>
      <c r="AV376" s="13" t="s">
        <v>92</v>
      </c>
      <c r="AW376" s="13" t="s">
        <v>36</v>
      </c>
      <c r="AX376" s="13" t="s">
        <v>83</v>
      </c>
      <c r="AY376" s="254" t="s">
        <v>244</v>
      </c>
    </row>
    <row r="377" s="13" customFormat="1">
      <c r="A377" s="13"/>
      <c r="B377" s="243"/>
      <c r="C377" s="244"/>
      <c r="D377" s="245" t="s">
        <v>253</v>
      </c>
      <c r="E377" s="246" t="s">
        <v>1</v>
      </c>
      <c r="F377" s="247" t="s">
        <v>497</v>
      </c>
      <c r="G377" s="244"/>
      <c r="H377" s="248">
        <v>-74.200000000000003</v>
      </c>
      <c r="I377" s="249"/>
      <c r="J377" s="244"/>
      <c r="K377" s="244"/>
      <c r="L377" s="250"/>
      <c r="M377" s="251"/>
      <c r="N377" s="252"/>
      <c r="O377" s="252"/>
      <c r="P377" s="252"/>
      <c r="Q377" s="252"/>
      <c r="R377" s="252"/>
      <c r="S377" s="252"/>
      <c r="T377" s="25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4" t="s">
        <v>253</v>
      </c>
      <c r="AU377" s="254" t="s">
        <v>92</v>
      </c>
      <c r="AV377" s="13" t="s">
        <v>92</v>
      </c>
      <c r="AW377" s="13" t="s">
        <v>36</v>
      </c>
      <c r="AX377" s="13" t="s">
        <v>83</v>
      </c>
      <c r="AY377" s="254" t="s">
        <v>244</v>
      </c>
    </row>
    <row r="378" s="13" customFormat="1">
      <c r="A378" s="13"/>
      <c r="B378" s="243"/>
      <c r="C378" s="244"/>
      <c r="D378" s="245" t="s">
        <v>253</v>
      </c>
      <c r="E378" s="246" t="s">
        <v>1</v>
      </c>
      <c r="F378" s="247" t="s">
        <v>498</v>
      </c>
      <c r="G378" s="244"/>
      <c r="H378" s="248">
        <v>237.34</v>
      </c>
      <c r="I378" s="249"/>
      <c r="J378" s="244"/>
      <c r="K378" s="244"/>
      <c r="L378" s="250"/>
      <c r="M378" s="251"/>
      <c r="N378" s="252"/>
      <c r="O378" s="252"/>
      <c r="P378" s="252"/>
      <c r="Q378" s="252"/>
      <c r="R378" s="252"/>
      <c r="S378" s="252"/>
      <c r="T378" s="25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4" t="s">
        <v>253</v>
      </c>
      <c r="AU378" s="254" t="s">
        <v>92</v>
      </c>
      <c r="AV378" s="13" t="s">
        <v>92</v>
      </c>
      <c r="AW378" s="13" t="s">
        <v>36</v>
      </c>
      <c r="AX378" s="13" t="s">
        <v>83</v>
      </c>
      <c r="AY378" s="254" t="s">
        <v>244</v>
      </c>
    </row>
    <row r="379" s="13" customFormat="1">
      <c r="A379" s="13"/>
      <c r="B379" s="243"/>
      <c r="C379" s="244"/>
      <c r="D379" s="245" t="s">
        <v>253</v>
      </c>
      <c r="E379" s="246" t="s">
        <v>1</v>
      </c>
      <c r="F379" s="247" t="s">
        <v>499</v>
      </c>
      <c r="G379" s="244"/>
      <c r="H379" s="248">
        <v>-80.099999999999994</v>
      </c>
      <c r="I379" s="249"/>
      <c r="J379" s="244"/>
      <c r="K379" s="244"/>
      <c r="L379" s="250"/>
      <c r="M379" s="251"/>
      <c r="N379" s="252"/>
      <c r="O379" s="252"/>
      <c r="P379" s="252"/>
      <c r="Q379" s="252"/>
      <c r="R379" s="252"/>
      <c r="S379" s="252"/>
      <c r="T379" s="25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4" t="s">
        <v>253</v>
      </c>
      <c r="AU379" s="254" t="s">
        <v>92</v>
      </c>
      <c r="AV379" s="13" t="s">
        <v>92</v>
      </c>
      <c r="AW379" s="13" t="s">
        <v>36</v>
      </c>
      <c r="AX379" s="13" t="s">
        <v>83</v>
      </c>
      <c r="AY379" s="254" t="s">
        <v>244</v>
      </c>
    </row>
    <row r="380" s="13" customFormat="1">
      <c r="A380" s="13"/>
      <c r="B380" s="243"/>
      <c r="C380" s="244"/>
      <c r="D380" s="245" t="s">
        <v>253</v>
      </c>
      <c r="E380" s="246" t="s">
        <v>1</v>
      </c>
      <c r="F380" s="247" t="s">
        <v>500</v>
      </c>
      <c r="G380" s="244"/>
      <c r="H380" s="248">
        <v>329.83999999999997</v>
      </c>
      <c r="I380" s="249"/>
      <c r="J380" s="244"/>
      <c r="K380" s="244"/>
      <c r="L380" s="250"/>
      <c r="M380" s="251"/>
      <c r="N380" s="252"/>
      <c r="O380" s="252"/>
      <c r="P380" s="252"/>
      <c r="Q380" s="252"/>
      <c r="R380" s="252"/>
      <c r="S380" s="252"/>
      <c r="T380" s="25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4" t="s">
        <v>253</v>
      </c>
      <c r="AU380" s="254" t="s">
        <v>92</v>
      </c>
      <c r="AV380" s="13" t="s">
        <v>92</v>
      </c>
      <c r="AW380" s="13" t="s">
        <v>36</v>
      </c>
      <c r="AX380" s="13" t="s">
        <v>83</v>
      </c>
      <c r="AY380" s="254" t="s">
        <v>244</v>
      </c>
    </row>
    <row r="381" s="13" customFormat="1">
      <c r="A381" s="13"/>
      <c r="B381" s="243"/>
      <c r="C381" s="244"/>
      <c r="D381" s="245" t="s">
        <v>253</v>
      </c>
      <c r="E381" s="246" t="s">
        <v>1</v>
      </c>
      <c r="F381" s="247" t="s">
        <v>499</v>
      </c>
      <c r="G381" s="244"/>
      <c r="H381" s="248">
        <v>-80.099999999999994</v>
      </c>
      <c r="I381" s="249"/>
      <c r="J381" s="244"/>
      <c r="K381" s="244"/>
      <c r="L381" s="250"/>
      <c r="M381" s="251"/>
      <c r="N381" s="252"/>
      <c r="O381" s="252"/>
      <c r="P381" s="252"/>
      <c r="Q381" s="252"/>
      <c r="R381" s="252"/>
      <c r="S381" s="252"/>
      <c r="T381" s="25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54" t="s">
        <v>253</v>
      </c>
      <c r="AU381" s="254" t="s">
        <v>92</v>
      </c>
      <c r="AV381" s="13" t="s">
        <v>92</v>
      </c>
      <c r="AW381" s="13" t="s">
        <v>36</v>
      </c>
      <c r="AX381" s="13" t="s">
        <v>83</v>
      </c>
      <c r="AY381" s="254" t="s">
        <v>244</v>
      </c>
    </row>
    <row r="382" s="13" customFormat="1">
      <c r="A382" s="13"/>
      <c r="B382" s="243"/>
      <c r="C382" s="244"/>
      <c r="D382" s="245" t="s">
        <v>253</v>
      </c>
      <c r="E382" s="246" t="s">
        <v>1</v>
      </c>
      <c r="F382" s="247" t="s">
        <v>501</v>
      </c>
      <c r="G382" s="244"/>
      <c r="H382" s="248">
        <v>356.44</v>
      </c>
      <c r="I382" s="249"/>
      <c r="J382" s="244"/>
      <c r="K382" s="244"/>
      <c r="L382" s="250"/>
      <c r="M382" s="251"/>
      <c r="N382" s="252"/>
      <c r="O382" s="252"/>
      <c r="P382" s="252"/>
      <c r="Q382" s="252"/>
      <c r="R382" s="252"/>
      <c r="S382" s="252"/>
      <c r="T382" s="25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4" t="s">
        <v>253</v>
      </c>
      <c r="AU382" s="254" t="s">
        <v>92</v>
      </c>
      <c r="AV382" s="13" t="s">
        <v>92</v>
      </c>
      <c r="AW382" s="13" t="s">
        <v>36</v>
      </c>
      <c r="AX382" s="13" t="s">
        <v>83</v>
      </c>
      <c r="AY382" s="254" t="s">
        <v>244</v>
      </c>
    </row>
    <row r="383" s="13" customFormat="1">
      <c r="A383" s="13"/>
      <c r="B383" s="243"/>
      <c r="C383" s="244"/>
      <c r="D383" s="245" t="s">
        <v>253</v>
      </c>
      <c r="E383" s="246" t="s">
        <v>1</v>
      </c>
      <c r="F383" s="247" t="s">
        <v>502</v>
      </c>
      <c r="G383" s="244"/>
      <c r="H383" s="248">
        <v>-86.5</v>
      </c>
      <c r="I383" s="249"/>
      <c r="J383" s="244"/>
      <c r="K383" s="244"/>
      <c r="L383" s="250"/>
      <c r="M383" s="251"/>
      <c r="N383" s="252"/>
      <c r="O383" s="252"/>
      <c r="P383" s="252"/>
      <c r="Q383" s="252"/>
      <c r="R383" s="252"/>
      <c r="S383" s="252"/>
      <c r="T383" s="25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4" t="s">
        <v>253</v>
      </c>
      <c r="AU383" s="254" t="s">
        <v>92</v>
      </c>
      <c r="AV383" s="13" t="s">
        <v>92</v>
      </c>
      <c r="AW383" s="13" t="s">
        <v>36</v>
      </c>
      <c r="AX383" s="13" t="s">
        <v>83</v>
      </c>
      <c r="AY383" s="254" t="s">
        <v>244</v>
      </c>
    </row>
    <row r="384" s="16" customFormat="1">
      <c r="A384" s="16"/>
      <c r="B384" s="276"/>
      <c r="C384" s="277"/>
      <c r="D384" s="245" t="s">
        <v>253</v>
      </c>
      <c r="E384" s="278" t="s">
        <v>1</v>
      </c>
      <c r="F384" s="279" t="s">
        <v>503</v>
      </c>
      <c r="G384" s="277"/>
      <c r="H384" s="280">
        <v>823.22000000000003</v>
      </c>
      <c r="I384" s="281"/>
      <c r="J384" s="277"/>
      <c r="K384" s="277"/>
      <c r="L384" s="282"/>
      <c r="M384" s="283"/>
      <c r="N384" s="284"/>
      <c r="O384" s="284"/>
      <c r="P384" s="284"/>
      <c r="Q384" s="284"/>
      <c r="R384" s="284"/>
      <c r="S384" s="284"/>
      <c r="T384" s="285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T384" s="286" t="s">
        <v>253</v>
      </c>
      <c r="AU384" s="286" t="s">
        <v>92</v>
      </c>
      <c r="AV384" s="16" t="s">
        <v>358</v>
      </c>
      <c r="AW384" s="16" t="s">
        <v>36</v>
      </c>
      <c r="AX384" s="16" t="s">
        <v>83</v>
      </c>
      <c r="AY384" s="286" t="s">
        <v>244</v>
      </c>
    </row>
    <row r="385" s="14" customFormat="1">
      <c r="A385" s="14"/>
      <c r="B385" s="255"/>
      <c r="C385" s="256"/>
      <c r="D385" s="245" t="s">
        <v>253</v>
      </c>
      <c r="E385" s="257" t="s">
        <v>1</v>
      </c>
      <c r="F385" s="258" t="s">
        <v>255</v>
      </c>
      <c r="G385" s="256"/>
      <c r="H385" s="259">
        <v>823.22000000000003</v>
      </c>
      <c r="I385" s="260"/>
      <c r="J385" s="256"/>
      <c r="K385" s="256"/>
      <c r="L385" s="261"/>
      <c r="M385" s="262"/>
      <c r="N385" s="263"/>
      <c r="O385" s="263"/>
      <c r="P385" s="263"/>
      <c r="Q385" s="263"/>
      <c r="R385" s="263"/>
      <c r="S385" s="263"/>
      <c r="T385" s="26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65" t="s">
        <v>253</v>
      </c>
      <c r="AU385" s="265" t="s">
        <v>92</v>
      </c>
      <c r="AV385" s="14" t="s">
        <v>251</v>
      </c>
      <c r="AW385" s="14" t="s">
        <v>36</v>
      </c>
      <c r="AX385" s="14" t="s">
        <v>90</v>
      </c>
      <c r="AY385" s="265" t="s">
        <v>244</v>
      </c>
    </row>
    <row r="386" s="2" customFormat="1" ht="16.5" customHeight="1">
      <c r="A386" s="39"/>
      <c r="B386" s="40"/>
      <c r="C386" s="229" t="s">
        <v>514</v>
      </c>
      <c r="D386" s="229" t="s">
        <v>247</v>
      </c>
      <c r="E386" s="230" t="s">
        <v>515</v>
      </c>
      <c r="F386" s="231" t="s">
        <v>516</v>
      </c>
      <c r="G386" s="232" t="s">
        <v>174</v>
      </c>
      <c r="H386" s="233">
        <v>922</v>
      </c>
      <c r="I386" s="234"/>
      <c r="J386" s="235">
        <f>ROUND(I386*H386,2)</f>
        <v>0</v>
      </c>
      <c r="K386" s="236"/>
      <c r="L386" s="45"/>
      <c r="M386" s="237" t="s">
        <v>1</v>
      </c>
      <c r="N386" s="238" t="s">
        <v>48</v>
      </c>
      <c r="O386" s="92"/>
      <c r="P386" s="239">
        <f>O386*H386</f>
        <v>0</v>
      </c>
      <c r="Q386" s="239">
        <v>0.00025999999999999998</v>
      </c>
      <c r="R386" s="239">
        <f>Q386*H386</f>
        <v>0.23971999999999999</v>
      </c>
      <c r="S386" s="239">
        <v>0</v>
      </c>
      <c r="T386" s="240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41" t="s">
        <v>251</v>
      </c>
      <c r="AT386" s="241" t="s">
        <v>247</v>
      </c>
      <c r="AU386" s="241" t="s">
        <v>92</v>
      </c>
      <c r="AY386" s="18" t="s">
        <v>244</v>
      </c>
      <c r="BE386" s="242">
        <f>IF(N386="základní",J386,0)</f>
        <v>0</v>
      </c>
      <c r="BF386" s="242">
        <f>IF(N386="snížená",J386,0)</f>
        <v>0</v>
      </c>
      <c r="BG386" s="242">
        <f>IF(N386="zákl. přenesená",J386,0)</f>
        <v>0</v>
      </c>
      <c r="BH386" s="242">
        <f>IF(N386="sníž. přenesená",J386,0)</f>
        <v>0</v>
      </c>
      <c r="BI386" s="242">
        <f>IF(N386="nulová",J386,0)</f>
        <v>0</v>
      </c>
      <c r="BJ386" s="18" t="s">
        <v>90</v>
      </c>
      <c r="BK386" s="242">
        <f>ROUND(I386*H386,2)</f>
        <v>0</v>
      </c>
      <c r="BL386" s="18" t="s">
        <v>251</v>
      </c>
      <c r="BM386" s="241" t="s">
        <v>517</v>
      </c>
    </row>
    <row r="387" s="13" customFormat="1">
      <c r="A387" s="13"/>
      <c r="B387" s="243"/>
      <c r="C387" s="244"/>
      <c r="D387" s="245" t="s">
        <v>253</v>
      </c>
      <c r="E387" s="246" t="s">
        <v>1</v>
      </c>
      <c r="F387" s="247" t="s">
        <v>518</v>
      </c>
      <c r="G387" s="244"/>
      <c r="H387" s="248">
        <v>922</v>
      </c>
      <c r="I387" s="249"/>
      <c r="J387" s="244"/>
      <c r="K387" s="244"/>
      <c r="L387" s="250"/>
      <c r="M387" s="251"/>
      <c r="N387" s="252"/>
      <c r="O387" s="252"/>
      <c r="P387" s="252"/>
      <c r="Q387" s="252"/>
      <c r="R387" s="252"/>
      <c r="S387" s="252"/>
      <c r="T387" s="25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4" t="s">
        <v>253</v>
      </c>
      <c r="AU387" s="254" t="s">
        <v>92</v>
      </c>
      <c r="AV387" s="13" t="s">
        <v>92</v>
      </c>
      <c r="AW387" s="13" t="s">
        <v>36</v>
      </c>
      <c r="AX387" s="13" t="s">
        <v>83</v>
      </c>
      <c r="AY387" s="254" t="s">
        <v>244</v>
      </c>
    </row>
    <row r="388" s="14" customFormat="1">
      <c r="A388" s="14"/>
      <c r="B388" s="255"/>
      <c r="C388" s="256"/>
      <c r="D388" s="245" t="s">
        <v>253</v>
      </c>
      <c r="E388" s="257" t="s">
        <v>1</v>
      </c>
      <c r="F388" s="258" t="s">
        <v>255</v>
      </c>
      <c r="G388" s="256"/>
      <c r="H388" s="259">
        <v>922</v>
      </c>
      <c r="I388" s="260"/>
      <c r="J388" s="256"/>
      <c r="K388" s="256"/>
      <c r="L388" s="261"/>
      <c r="M388" s="262"/>
      <c r="N388" s="263"/>
      <c r="O388" s="263"/>
      <c r="P388" s="263"/>
      <c r="Q388" s="263"/>
      <c r="R388" s="263"/>
      <c r="S388" s="263"/>
      <c r="T388" s="26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65" t="s">
        <v>253</v>
      </c>
      <c r="AU388" s="265" t="s">
        <v>92</v>
      </c>
      <c r="AV388" s="14" t="s">
        <v>251</v>
      </c>
      <c r="AW388" s="14" t="s">
        <v>36</v>
      </c>
      <c r="AX388" s="14" t="s">
        <v>90</v>
      </c>
      <c r="AY388" s="265" t="s">
        <v>244</v>
      </c>
    </row>
    <row r="389" s="2" customFormat="1" ht="24.15" customHeight="1">
      <c r="A389" s="39"/>
      <c r="B389" s="40"/>
      <c r="C389" s="229" t="s">
        <v>519</v>
      </c>
      <c r="D389" s="229" t="s">
        <v>247</v>
      </c>
      <c r="E389" s="230" t="s">
        <v>520</v>
      </c>
      <c r="F389" s="231" t="s">
        <v>521</v>
      </c>
      <c r="G389" s="232" t="s">
        <v>174</v>
      </c>
      <c r="H389" s="233">
        <v>22</v>
      </c>
      <c r="I389" s="234"/>
      <c r="J389" s="235">
        <f>ROUND(I389*H389,2)</f>
        <v>0</v>
      </c>
      <c r="K389" s="236"/>
      <c r="L389" s="45"/>
      <c r="M389" s="237" t="s">
        <v>1</v>
      </c>
      <c r="N389" s="238" t="s">
        <v>48</v>
      </c>
      <c r="O389" s="92"/>
      <c r="P389" s="239">
        <f>O389*H389</f>
        <v>0</v>
      </c>
      <c r="Q389" s="239">
        <v>0.00018000000000000001</v>
      </c>
      <c r="R389" s="239">
        <f>Q389*H389</f>
        <v>0.00396</v>
      </c>
      <c r="S389" s="239">
        <v>0</v>
      </c>
      <c r="T389" s="240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41" t="s">
        <v>251</v>
      </c>
      <c r="AT389" s="241" t="s">
        <v>247</v>
      </c>
      <c r="AU389" s="241" t="s">
        <v>92</v>
      </c>
      <c r="AY389" s="18" t="s">
        <v>244</v>
      </c>
      <c r="BE389" s="242">
        <f>IF(N389="základní",J389,0)</f>
        <v>0</v>
      </c>
      <c r="BF389" s="242">
        <f>IF(N389="snížená",J389,0)</f>
        <v>0</v>
      </c>
      <c r="BG389" s="242">
        <f>IF(N389="zákl. přenesená",J389,0)</f>
        <v>0</v>
      </c>
      <c r="BH389" s="242">
        <f>IF(N389="sníž. přenesená",J389,0)</f>
        <v>0</v>
      </c>
      <c r="BI389" s="242">
        <f>IF(N389="nulová",J389,0)</f>
        <v>0</v>
      </c>
      <c r="BJ389" s="18" t="s">
        <v>90</v>
      </c>
      <c r="BK389" s="242">
        <f>ROUND(I389*H389,2)</f>
        <v>0</v>
      </c>
      <c r="BL389" s="18" t="s">
        <v>251</v>
      </c>
      <c r="BM389" s="241" t="s">
        <v>522</v>
      </c>
    </row>
    <row r="390" s="13" customFormat="1">
      <c r="A390" s="13"/>
      <c r="B390" s="243"/>
      <c r="C390" s="244"/>
      <c r="D390" s="245" t="s">
        <v>253</v>
      </c>
      <c r="E390" s="246" t="s">
        <v>1</v>
      </c>
      <c r="F390" s="247" t="s">
        <v>523</v>
      </c>
      <c r="G390" s="244"/>
      <c r="H390" s="248">
        <v>22</v>
      </c>
      <c r="I390" s="249"/>
      <c r="J390" s="244"/>
      <c r="K390" s="244"/>
      <c r="L390" s="250"/>
      <c r="M390" s="251"/>
      <c r="N390" s="252"/>
      <c r="O390" s="252"/>
      <c r="P390" s="252"/>
      <c r="Q390" s="252"/>
      <c r="R390" s="252"/>
      <c r="S390" s="252"/>
      <c r="T390" s="25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4" t="s">
        <v>253</v>
      </c>
      <c r="AU390" s="254" t="s">
        <v>92</v>
      </c>
      <c r="AV390" s="13" t="s">
        <v>92</v>
      </c>
      <c r="AW390" s="13" t="s">
        <v>36</v>
      </c>
      <c r="AX390" s="13" t="s">
        <v>83</v>
      </c>
      <c r="AY390" s="254" t="s">
        <v>244</v>
      </c>
    </row>
    <row r="391" s="14" customFormat="1">
      <c r="A391" s="14"/>
      <c r="B391" s="255"/>
      <c r="C391" s="256"/>
      <c r="D391" s="245" t="s">
        <v>253</v>
      </c>
      <c r="E391" s="257" t="s">
        <v>1</v>
      </c>
      <c r="F391" s="258" t="s">
        <v>255</v>
      </c>
      <c r="G391" s="256"/>
      <c r="H391" s="259">
        <v>22</v>
      </c>
      <c r="I391" s="260"/>
      <c r="J391" s="256"/>
      <c r="K391" s="256"/>
      <c r="L391" s="261"/>
      <c r="M391" s="262"/>
      <c r="N391" s="263"/>
      <c r="O391" s="263"/>
      <c r="P391" s="263"/>
      <c r="Q391" s="263"/>
      <c r="R391" s="263"/>
      <c r="S391" s="263"/>
      <c r="T391" s="26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65" t="s">
        <v>253</v>
      </c>
      <c r="AU391" s="265" t="s">
        <v>92</v>
      </c>
      <c r="AV391" s="14" t="s">
        <v>251</v>
      </c>
      <c r="AW391" s="14" t="s">
        <v>36</v>
      </c>
      <c r="AX391" s="14" t="s">
        <v>90</v>
      </c>
      <c r="AY391" s="265" t="s">
        <v>244</v>
      </c>
    </row>
    <row r="392" s="2" customFormat="1" ht="44.25" customHeight="1">
      <c r="A392" s="39"/>
      <c r="B392" s="40"/>
      <c r="C392" s="229" t="s">
        <v>524</v>
      </c>
      <c r="D392" s="229" t="s">
        <v>247</v>
      </c>
      <c r="E392" s="230" t="s">
        <v>525</v>
      </c>
      <c r="F392" s="231" t="s">
        <v>526</v>
      </c>
      <c r="G392" s="232" t="s">
        <v>174</v>
      </c>
      <c r="H392" s="233">
        <v>22</v>
      </c>
      <c r="I392" s="234"/>
      <c r="J392" s="235">
        <f>ROUND(I392*H392,2)</f>
        <v>0</v>
      </c>
      <c r="K392" s="236"/>
      <c r="L392" s="45"/>
      <c r="M392" s="237" t="s">
        <v>1</v>
      </c>
      <c r="N392" s="238" t="s">
        <v>48</v>
      </c>
      <c r="O392" s="92"/>
      <c r="P392" s="239">
        <f>O392*H392</f>
        <v>0</v>
      </c>
      <c r="Q392" s="239">
        <v>0.0085199999999999998</v>
      </c>
      <c r="R392" s="239">
        <f>Q392*H392</f>
        <v>0.18744</v>
      </c>
      <c r="S392" s="239">
        <v>0</v>
      </c>
      <c r="T392" s="240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41" t="s">
        <v>251</v>
      </c>
      <c r="AT392" s="241" t="s">
        <v>247</v>
      </c>
      <c r="AU392" s="241" t="s">
        <v>92</v>
      </c>
      <c r="AY392" s="18" t="s">
        <v>244</v>
      </c>
      <c r="BE392" s="242">
        <f>IF(N392="základní",J392,0)</f>
        <v>0</v>
      </c>
      <c r="BF392" s="242">
        <f>IF(N392="snížená",J392,0)</f>
        <v>0</v>
      </c>
      <c r="BG392" s="242">
        <f>IF(N392="zákl. přenesená",J392,0)</f>
        <v>0</v>
      </c>
      <c r="BH392" s="242">
        <f>IF(N392="sníž. přenesená",J392,0)</f>
        <v>0</v>
      </c>
      <c r="BI392" s="242">
        <f>IF(N392="nulová",J392,0)</f>
        <v>0</v>
      </c>
      <c r="BJ392" s="18" t="s">
        <v>90</v>
      </c>
      <c r="BK392" s="242">
        <f>ROUND(I392*H392,2)</f>
        <v>0</v>
      </c>
      <c r="BL392" s="18" t="s">
        <v>251</v>
      </c>
      <c r="BM392" s="241" t="s">
        <v>527</v>
      </c>
    </row>
    <row r="393" s="2" customFormat="1" ht="24.15" customHeight="1">
      <c r="A393" s="39"/>
      <c r="B393" s="40"/>
      <c r="C393" s="287" t="s">
        <v>528</v>
      </c>
      <c r="D393" s="287" t="s">
        <v>529</v>
      </c>
      <c r="E393" s="288" t="s">
        <v>530</v>
      </c>
      <c r="F393" s="289" t="s">
        <v>531</v>
      </c>
      <c r="G393" s="290" t="s">
        <v>174</v>
      </c>
      <c r="H393" s="291">
        <v>23.100000000000001</v>
      </c>
      <c r="I393" s="292"/>
      <c r="J393" s="293">
        <f>ROUND(I393*H393,2)</f>
        <v>0</v>
      </c>
      <c r="K393" s="294"/>
      <c r="L393" s="295"/>
      <c r="M393" s="296" t="s">
        <v>1</v>
      </c>
      <c r="N393" s="297" t="s">
        <v>48</v>
      </c>
      <c r="O393" s="92"/>
      <c r="P393" s="239">
        <f>O393*H393</f>
        <v>0</v>
      </c>
      <c r="Q393" s="239">
        <v>0.0035999999999999999</v>
      </c>
      <c r="R393" s="239">
        <f>Q393*H393</f>
        <v>0.083159999999999998</v>
      </c>
      <c r="S393" s="239">
        <v>0</v>
      </c>
      <c r="T393" s="240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41" t="s">
        <v>280</v>
      </c>
      <c r="AT393" s="241" t="s">
        <v>529</v>
      </c>
      <c r="AU393" s="241" t="s">
        <v>92</v>
      </c>
      <c r="AY393" s="18" t="s">
        <v>244</v>
      </c>
      <c r="BE393" s="242">
        <f>IF(N393="základní",J393,0)</f>
        <v>0</v>
      </c>
      <c r="BF393" s="242">
        <f>IF(N393="snížená",J393,0)</f>
        <v>0</v>
      </c>
      <c r="BG393" s="242">
        <f>IF(N393="zákl. přenesená",J393,0)</f>
        <v>0</v>
      </c>
      <c r="BH393" s="242">
        <f>IF(N393="sníž. přenesená",J393,0)</f>
        <v>0</v>
      </c>
      <c r="BI393" s="242">
        <f>IF(N393="nulová",J393,0)</f>
        <v>0</v>
      </c>
      <c r="BJ393" s="18" t="s">
        <v>90</v>
      </c>
      <c r="BK393" s="242">
        <f>ROUND(I393*H393,2)</f>
        <v>0</v>
      </c>
      <c r="BL393" s="18" t="s">
        <v>251</v>
      </c>
      <c r="BM393" s="241" t="s">
        <v>532</v>
      </c>
    </row>
    <row r="394" s="13" customFormat="1">
      <c r="A394" s="13"/>
      <c r="B394" s="243"/>
      <c r="C394" s="244"/>
      <c r="D394" s="245" t="s">
        <v>253</v>
      </c>
      <c r="E394" s="246" t="s">
        <v>1</v>
      </c>
      <c r="F394" s="247" t="s">
        <v>533</v>
      </c>
      <c r="G394" s="244"/>
      <c r="H394" s="248">
        <v>22</v>
      </c>
      <c r="I394" s="249"/>
      <c r="J394" s="244"/>
      <c r="K394" s="244"/>
      <c r="L394" s="250"/>
      <c r="M394" s="251"/>
      <c r="N394" s="252"/>
      <c r="O394" s="252"/>
      <c r="P394" s="252"/>
      <c r="Q394" s="252"/>
      <c r="R394" s="252"/>
      <c r="S394" s="252"/>
      <c r="T394" s="25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4" t="s">
        <v>253</v>
      </c>
      <c r="AU394" s="254" t="s">
        <v>92</v>
      </c>
      <c r="AV394" s="13" t="s">
        <v>92</v>
      </c>
      <c r="AW394" s="13" t="s">
        <v>36</v>
      </c>
      <c r="AX394" s="13" t="s">
        <v>83</v>
      </c>
      <c r="AY394" s="254" t="s">
        <v>244</v>
      </c>
    </row>
    <row r="395" s="14" customFormat="1">
      <c r="A395" s="14"/>
      <c r="B395" s="255"/>
      <c r="C395" s="256"/>
      <c r="D395" s="245" t="s">
        <v>253</v>
      </c>
      <c r="E395" s="257" t="s">
        <v>1</v>
      </c>
      <c r="F395" s="258" t="s">
        <v>255</v>
      </c>
      <c r="G395" s="256"/>
      <c r="H395" s="259">
        <v>22</v>
      </c>
      <c r="I395" s="260"/>
      <c r="J395" s="256"/>
      <c r="K395" s="256"/>
      <c r="L395" s="261"/>
      <c r="M395" s="262"/>
      <c r="N395" s="263"/>
      <c r="O395" s="263"/>
      <c r="P395" s="263"/>
      <c r="Q395" s="263"/>
      <c r="R395" s="263"/>
      <c r="S395" s="263"/>
      <c r="T395" s="26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65" t="s">
        <v>253</v>
      </c>
      <c r="AU395" s="265" t="s">
        <v>92</v>
      </c>
      <c r="AV395" s="14" t="s">
        <v>251</v>
      </c>
      <c r="AW395" s="14" t="s">
        <v>36</v>
      </c>
      <c r="AX395" s="14" t="s">
        <v>90</v>
      </c>
      <c r="AY395" s="265" t="s">
        <v>244</v>
      </c>
    </row>
    <row r="396" s="13" customFormat="1">
      <c r="A396" s="13"/>
      <c r="B396" s="243"/>
      <c r="C396" s="244"/>
      <c r="D396" s="245" t="s">
        <v>253</v>
      </c>
      <c r="E396" s="244"/>
      <c r="F396" s="247" t="s">
        <v>534</v>
      </c>
      <c r="G396" s="244"/>
      <c r="H396" s="248">
        <v>23.100000000000001</v>
      </c>
      <c r="I396" s="249"/>
      <c r="J396" s="244"/>
      <c r="K396" s="244"/>
      <c r="L396" s="250"/>
      <c r="M396" s="251"/>
      <c r="N396" s="252"/>
      <c r="O396" s="252"/>
      <c r="P396" s="252"/>
      <c r="Q396" s="252"/>
      <c r="R396" s="252"/>
      <c r="S396" s="252"/>
      <c r="T396" s="25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4" t="s">
        <v>253</v>
      </c>
      <c r="AU396" s="254" t="s">
        <v>92</v>
      </c>
      <c r="AV396" s="13" t="s">
        <v>92</v>
      </c>
      <c r="AW396" s="13" t="s">
        <v>4</v>
      </c>
      <c r="AX396" s="13" t="s">
        <v>90</v>
      </c>
      <c r="AY396" s="254" t="s">
        <v>244</v>
      </c>
    </row>
    <row r="397" s="2" customFormat="1" ht="49.05" customHeight="1">
      <c r="A397" s="39"/>
      <c r="B397" s="40"/>
      <c r="C397" s="229" t="s">
        <v>535</v>
      </c>
      <c r="D397" s="229" t="s">
        <v>247</v>
      </c>
      <c r="E397" s="230" t="s">
        <v>536</v>
      </c>
      <c r="F397" s="231" t="s">
        <v>537</v>
      </c>
      <c r="G397" s="232" t="s">
        <v>174</v>
      </c>
      <c r="H397" s="233">
        <v>922</v>
      </c>
      <c r="I397" s="234"/>
      <c r="J397" s="235">
        <f>ROUND(I397*H397,2)</f>
        <v>0</v>
      </c>
      <c r="K397" s="236"/>
      <c r="L397" s="45"/>
      <c r="M397" s="237" t="s">
        <v>1</v>
      </c>
      <c r="N397" s="238" t="s">
        <v>48</v>
      </c>
      <c r="O397" s="92"/>
      <c r="P397" s="239">
        <f>O397*H397</f>
        <v>0</v>
      </c>
      <c r="Q397" s="239">
        <v>0.01268</v>
      </c>
      <c r="R397" s="239">
        <f>Q397*H397</f>
        <v>11.690960000000001</v>
      </c>
      <c r="S397" s="239">
        <v>0</v>
      </c>
      <c r="T397" s="240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41" t="s">
        <v>251</v>
      </c>
      <c r="AT397" s="241" t="s">
        <v>247</v>
      </c>
      <c r="AU397" s="241" t="s">
        <v>92</v>
      </c>
      <c r="AY397" s="18" t="s">
        <v>244</v>
      </c>
      <c r="BE397" s="242">
        <f>IF(N397="základní",J397,0)</f>
        <v>0</v>
      </c>
      <c r="BF397" s="242">
        <f>IF(N397="snížená",J397,0)</f>
        <v>0</v>
      </c>
      <c r="BG397" s="242">
        <f>IF(N397="zákl. přenesená",J397,0)</f>
        <v>0</v>
      </c>
      <c r="BH397" s="242">
        <f>IF(N397="sníž. přenesená",J397,0)</f>
        <v>0</v>
      </c>
      <c r="BI397" s="242">
        <f>IF(N397="nulová",J397,0)</f>
        <v>0</v>
      </c>
      <c r="BJ397" s="18" t="s">
        <v>90</v>
      </c>
      <c r="BK397" s="242">
        <f>ROUND(I397*H397,2)</f>
        <v>0</v>
      </c>
      <c r="BL397" s="18" t="s">
        <v>251</v>
      </c>
      <c r="BM397" s="241" t="s">
        <v>538</v>
      </c>
    </row>
    <row r="398" s="15" customFormat="1">
      <c r="A398" s="15"/>
      <c r="B398" s="266"/>
      <c r="C398" s="267"/>
      <c r="D398" s="245" t="s">
        <v>253</v>
      </c>
      <c r="E398" s="268" t="s">
        <v>1</v>
      </c>
      <c r="F398" s="269" t="s">
        <v>539</v>
      </c>
      <c r="G398" s="267"/>
      <c r="H398" s="268" t="s">
        <v>1</v>
      </c>
      <c r="I398" s="270"/>
      <c r="J398" s="267"/>
      <c r="K398" s="267"/>
      <c r="L398" s="271"/>
      <c r="M398" s="272"/>
      <c r="N398" s="273"/>
      <c r="O398" s="273"/>
      <c r="P398" s="273"/>
      <c r="Q398" s="273"/>
      <c r="R398" s="273"/>
      <c r="S398" s="273"/>
      <c r="T398" s="274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75" t="s">
        <v>253</v>
      </c>
      <c r="AU398" s="275" t="s">
        <v>92</v>
      </c>
      <c r="AV398" s="15" t="s">
        <v>90</v>
      </c>
      <c r="AW398" s="15" t="s">
        <v>36</v>
      </c>
      <c r="AX398" s="15" t="s">
        <v>83</v>
      </c>
      <c r="AY398" s="275" t="s">
        <v>244</v>
      </c>
    </row>
    <row r="399" s="15" customFormat="1">
      <c r="A399" s="15"/>
      <c r="B399" s="266"/>
      <c r="C399" s="267"/>
      <c r="D399" s="245" t="s">
        <v>253</v>
      </c>
      <c r="E399" s="268" t="s">
        <v>1</v>
      </c>
      <c r="F399" s="269" t="s">
        <v>379</v>
      </c>
      <c r="G399" s="267"/>
      <c r="H399" s="268" t="s">
        <v>1</v>
      </c>
      <c r="I399" s="270"/>
      <c r="J399" s="267"/>
      <c r="K399" s="267"/>
      <c r="L399" s="271"/>
      <c r="M399" s="272"/>
      <c r="N399" s="273"/>
      <c r="O399" s="273"/>
      <c r="P399" s="273"/>
      <c r="Q399" s="273"/>
      <c r="R399" s="273"/>
      <c r="S399" s="273"/>
      <c r="T399" s="274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75" t="s">
        <v>253</v>
      </c>
      <c r="AU399" s="275" t="s">
        <v>92</v>
      </c>
      <c r="AV399" s="15" t="s">
        <v>90</v>
      </c>
      <c r="AW399" s="15" t="s">
        <v>36</v>
      </c>
      <c r="AX399" s="15" t="s">
        <v>83</v>
      </c>
      <c r="AY399" s="275" t="s">
        <v>244</v>
      </c>
    </row>
    <row r="400" s="13" customFormat="1">
      <c r="A400" s="13"/>
      <c r="B400" s="243"/>
      <c r="C400" s="244"/>
      <c r="D400" s="245" t="s">
        <v>253</v>
      </c>
      <c r="E400" s="246" t="s">
        <v>1</v>
      </c>
      <c r="F400" s="247" t="s">
        <v>380</v>
      </c>
      <c r="G400" s="244"/>
      <c r="H400" s="248">
        <v>171</v>
      </c>
      <c r="I400" s="249"/>
      <c r="J400" s="244"/>
      <c r="K400" s="244"/>
      <c r="L400" s="250"/>
      <c r="M400" s="251"/>
      <c r="N400" s="252"/>
      <c r="O400" s="252"/>
      <c r="P400" s="252"/>
      <c r="Q400" s="252"/>
      <c r="R400" s="252"/>
      <c r="S400" s="252"/>
      <c r="T400" s="25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4" t="s">
        <v>253</v>
      </c>
      <c r="AU400" s="254" t="s">
        <v>92</v>
      </c>
      <c r="AV400" s="13" t="s">
        <v>92</v>
      </c>
      <c r="AW400" s="13" t="s">
        <v>36</v>
      </c>
      <c r="AX400" s="13" t="s">
        <v>83</v>
      </c>
      <c r="AY400" s="254" t="s">
        <v>244</v>
      </c>
    </row>
    <row r="401" s="13" customFormat="1">
      <c r="A401" s="13"/>
      <c r="B401" s="243"/>
      <c r="C401" s="244"/>
      <c r="D401" s="245" t="s">
        <v>253</v>
      </c>
      <c r="E401" s="246" t="s">
        <v>1</v>
      </c>
      <c r="F401" s="247" t="s">
        <v>381</v>
      </c>
      <c r="G401" s="244"/>
      <c r="H401" s="248">
        <v>162</v>
      </c>
      <c r="I401" s="249"/>
      <c r="J401" s="244"/>
      <c r="K401" s="244"/>
      <c r="L401" s="250"/>
      <c r="M401" s="251"/>
      <c r="N401" s="252"/>
      <c r="O401" s="252"/>
      <c r="P401" s="252"/>
      <c r="Q401" s="252"/>
      <c r="R401" s="252"/>
      <c r="S401" s="252"/>
      <c r="T401" s="25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4" t="s">
        <v>253</v>
      </c>
      <c r="AU401" s="254" t="s">
        <v>92</v>
      </c>
      <c r="AV401" s="13" t="s">
        <v>92</v>
      </c>
      <c r="AW401" s="13" t="s">
        <v>36</v>
      </c>
      <c r="AX401" s="13" t="s">
        <v>83</v>
      </c>
      <c r="AY401" s="254" t="s">
        <v>244</v>
      </c>
    </row>
    <row r="402" s="13" customFormat="1">
      <c r="A402" s="13"/>
      <c r="B402" s="243"/>
      <c r="C402" s="244"/>
      <c r="D402" s="245" t="s">
        <v>253</v>
      </c>
      <c r="E402" s="246" t="s">
        <v>1</v>
      </c>
      <c r="F402" s="247" t="s">
        <v>382</v>
      </c>
      <c r="G402" s="244"/>
      <c r="H402" s="248">
        <v>246</v>
      </c>
      <c r="I402" s="249"/>
      <c r="J402" s="244"/>
      <c r="K402" s="244"/>
      <c r="L402" s="250"/>
      <c r="M402" s="251"/>
      <c r="N402" s="252"/>
      <c r="O402" s="252"/>
      <c r="P402" s="252"/>
      <c r="Q402" s="252"/>
      <c r="R402" s="252"/>
      <c r="S402" s="252"/>
      <c r="T402" s="25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4" t="s">
        <v>253</v>
      </c>
      <c r="AU402" s="254" t="s">
        <v>92</v>
      </c>
      <c r="AV402" s="13" t="s">
        <v>92</v>
      </c>
      <c r="AW402" s="13" t="s">
        <v>36</v>
      </c>
      <c r="AX402" s="13" t="s">
        <v>83</v>
      </c>
      <c r="AY402" s="254" t="s">
        <v>244</v>
      </c>
    </row>
    <row r="403" s="13" customFormat="1">
      <c r="A403" s="13"/>
      <c r="B403" s="243"/>
      <c r="C403" s="244"/>
      <c r="D403" s="245" t="s">
        <v>253</v>
      </c>
      <c r="E403" s="246" t="s">
        <v>1</v>
      </c>
      <c r="F403" s="247" t="s">
        <v>383</v>
      </c>
      <c r="G403" s="244"/>
      <c r="H403" s="248">
        <v>323</v>
      </c>
      <c r="I403" s="249"/>
      <c r="J403" s="244"/>
      <c r="K403" s="244"/>
      <c r="L403" s="250"/>
      <c r="M403" s="251"/>
      <c r="N403" s="252"/>
      <c r="O403" s="252"/>
      <c r="P403" s="252"/>
      <c r="Q403" s="252"/>
      <c r="R403" s="252"/>
      <c r="S403" s="252"/>
      <c r="T403" s="25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4" t="s">
        <v>253</v>
      </c>
      <c r="AU403" s="254" t="s">
        <v>92</v>
      </c>
      <c r="AV403" s="13" t="s">
        <v>92</v>
      </c>
      <c r="AW403" s="13" t="s">
        <v>36</v>
      </c>
      <c r="AX403" s="13" t="s">
        <v>83</v>
      </c>
      <c r="AY403" s="254" t="s">
        <v>244</v>
      </c>
    </row>
    <row r="404" s="16" customFormat="1">
      <c r="A404" s="16"/>
      <c r="B404" s="276"/>
      <c r="C404" s="277"/>
      <c r="D404" s="245" t="s">
        <v>253</v>
      </c>
      <c r="E404" s="278" t="s">
        <v>1</v>
      </c>
      <c r="F404" s="279" t="s">
        <v>503</v>
      </c>
      <c r="G404" s="277"/>
      <c r="H404" s="280">
        <v>902</v>
      </c>
      <c r="I404" s="281"/>
      <c r="J404" s="277"/>
      <c r="K404" s="277"/>
      <c r="L404" s="282"/>
      <c r="M404" s="283"/>
      <c r="N404" s="284"/>
      <c r="O404" s="284"/>
      <c r="P404" s="284"/>
      <c r="Q404" s="284"/>
      <c r="R404" s="284"/>
      <c r="S404" s="284"/>
      <c r="T404" s="285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T404" s="286" t="s">
        <v>253</v>
      </c>
      <c r="AU404" s="286" t="s">
        <v>92</v>
      </c>
      <c r="AV404" s="16" t="s">
        <v>358</v>
      </c>
      <c r="AW404" s="16" t="s">
        <v>36</v>
      </c>
      <c r="AX404" s="16" t="s">
        <v>83</v>
      </c>
      <c r="AY404" s="286" t="s">
        <v>244</v>
      </c>
    </row>
    <row r="405" s="15" customFormat="1">
      <c r="A405" s="15"/>
      <c r="B405" s="266"/>
      <c r="C405" s="267"/>
      <c r="D405" s="245" t="s">
        <v>253</v>
      </c>
      <c r="E405" s="268" t="s">
        <v>1</v>
      </c>
      <c r="F405" s="269" t="s">
        <v>373</v>
      </c>
      <c r="G405" s="267"/>
      <c r="H405" s="268" t="s">
        <v>1</v>
      </c>
      <c r="I405" s="270"/>
      <c r="J405" s="267"/>
      <c r="K405" s="267"/>
      <c r="L405" s="271"/>
      <c r="M405" s="272"/>
      <c r="N405" s="273"/>
      <c r="O405" s="273"/>
      <c r="P405" s="273"/>
      <c r="Q405" s="273"/>
      <c r="R405" s="273"/>
      <c r="S405" s="273"/>
      <c r="T405" s="274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T405" s="275" t="s">
        <v>253</v>
      </c>
      <c r="AU405" s="275" t="s">
        <v>92</v>
      </c>
      <c r="AV405" s="15" t="s">
        <v>90</v>
      </c>
      <c r="AW405" s="15" t="s">
        <v>36</v>
      </c>
      <c r="AX405" s="15" t="s">
        <v>83</v>
      </c>
      <c r="AY405" s="275" t="s">
        <v>244</v>
      </c>
    </row>
    <row r="406" s="13" customFormat="1">
      <c r="A406" s="13"/>
      <c r="B406" s="243"/>
      <c r="C406" s="244"/>
      <c r="D406" s="245" t="s">
        <v>253</v>
      </c>
      <c r="E406" s="246" t="s">
        <v>1</v>
      </c>
      <c r="F406" s="247" t="s">
        <v>374</v>
      </c>
      <c r="G406" s="244"/>
      <c r="H406" s="248">
        <v>20</v>
      </c>
      <c r="I406" s="249"/>
      <c r="J406" s="244"/>
      <c r="K406" s="244"/>
      <c r="L406" s="250"/>
      <c r="M406" s="251"/>
      <c r="N406" s="252"/>
      <c r="O406" s="252"/>
      <c r="P406" s="252"/>
      <c r="Q406" s="252"/>
      <c r="R406" s="252"/>
      <c r="S406" s="252"/>
      <c r="T406" s="25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4" t="s">
        <v>253</v>
      </c>
      <c r="AU406" s="254" t="s">
        <v>92</v>
      </c>
      <c r="AV406" s="13" t="s">
        <v>92</v>
      </c>
      <c r="AW406" s="13" t="s">
        <v>36</v>
      </c>
      <c r="AX406" s="13" t="s">
        <v>83</v>
      </c>
      <c r="AY406" s="254" t="s">
        <v>244</v>
      </c>
    </row>
    <row r="407" s="16" customFormat="1">
      <c r="A407" s="16"/>
      <c r="B407" s="276"/>
      <c r="C407" s="277"/>
      <c r="D407" s="245" t="s">
        <v>253</v>
      </c>
      <c r="E407" s="278" t="s">
        <v>1</v>
      </c>
      <c r="F407" s="279" t="s">
        <v>503</v>
      </c>
      <c r="G407" s="277"/>
      <c r="H407" s="280">
        <v>20</v>
      </c>
      <c r="I407" s="281"/>
      <c r="J407" s="277"/>
      <c r="K407" s="277"/>
      <c r="L407" s="282"/>
      <c r="M407" s="283"/>
      <c r="N407" s="284"/>
      <c r="O407" s="284"/>
      <c r="P407" s="284"/>
      <c r="Q407" s="284"/>
      <c r="R407" s="284"/>
      <c r="S407" s="284"/>
      <c r="T407" s="285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T407" s="286" t="s">
        <v>253</v>
      </c>
      <c r="AU407" s="286" t="s">
        <v>92</v>
      </c>
      <c r="AV407" s="16" t="s">
        <v>358</v>
      </c>
      <c r="AW407" s="16" t="s">
        <v>36</v>
      </c>
      <c r="AX407" s="16" t="s">
        <v>83</v>
      </c>
      <c r="AY407" s="286" t="s">
        <v>244</v>
      </c>
    </row>
    <row r="408" s="14" customFormat="1">
      <c r="A408" s="14"/>
      <c r="B408" s="255"/>
      <c r="C408" s="256"/>
      <c r="D408" s="245" t="s">
        <v>253</v>
      </c>
      <c r="E408" s="257" t="s">
        <v>1</v>
      </c>
      <c r="F408" s="258" t="s">
        <v>255</v>
      </c>
      <c r="G408" s="256"/>
      <c r="H408" s="259">
        <v>922</v>
      </c>
      <c r="I408" s="260"/>
      <c r="J408" s="256"/>
      <c r="K408" s="256"/>
      <c r="L408" s="261"/>
      <c r="M408" s="262"/>
      <c r="N408" s="263"/>
      <c r="O408" s="263"/>
      <c r="P408" s="263"/>
      <c r="Q408" s="263"/>
      <c r="R408" s="263"/>
      <c r="S408" s="263"/>
      <c r="T408" s="26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65" t="s">
        <v>253</v>
      </c>
      <c r="AU408" s="265" t="s">
        <v>92</v>
      </c>
      <c r="AV408" s="14" t="s">
        <v>251</v>
      </c>
      <c r="AW408" s="14" t="s">
        <v>36</v>
      </c>
      <c r="AX408" s="14" t="s">
        <v>90</v>
      </c>
      <c r="AY408" s="265" t="s">
        <v>244</v>
      </c>
    </row>
    <row r="409" s="2" customFormat="1" ht="24.15" customHeight="1">
      <c r="A409" s="39"/>
      <c r="B409" s="40"/>
      <c r="C409" s="287" t="s">
        <v>540</v>
      </c>
      <c r="D409" s="287" t="s">
        <v>529</v>
      </c>
      <c r="E409" s="288" t="s">
        <v>541</v>
      </c>
      <c r="F409" s="289" t="s">
        <v>542</v>
      </c>
      <c r="G409" s="290" t="s">
        <v>174</v>
      </c>
      <c r="H409" s="291">
        <v>968.10000000000002</v>
      </c>
      <c r="I409" s="292"/>
      <c r="J409" s="293">
        <f>ROUND(I409*H409,2)</f>
        <v>0</v>
      </c>
      <c r="K409" s="294"/>
      <c r="L409" s="295"/>
      <c r="M409" s="296" t="s">
        <v>1</v>
      </c>
      <c r="N409" s="297" t="s">
        <v>48</v>
      </c>
      <c r="O409" s="92"/>
      <c r="P409" s="239">
        <f>O409*H409</f>
        <v>0</v>
      </c>
      <c r="Q409" s="239">
        <v>0.016</v>
      </c>
      <c r="R409" s="239">
        <f>Q409*H409</f>
        <v>15.489600000000001</v>
      </c>
      <c r="S409" s="239">
        <v>0</v>
      </c>
      <c r="T409" s="240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41" t="s">
        <v>280</v>
      </c>
      <c r="AT409" s="241" t="s">
        <v>529</v>
      </c>
      <c r="AU409" s="241" t="s">
        <v>92</v>
      </c>
      <c r="AY409" s="18" t="s">
        <v>244</v>
      </c>
      <c r="BE409" s="242">
        <f>IF(N409="základní",J409,0)</f>
        <v>0</v>
      </c>
      <c r="BF409" s="242">
        <f>IF(N409="snížená",J409,0)</f>
        <v>0</v>
      </c>
      <c r="BG409" s="242">
        <f>IF(N409="zákl. přenesená",J409,0)</f>
        <v>0</v>
      </c>
      <c r="BH409" s="242">
        <f>IF(N409="sníž. přenesená",J409,0)</f>
        <v>0</v>
      </c>
      <c r="BI409" s="242">
        <f>IF(N409="nulová",J409,0)</f>
        <v>0</v>
      </c>
      <c r="BJ409" s="18" t="s">
        <v>90</v>
      </c>
      <c r="BK409" s="242">
        <f>ROUND(I409*H409,2)</f>
        <v>0</v>
      </c>
      <c r="BL409" s="18" t="s">
        <v>251</v>
      </c>
      <c r="BM409" s="241" t="s">
        <v>543</v>
      </c>
    </row>
    <row r="410" s="13" customFormat="1">
      <c r="A410" s="13"/>
      <c r="B410" s="243"/>
      <c r="C410" s="244"/>
      <c r="D410" s="245" t="s">
        <v>253</v>
      </c>
      <c r="E410" s="244"/>
      <c r="F410" s="247" t="s">
        <v>544</v>
      </c>
      <c r="G410" s="244"/>
      <c r="H410" s="248">
        <v>968.10000000000002</v>
      </c>
      <c r="I410" s="249"/>
      <c r="J410" s="244"/>
      <c r="K410" s="244"/>
      <c r="L410" s="250"/>
      <c r="M410" s="251"/>
      <c r="N410" s="252"/>
      <c r="O410" s="252"/>
      <c r="P410" s="252"/>
      <c r="Q410" s="252"/>
      <c r="R410" s="252"/>
      <c r="S410" s="252"/>
      <c r="T410" s="25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4" t="s">
        <v>253</v>
      </c>
      <c r="AU410" s="254" t="s">
        <v>92</v>
      </c>
      <c r="AV410" s="13" t="s">
        <v>92</v>
      </c>
      <c r="AW410" s="13" t="s">
        <v>4</v>
      </c>
      <c r="AX410" s="13" t="s">
        <v>90</v>
      </c>
      <c r="AY410" s="254" t="s">
        <v>244</v>
      </c>
    </row>
    <row r="411" s="2" customFormat="1" ht="24.15" customHeight="1">
      <c r="A411" s="39"/>
      <c r="B411" s="40"/>
      <c r="C411" s="229" t="s">
        <v>545</v>
      </c>
      <c r="D411" s="229" t="s">
        <v>247</v>
      </c>
      <c r="E411" s="230" t="s">
        <v>546</v>
      </c>
      <c r="F411" s="231" t="s">
        <v>547</v>
      </c>
      <c r="G411" s="232" t="s">
        <v>184</v>
      </c>
      <c r="H411" s="233">
        <v>63</v>
      </c>
      <c r="I411" s="234"/>
      <c r="J411" s="235">
        <f>ROUND(I411*H411,2)</f>
        <v>0</v>
      </c>
      <c r="K411" s="236"/>
      <c r="L411" s="45"/>
      <c r="M411" s="237" t="s">
        <v>1</v>
      </c>
      <c r="N411" s="238" t="s">
        <v>48</v>
      </c>
      <c r="O411" s="92"/>
      <c r="P411" s="239">
        <f>O411*H411</f>
        <v>0</v>
      </c>
      <c r="Q411" s="239">
        <v>0.00010000000000000001</v>
      </c>
      <c r="R411" s="239">
        <f>Q411*H411</f>
        <v>0.0063</v>
      </c>
      <c r="S411" s="239">
        <v>0</v>
      </c>
      <c r="T411" s="240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41" t="s">
        <v>251</v>
      </c>
      <c r="AT411" s="241" t="s">
        <v>247</v>
      </c>
      <c r="AU411" s="241" t="s">
        <v>92</v>
      </c>
      <c r="AY411" s="18" t="s">
        <v>244</v>
      </c>
      <c r="BE411" s="242">
        <f>IF(N411="základní",J411,0)</f>
        <v>0</v>
      </c>
      <c r="BF411" s="242">
        <f>IF(N411="snížená",J411,0)</f>
        <v>0</v>
      </c>
      <c r="BG411" s="242">
        <f>IF(N411="zákl. přenesená",J411,0)</f>
        <v>0</v>
      </c>
      <c r="BH411" s="242">
        <f>IF(N411="sníž. přenesená",J411,0)</f>
        <v>0</v>
      </c>
      <c r="BI411" s="242">
        <f>IF(N411="nulová",J411,0)</f>
        <v>0</v>
      </c>
      <c r="BJ411" s="18" t="s">
        <v>90</v>
      </c>
      <c r="BK411" s="242">
        <f>ROUND(I411*H411,2)</f>
        <v>0</v>
      </c>
      <c r="BL411" s="18" t="s">
        <v>251</v>
      </c>
      <c r="BM411" s="241" t="s">
        <v>548</v>
      </c>
    </row>
    <row r="412" s="2" customFormat="1" ht="24.15" customHeight="1">
      <c r="A412" s="39"/>
      <c r="B412" s="40"/>
      <c r="C412" s="287" t="s">
        <v>549</v>
      </c>
      <c r="D412" s="287" t="s">
        <v>529</v>
      </c>
      <c r="E412" s="288" t="s">
        <v>550</v>
      </c>
      <c r="F412" s="289" t="s">
        <v>551</v>
      </c>
      <c r="G412" s="290" t="s">
        <v>184</v>
      </c>
      <c r="H412" s="291">
        <v>66.150000000000006</v>
      </c>
      <c r="I412" s="292"/>
      <c r="J412" s="293">
        <f>ROUND(I412*H412,2)</f>
        <v>0</v>
      </c>
      <c r="K412" s="294"/>
      <c r="L412" s="295"/>
      <c r="M412" s="296" t="s">
        <v>1</v>
      </c>
      <c r="N412" s="297" t="s">
        <v>48</v>
      </c>
      <c r="O412" s="92"/>
      <c r="P412" s="239">
        <f>O412*H412</f>
        <v>0</v>
      </c>
      <c r="Q412" s="239">
        <v>0.00059999999999999995</v>
      </c>
      <c r="R412" s="239">
        <f>Q412*H412</f>
        <v>0.039690000000000003</v>
      </c>
      <c r="S412" s="239">
        <v>0</v>
      </c>
      <c r="T412" s="240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41" t="s">
        <v>280</v>
      </c>
      <c r="AT412" s="241" t="s">
        <v>529</v>
      </c>
      <c r="AU412" s="241" t="s">
        <v>92</v>
      </c>
      <c r="AY412" s="18" t="s">
        <v>244</v>
      </c>
      <c r="BE412" s="242">
        <f>IF(N412="základní",J412,0)</f>
        <v>0</v>
      </c>
      <c r="BF412" s="242">
        <f>IF(N412="snížená",J412,0)</f>
        <v>0</v>
      </c>
      <c r="BG412" s="242">
        <f>IF(N412="zákl. přenesená",J412,0)</f>
        <v>0</v>
      </c>
      <c r="BH412" s="242">
        <f>IF(N412="sníž. přenesená",J412,0)</f>
        <v>0</v>
      </c>
      <c r="BI412" s="242">
        <f>IF(N412="nulová",J412,0)</f>
        <v>0</v>
      </c>
      <c r="BJ412" s="18" t="s">
        <v>90</v>
      </c>
      <c r="BK412" s="242">
        <f>ROUND(I412*H412,2)</f>
        <v>0</v>
      </c>
      <c r="BL412" s="18" t="s">
        <v>251</v>
      </c>
      <c r="BM412" s="241" t="s">
        <v>552</v>
      </c>
    </row>
    <row r="413" s="13" customFormat="1">
      <c r="A413" s="13"/>
      <c r="B413" s="243"/>
      <c r="C413" s="244"/>
      <c r="D413" s="245" t="s">
        <v>253</v>
      </c>
      <c r="E413" s="244"/>
      <c r="F413" s="247" t="s">
        <v>553</v>
      </c>
      <c r="G413" s="244"/>
      <c r="H413" s="248">
        <v>66.150000000000006</v>
      </c>
      <c r="I413" s="249"/>
      <c r="J413" s="244"/>
      <c r="K413" s="244"/>
      <c r="L413" s="250"/>
      <c r="M413" s="251"/>
      <c r="N413" s="252"/>
      <c r="O413" s="252"/>
      <c r="P413" s="252"/>
      <c r="Q413" s="252"/>
      <c r="R413" s="252"/>
      <c r="S413" s="252"/>
      <c r="T413" s="25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4" t="s">
        <v>253</v>
      </c>
      <c r="AU413" s="254" t="s">
        <v>92</v>
      </c>
      <c r="AV413" s="13" t="s">
        <v>92</v>
      </c>
      <c r="AW413" s="13" t="s">
        <v>4</v>
      </c>
      <c r="AX413" s="13" t="s">
        <v>90</v>
      </c>
      <c r="AY413" s="254" t="s">
        <v>244</v>
      </c>
    </row>
    <row r="414" s="2" customFormat="1" ht="24.15" customHeight="1">
      <c r="A414" s="39"/>
      <c r="B414" s="40"/>
      <c r="C414" s="229" t="s">
        <v>554</v>
      </c>
      <c r="D414" s="229" t="s">
        <v>247</v>
      </c>
      <c r="E414" s="230" t="s">
        <v>555</v>
      </c>
      <c r="F414" s="231" t="s">
        <v>556</v>
      </c>
      <c r="G414" s="232" t="s">
        <v>174</v>
      </c>
      <c r="H414" s="233">
        <v>922</v>
      </c>
      <c r="I414" s="234"/>
      <c r="J414" s="235">
        <f>ROUND(I414*H414,2)</f>
        <v>0</v>
      </c>
      <c r="K414" s="236"/>
      <c r="L414" s="45"/>
      <c r="M414" s="237" t="s">
        <v>1</v>
      </c>
      <c r="N414" s="238" t="s">
        <v>48</v>
      </c>
      <c r="O414" s="92"/>
      <c r="P414" s="239">
        <f>O414*H414</f>
        <v>0</v>
      </c>
      <c r="Q414" s="239">
        <v>0.0028500000000000001</v>
      </c>
      <c r="R414" s="239">
        <f>Q414*H414</f>
        <v>2.6276999999999999</v>
      </c>
      <c r="S414" s="239">
        <v>0</v>
      </c>
      <c r="T414" s="240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41" t="s">
        <v>251</v>
      </c>
      <c r="AT414" s="241" t="s">
        <v>247</v>
      </c>
      <c r="AU414" s="241" t="s">
        <v>92</v>
      </c>
      <c r="AY414" s="18" t="s">
        <v>244</v>
      </c>
      <c r="BE414" s="242">
        <f>IF(N414="základní",J414,0)</f>
        <v>0</v>
      </c>
      <c r="BF414" s="242">
        <f>IF(N414="snížená",J414,0)</f>
        <v>0</v>
      </c>
      <c r="BG414" s="242">
        <f>IF(N414="zákl. přenesená",J414,0)</f>
        <v>0</v>
      </c>
      <c r="BH414" s="242">
        <f>IF(N414="sníž. přenesená",J414,0)</f>
        <v>0</v>
      </c>
      <c r="BI414" s="242">
        <f>IF(N414="nulová",J414,0)</f>
        <v>0</v>
      </c>
      <c r="BJ414" s="18" t="s">
        <v>90</v>
      </c>
      <c r="BK414" s="242">
        <f>ROUND(I414*H414,2)</f>
        <v>0</v>
      </c>
      <c r="BL414" s="18" t="s">
        <v>251</v>
      </c>
      <c r="BM414" s="241" t="s">
        <v>557</v>
      </c>
    </row>
    <row r="415" s="13" customFormat="1">
      <c r="A415" s="13"/>
      <c r="B415" s="243"/>
      <c r="C415" s="244"/>
      <c r="D415" s="245" t="s">
        <v>253</v>
      </c>
      <c r="E415" s="246" t="s">
        <v>1</v>
      </c>
      <c r="F415" s="247" t="s">
        <v>518</v>
      </c>
      <c r="G415" s="244"/>
      <c r="H415" s="248">
        <v>922</v>
      </c>
      <c r="I415" s="249"/>
      <c r="J415" s="244"/>
      <c r="K415" s="244"/>
      <c r="L415" s="250"/>
      <c r="M415" s="251"/>
      <c r="N415" s="252"/>
      <c r="O415" s="252"/>
      <c r="P415" s="252"/>
      <c r="Q415" s="252"/>
      <c r="R415" s="252"/>
      <c r="S415" s="252"/>
      <c r="T415" s="25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4" t="s">
        <v>253</v>
      </c>
      <c r="AU415" s="254" t="s">
        <v>92</v>
      </c>
      <c r="AV415" s="13" t="s">
        <v>92</v>
      </c>
      <c r="AW415" s="13" t="s">
        <v>36</v>
      </c>
      <c r="AX415" s="13" t="s">
        <v>83</v>
      </c>
      <c r="AY415" s="254" t="s">
        <v>244</v>
      </c>
    </row>
    <row r="416" s="14" customFormat="1">
      <c r="A416" s="14"/>
      <c r="B416" s="255"/>
      <c r="C416" s="256"/>
      <c r="D416" s="245" t="s">
        <v>253</v>
      </c>
      <c r="E416" s="257" t="s">
        <v>1</v>
      </c>
      <c r="F416" s="258" t="s">
        <v>255</v>
      </c>
      <c r="G416" s="256"/>
      <c r="H416" s="259">
        <v>922</v>
      </c>
      <c r="I416" s="260"/>
      <c r="J416" s="256"/>
      <c r="K416" s="256"/>
      <c r="L416" s="261"/>
      <c r="M416" s="262"/>
      <c r="N416" s="263"/>
      <c r="O416" s="263"/>
      <c r="P416" s="263"/>
      <c r="Q416" s="263"/>
      <c r="R416" s="263"/>
      <c r="S416" s="263"/>
      <c r="T416" s="26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65" t="s">
        <v>253</v>
      </c>
      <c r="AU416" s="265" t="s">
        <v>92</v>
      </c>
      <c r="AV416" s="14" t="s">
        <v>251</v>
      </c>
      <c r="AW416" s="14" t="s">
        <v>36</v>
      </c>
      <c r="AX416" s="14" t="s">
        <v>90</v>
      </c>
      <c r="AY416" s="265" t="s">
        <v>244</v>
      </c>
    </row>
    <row r="417" s="2" customFormat="1" ht="24.15" customHeight="1">
      <c r="A417" s="39"/>
      <c r="B417" s="40"/>
      <c r="C417" s="229" t="s">
        <v>558</v>
      </c>
      <c r="D417" s="229" t="s">
        <v>247</v>
      </c>
      <c r="E417" s="230" t="s">
        <v>559</v>
      </c>
      <c r="F417" s="231" t="s">
        <v>560</v>
      </c>
      <c r="G417" s="232" t="s">
        <v>174</v>
      </c>
      <c r="H417" s="233">
        <v>22</v>
      </c>
      <c r="I417" s="234"/>
      <c r="J417" s="235">
        <f>ROUND(I417*H417,2)</f>
        <v>0</v>
      </c>
      <c r="K417" s="236"/>
      <c r="L417" s="45"/>
      <c r="M417" s="237" t="s">
        <v>1</v>
      </c>
      <c r="N417" s="238" t="s">
        <v>48</v>
      </c>
      <c r="O417" s="92"/>
      <c r="P417" s="239">
        <f>O417*H417</f>
        <v>0</v>
      </c>
      <c r="Q417" s="239">
        <v>0.0057000000000000002</v>
      </c>
      <c r="R417" s="239">
        <f>Q417*H417</f>
        <v>0.12540000000000001</v>
      </c>
      <c r="S417" s="239">
        <v>0</v>
      </c>
      <c r="T417" s="240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41" t="s">
        <v>251</v>
      </c>
      <c r="AT417" s="241" t="s">
        <v>247</v>
      </c>
      <c r="AU417" s="241" t="s">
        <v>92</v>
      </c>
      <c r="AY417" s="18" t="s">
        <v>244</v>
      </c>
      <c r="BE417" s="242">
        <f>IF(N417="základní",J417,0)</f>
        <v>0</v>
      </c>
      <c r="BF417" s="242">
        <f>IF(N417="snížená",J417,0)</f>
        <v>0</v>
      </c>
      <c r="BG417" s="242">
        <f>IF(N417="zákl. přenesená",J417,0)</f>
        <v>0</v>
      </c>
      <c r="BH417" s="242">
        <f>IF(N417="sníž. přenesená",J417,0)</f>
        <v>0</v>
      </c>
      <c r="BI417" s="242">
        <f>IF(N417="nulová",J417,0)</f>
        <v>0</v>
      </c>
      <c r="BJ417" s="18" t="s">
        <v>90</v>
      </c>
      <c r="BK417" s="242">
        <f>ROUND(I417*H417,2)</f>
        <v>0</v>
      </c>
      <c r="BL417" s="18" t="s">
        <v>251</v>
      </c>
      <c r="BM417" s="241" t="s">
        <v>561</v>
      </c>
    </row>
    <row r="418" s="13" customFormat="1">
      <c r="A418" s="13"/>
      <c r="B418" s="243"/>
      <c r="C418" s="244"/>
      <c r="D418" s="245" t="s">
        <v>253</v>
      </c>
      <c r="E418" s="246" t="s">
        <v>1</v>
      </c>
      <c r="F418" s="247" t="s">
        <v>523</v>
      </c>
      <c r="G418" s="244"/>
      <c r="H418" s="248">
        <v>22</v>
      </c>
      <c r="I418" s="249"/>
      <c r="J418" s="244"/>
      <c r="K418" s="244"/>
      <c r="L418" s="250"/>
      <c r="M418" s="251"/>
      <c r="N418" s="252"/>
      <c r="O418" s="252"/>
      <c r="P418" s="252"/>
      <c r="Q418" s="252"/>
      <c r="R418" s="252"/>
      <c r="S418" s="252"/>
      <c r="T418" s="25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4" t="s">
        <v>253</v>
      </c>
      <c r="AU418" s="254" t="s">
        <v>92</v>
      </c>
      <c r="AV418" s="13" t="s">
        <v>92</v>
      </c>
      <c r="AW418" s="13" t="s">
        <v>36</v>
      </c>
      <c r="AX418" s="13" t="s">
        <v>83</v>
      </c>
      <c r="AY418" s="254" t="s">
        <v>244</v>
      </c>
    </row>
    <row r="419" s="14" customFormat="1">
      <c r="A419" s="14"/>
      <c r="B419" s="255"/>
      <c r="C419" s="256"/>
      <c r="D419" s="245" t="s">
        <v>253</v>
      </c>
      <c r="E419" s="257" t="s">
        <v>1</v>
      </c>
      <c r="F419" s="258" t="s">
        <v>255</v>
      </c>
      <c r="G419" s="256"/>
      <c r="H419" s="259">
        <v>22</v>
      </c>
      <c r="I419" s="260"/>
      <c r="J419" s="256"/>
      <c r="K419" s="256"/>
      <c r="L419" s="261"/>
      <c r="M419" s="262"/>
      <c r="N419" s="263"/>
      <c r="O419" s="263"/>
      <c r="P419" s="263"/>
      <c r="Q419" s="263"/>
      <c r="R419" s="263"/>
      <c r="S419" s="263"/>
      <c r="T419" s="26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65" t="s">
        <v>253</v>
      </c>
      <c r="AU419" s="265" t="s">
        <v>92</v>
      </c>
      <c r="AV419" s="14" t="s">
        <v>251</v>
      </c>
      <c r="AW419" s="14" t="s">
        <v>36</v>
      </c>
      <c r="AX419" s="14" t="s">
        <v>90</v>
      </c>
      <c r="AY419" s="265" t="s">
        <v>244</v>
      </c>
    </row>
    <row r="420" s="2" customFormat="1" ht="33" customHeight="1">
      <c r="A420" s="39"/>
      <c r="B420" s="40"/>
      <c r="C420" s="229" t="s">
        <v>562</v>
      </c>
      <c r="D420" s="298" t="s">
        <v>247</v>
      </c>
      <c r="E420" s="230" t="s">
        <v>563</v>
      </c>
      <c r="F420" s="231" t="s">
        <v>564</v>
      </c>
      <c r="G420" s="232" t="s">
        <v>171</v>
      </c>
      <c r="H420" s="233">
        <v>14.224</v>
      </c>
      <c r="I420" s="234"/>
      <c r="J420" s="235">
        <f>ROUND(I420*H420,2)</f>
        <v>0</v>
      </c>
      <c r="K420" s="236"/>
      <c r="L420" s="45"/>
      <c r="M420" s="237" t="s">
        <v>1</v>
      </c>
      <c r="N420" s="238" t="s">
        <v>48</v>
      </c>
      <c r="O420" s="92"/>
      <c r="P420" s="239">
        <f>O420*H420</f>
        <v>0</v>
      </c>
      <c r="Q420" s="239">
        <v>2.3010199999999998</v>
      </c>
      <c r="R420" s="239">
        <f>Q420*H420</f>
        <v>32.729708479999999</v>
      </c>
      <c r="S420" s="239">
        <v>0</v>
      </c>
      <c r="T420" s="240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41" t="s">
        <v>251</v>
      </c>
      <c r="AT420" s="241" t="s">
        <v>247</v>
      </c>
      <c r="AU420" s="241" t="s">
        <v>92</v>
      </c>
      <c r="AY420" s="18" t="s">
        <v>244</v>
      </c>
      <c r="BE420" s="242">
        <f>IF(N420="základní",J420,0)</f>
        <v>0</v>
      </c>
      <c r="BF420" s="242">
        <f>IF(N420="snížená",J420,0)</f>
        <v>0</v>
      </c>
      <c r="BG420" s="242">
        <f>IF(N420="zákl. přenesená",J420,0)</f>
        <v>0</v>
      </c>
      <c r="BH420" s="242">
        <f>IF(N420="sníž. přenesená",J420,0)</f>
        <v>0</v>
      </c>
      <c r="BI420" s="242">
        <f>IF(N420="nulová",J420,0)</f>
        <v>0</v>
      </c>
      <c r="BJ420" s="18" t="s">
        <v>90</v>
      </c>
      <c r="BK420" s="242">
        <f>ROUND(I420*H420,2)</f>
        <v>0</v>
      </c>
      <c r="BL420" s="18" t="s">
        <v>251</v>
      </c>
      <c r="BM420" s="241" t="s">
        <v>565</v>
      </c>
    </row>
    <row r="421" s="13" customFormat="1">
      <c r="A421" s="13"/>
      <c r="B421" s="243"/>
      <c r="C421" s="244"/>
      <c r="D421" s="245" t="s">
        <v>253</v>
      </c>
      <c r="E421" s="246" t="s">
        <v>1</v>
      </c>
      <c r="F421" s="247" t="s">
        <v>566</v>
      </c>
      <c r="G421" s="244"/>
      <c r="H421" s="248">
        <v>14.224</v>
      </c>
      <c r="I421" s="249"/>
      <c r="J421" s="244"/>
      <c r="K421" s="244"/>
      <c r="L421" s="250"/>
      <c r="M421" s="251"/>
      <c r="N421" s="252"/>
      <c r="O421" s="252"/>
      <c r="P421" s="252"/>
      <c r="Q421" s="252"/>
      <c r="R421" s="252"/>
      <c r="S421" s="252"/>
      <c r="T421" s="25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4" t="s">
        <v>253</v>
      </c>
      <c r="AU421" s="254" t="s">
        <v>92</v>
      </c>
      <c r="AV421" s="13" t="s">
        <v>92</v>
      </c>
      <c r="AW421" s="13" t="s">
        <v>36</v>
      </c>
      <c r="AX421" s="13" t="s">
        <v>90</v>
      </c>
      <c r="AY421" s="254" t="s">
        <v>244</v>
      </c>
    </row>
    <row r="422" s="2" customFormat="1" ht="33" customHeight="1">
      <c r="A422" s="39"/>
      <c r="B422" s="40"/>
      <c r="C422" s="229" t="s">
        <v>567</v>
      </c>
      <c r="D422" s="229" t="s">
        <v>247</v>
      </c>
      <c r="E422" s="230" t="s">
        <v>568</v>
      </c>
      <c r="F422" s="231" t="s">
        <v>569</v>
      </c>
      <c r="G422" s="232" t="s">
        <v>171</v>
      </c>
      <c r="H422" s="233">
        <v>43.792999999999999</v>
      </c>
      <c r="I422" s="234"/>
      <c r="J422" s="235">
        <f>ROUND(I422*H422,2)</f>
        <v>0</v>
      </c>
      <c r="K422" s="236"/>
      <c r="L422" s="45"/>
      <c r="M422" s="237" t="s">
        <v>1</v>
      </c>
      <c r="N422" s="238" t="s">
        <v>48</v>
      </c>
      <c r="O422" s="92"/>
      <c r="P422" s="239">
        <f>O422*H422</f>
        <v>0</v>
      </c>
      <c r="Q422" s="239">
        <v>2.5018699999999998</v>
      </c>
      <c r="R422" s="239">
        <f>Q422*H422</f>
        <v>109.56439291</v>
      </c>
      <c r="S422" s="239">
        <v>0</v>
      </c>
      <c r="T422" s="240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41" t="s">
        <v>251</v>
      </c>
      <c r="AT422" s="241" t="s">
        <v>247</v>
      </c>
      <c r="AU422" s="241" t="s">
        <v>92</v>
      </c>
      <c r="AY422" s="18" t="s">
        <v>244</v>
      </c>
      <c r="BE422" s="242">
        <f>IF(N422="základní",J422,0)</f>
        <v>0</v>
      </c>
      <c r="BF422" s="242">
        <f>IF(N422="snížená",J422,0)</f>
        <v>0</v>
      </c>
      <c r="BG422" s="242">
        <f>IF(N422="zákl. přenesená",J422,0)</f>
        <v>0</v>
      </c>
      <c r="BH422" s="242">
        <f>IF(N422="sníž. přenesená",J422,0)</f>
        <v>0</v>
      </c>
      <c r="BI422" s="242">
        <f>IF(N422="nulová",J422,0)</f>
        <v>0</v>
      </c>
      <c r="BJ422" s="18" t="s">
        <v>90</v>
      </c>
      <c r="BK422" s="242">
        <f>ROUND(I422*H422,2)</f>
        <v>0</v>
      </c>
      <c r="BL422" s="18" t="s">
        <v>251</v>
      </c>
      <c r="BM422" s="241" t="s">
        <v>570</v>
      </c>
    </row>
    <row r="423" s="13" customFormat="1">
      <c r="A423" s="13"/>
      <c r="B423" s="243"/>
      <c r="C423" s="244"/>
      <c r="D423" s="245" t="s">
        <v>253</v>
      </c>
      <c r="E423" s="246" t="s">
        <v>1</v>
      </c>
      <c r="F423" s="247" t="s">
        <v>571</v>
      </c>
      <c r="G423" s="244"/>
      <c r="H423" s="248">
        <v>14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253</v>
      </c>
      <c r="AU423" s="254" t="s">
        <v>92</v>
      </c>
      <c r="AV423" s="13" t="s">
        <v>92</v>
      </c>
      <c r="AW423" s="13" t="s">
        <v>36</v>
      </c>
      <c r="AX423" s="13" t="s">
        <v>83</v>
      </c>
      <c r="AY423" s="254" t="s">
        <v>244</v>
      </c>
    </row>
    <row r="424" s="13" customFormat="1">
      <c r="A424" s="13"/>
      <c r="B424" s="243"/>
      <c r="C424" s="244"/>
      <c r="D424" s="245" t="s">
        <v>253</v>
      </c>
      <c r="E424" s="246" t="s">
        <v>1</v>
      </c>
      <c r="F424" s="247" t="s">
        <v>572</v>
      </c>
      <c r="G424" s="244"/>
      <c r="H424" s="248">
        <v>24.585000000000001</v>
      </c>
      <c r="I424" s="249"/>
      <c r="J424" s="244"/>
      <c r="K424" s="244"/>
      <c r="L424" s="250"/>
      <c r="M424" s="251"/>
      <c r="N424" s="252"/>
      <c r="O424" s="252"/>
      <c r="P424" s="252"/>
      <c r="Q424" s="252"/>
      <c r="R424" s="252"/>
      <c r="S424" s="252"/>
      <c r="T424" s="25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4" t="s">
        <v>253</v>
      </c>
      <c r="AU424" s="254" t="s">
        <v>92</v>
      </c>
      <c r="AV424" s="13" t="s">
        <v>92</v>
      </c>
      <c r="AW424" s="13" t="s">
        <v>36</v>
      </c>
      <c r="AX424" s="13" t="s">
        <v>83</v>
      </c>
      <c r="AY424" s="254" t="s">
        <v>244</v>
      </c>
    </row>
    <row r="425" s="13" customFormat="1">
      <c r="A425" s="13"/>
      <c r="B425" s="243"/>
      <c r="C425" s="244"/>
      <c r="D425" s="245" t="s">
        <v>253</v>
      </c>
      <c r="E425" s="246" t="s">
        <v>1</v>
      </c>
      <c r="F425" s="247" t="s">
        <v>573</v>
      </c>
      <c r="G425" s="244"/>
      <c r="H425" s="248">
        <v>5.2080000000000002</v>
      </c>
      <c r="I425" s="249"/>
      <c r="J425" s="244"/>
      <c r="K425" s="244"/>
      <c r="L425" s="250"/>
      <c r="M425" s="251"/>
      <c r="N425" s="252"/>
      <c r="O425" s="252"/>
      <c r="P425" s="252"/>
      <c r="Q425" s="252"/>
      <c r="R425" s="252"/>
      <c r="S425" s="252"/>
      <c r="T425" s="25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4" t="s">
        <v>253</v>
      </c>
      <c r="AU425" s="254" t="s">
        <v>92</v>
      </c>
      <c r="AV425" s="13" t="s">
        <v>92</v>
      </c>
      <c r="AW425" s="13" t="s">
        <v>36</v>
      </c>
      <c r="AX425" s="13" t="s">
        <v>83</v>
      </c>
      <c r="AY425" s="254" t="s">
        <v>244</v>
      </c>
    </row>
    <row r="426" s="14" customFormat="1">
      <c r="A426" s="14"/>
      <c r="B426" s="255"/>
      <c r="C426" s="256"/>
      <c r="D426" s="245" t="s">
        <v>253</v>
      </c>
      <c r="E426" s="257" t="s">
        <v>1</v>
      </c>
      <c r="F426" s="258" t="s">
        <v>255</v>
      </c>
      <c r="G426" s="256"/>
      <c r="H426" s="259">
        <v>43.792999999999999</v>
      </c>
      <c r="I426" s="260"/>
      <c r="J426" s="256"/>
      <c r="K426" s="256"/>
      <c r="L426" s="261"/>
      <c r="M426" s="262"/>
      <c r="N426" s="263"/>
      <c r="O426" s="263"/>
      <c r="P426" s="263"/>
      <c r="Q426" s="263"/>
      <c r="R426" s="263"/>
      <c r="S426" s="263"/>
      <c r="T426" s="26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65" t="s">
        <v>253</v>
      </c>
      <c r="AU426" s="265" t="s">
        <v>92</v>
      </c>
      <c r="AV426" s="14" t="s">
        <v>251</v>
      </c>
      <c r="AW426" s="14" t="s">
        <v>36</v>
      </c>
      <c r="AX426" s="14" t="s">
        <v>90</v>
      </c>
      <c r="AY426" s="265" t="s">
        <v>244</v>
      </c>
    </row>
    <row r="427" s="2" customFormat="1" ht="24.15" customHeight="1">
      <c r="A427" s="39"/>
      <c r="B427" s="40"/>
      <c r="C427" s="229" t="s">
        <v>574</v>
      </c>
      <c r="D427" s="298" t="s">
        <v>247</v>
      </c>
      <c r="E427" s="230" t="s">
        <v>575</v>
      </c>
      <c r="F427" s="231" t="s">
        <v>576</v>
      </c>
      <c r="G427" s="232" t="s">
        <v>171</v>
      </c>
      <c r="H427" s="233">
        <v>14.224</v>
      </c>
      <c r="I427" s="234"/>
      <c r="J427" s="235">
        <f>ROUND(I427*H427,2)</f>
        <v>0</v>
      </c>
      <c r="K427" s="236"/>
      <c r="L427" s="45"/>
      <c r="M427" s="237" t="s">
        <v>1</v>
      </c>
      <c r="N427" s="238" t="s">
        <v>48</v>
      </c>
      <c r="O427" s="92"/>
      <c r="P427" s="239">
        <f>O427*H427</f>
        <v>0</v>
      </c>
      <c r="Q427" s="239">
        <v>0</v>
      </c>
      <c r="R427" s="239">
        <f>Q427*H427</f>
        <v>0</v>
      </c>
      <c r="S427" s="239">
        <v>0</v>
      </c>
      <c r="T427" s="240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41" t="s">
        <v>251</v>
      </c>
      <c r="AT427" s="241" t="s">
        <v>247</v>
      </c>
      <c r="AU427" s="241" t="s">
        <v>92</v>
      </c>
      <c r="AY427" s="18" t="s">
        <v>244</v>
      </c>
      <c r="BE427" s="242">
        <f>IF(N427="základní",J427,0)</f>
        <v>0</v>
      </c>
      <c r="BF427" s="242">
        <f>IF(N427="snížená",J427,0)</f>
        <v>0</v>
      </c>
      <c r="BG427" s="242">
        <f>IF(N427="zákl. přenesená",J427,0)</f>
        <v>0</v>
      </c>
      <c r="BH427" s="242">
        <f>IF(N427="sníž. přenesená",J427,0)</f>
        <v>0</v>
      </c>
      <c r="BI427" s="242">
        <f>IF(N427="nulová",J427,0)</f>
        <v>0</v>
      </c>
      <c r="BJ427" s="18" t="s">
        <v>90</v>
      </c>
      <c r="BK427" s="242">
        <f>ROUND(I427*H427,2)</f>
        <v>0</v>
      </c>
      <c r="BL427" s="18" t="s">
        <v>251</v>
      </c>
      <c r="BM427" s="241" t="s">
        <v>577</v>
      </c>
    </row>
    <row r="428" s="13" customFormat="1">
      <c r="A428" s="13"/>
      <c r="B428" s="243"/>
      <c r="C428" s="244"/>
      <c r="D428" s="245" t="s">
        <v>253</v>
      </c>
      <c r="E428" s="246" t="s">
        <v>1</v>
      </c>
      <c r="F428" s="247" t="s">
        <v>566</v>
      </c>
      <c r="G428" s="244"/>
      <c r="H428" s="248">
        <v>14.224</v>
      </c>
      <c r="I428" s="249"/>
      <c r="J428" s="244"/>
      <c r="K428" s="244"/>
      <c r="L428" s="250"/>
      <c r="M428" s="251"/>
      <c r="N428" s="252"/>
      <c r="O428" s="252"/>
      <c r="P428" s="252"/>
      <c r="Q428" s="252"/>
      <c r="R428" s="252"/>
      <c r="S428" s="252"/>
      <c r="T428" s="25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4" t="s">
        <v>253</v>
      </c>
      <c r="AU428" s="254" t="s">
        <v>92</v>
      </c>
      <c r="AV428" s="13" t="s">
        <v>92</v>
      </c>
      <c r="AW428" s="13" t="s">
        <v>36</v>
      </c>
      <c r="AX428" s="13" t="s">
        <v>90</v>
      </c>
      <c r="AY428" s="254" t="s">
        <v>244</v>
      </c>
    </row>
    <row r="429" s="2" customFormat="1" ht="33" customHeight="1">
      <c r="A429" s="39"/>
      <c r="B429" s="40"/>
      <c r="C429" s="229" t="s">
        <v>578</v>
      </c>
      <c r="D429" s="229" t="s">
        <v>247</v>
      </c>
      <c r="E429" s="230" t="s">
        <v>579</v>
      </c>
      <c r="F429" s="231" t="s">
        <v>580</v>
      </c>
      <c r="G429" s="232" t="s">
        <v>171</v>
      </c>
      <c r="H429" s="233">
        <v>43.792999999999999</v>
      </c>
      <c r="I429" s="234"/>
      <c r="J429" s="235">
        <f>ROUND(I429*H429,2)</f>
        <v>0</v>
      </c>
      <c r="K429" s="236"/>
      <c r="L429" s="45"/>
      <c r="M429" s="237" t="s">
        <v>1</v>
      </c>
      <c r="N429" s="238" t="s">
        <v>48</v>
      </c>
      <c r="O429" s="92"/>
      <c r="P429" s="239">
        <f>O429*H429</f>
        <v>0</v>
      </c>
      <c r="Q429" s="239">
        <v>0</v>
      </c>
      <c r="R429" s="239">
        <f>Q429*H429</f>
        <v>0</v>
      </c>
      <c r="S429" s="239">
        <v>0</v>
      </c>
      <c r="T429" s="240">
        <f>S429*H429</f>
        <v>0</v>
      </c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R429" s="241" t="s">
        <v>251</v>
      </c>
      <c r="AT429" s="241" t="s">
        <v>247</v>
      </c>
      <c r="AU429" s="241" t="s">
        <v>92</v>
      </c>
      <c r="AY429" s="18" t="s">
        <v>244</v>
      </c>
      <c r="BE429" s="242">
        <f>IF(N429="základní",J429,0)</f>
        <v>0</v>
      </c>
      <c r="BF429" s="242">
        <f>IF(N429="snížená",J429,0)</f>
        <v>0</v>
      </c>
      <c r="BG429" s="242">
        <f>IF(N429="zákl. přenesená",J429,0)</f>
        <v>0</v>
      </c>
      <c r="BH429" s="242">
        <f>IF(N429="sníž. přenesená",J429,0)</f>
        <v>0</v>
      </c>
      <c r="BI429" s="242">
        <f>IF(N429="nulová",J429,0)</f>
        <v>0</v>
      </c>
      <c r="BJ429" s="18" t="s">
        <v>90</v>
      </c>
      <c r="BK429" s="242">
        <f>ROUND(I429*H429,2)</f>
        <v>0</v>
      </c>
      <c r="BL429" s="18" t="s">
        <v>251</v>
      </c>
      <c r="BM429" s="241" t="s">
        <v>581</v>
      </c>
    </row>
    <row r="430" s="13" customFormat="1">
      <c r="A430" s="13"/>
      <c r="B430" s="243"/>
      <c r="C430" s="244"/>
      <c r="D430" s="245" t="s">
        <v>253</v>
      </c>
      <c r="E430" s="246" t="s">
        <v>1</v>
      </c>
      <c r="F430" s="247" t="s">
        <v>582</v>
      </c>
      <c r="G430" s="244"/>
      <c r="H430" s="248">
        <v>43.792999999999999</v>
      </c>
      <c r="I430" s="249"/>
      <c r="J430" s="244"/>
      <c r="K430" s="244"/>
      <c r="L430" s="250"/>
      <c r="M430" s="251"/>
      <c r="N430" s="252"/>
      <c r="O430" s="252"/>
      <c r="P430" s="252"/>
      <c r="Q430" s="252"/>
      <c r="R430" s="252"/>
      <c r="S430" s="252"/>
      <c r="T430" s="25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4" t="s">
        <v>253</v>
      </c>
      <c r="AU430" s="254" t="s">
        <v>92</v>
      </c>
      <c r="AV430" s="13" t="s">
        <v>92</v>
      </c>
      <c r="AW430" s="13" t="s">
        <v>36</v>
      </c>
      <c r="AX430" s="13" t="s">
        <v>83</v>
      </c>
      <c r="AY430" s="254" t="s">
        <v>244</v>
      </c>
    </row>
    <row r="431" s="14" customFormat="1">
      <c r="A431" s="14"/>
      <c r="B431" s="255"/>
      <c r="C431" s="256"/>
      <c r="D431" s="245" t="s">
        <v>253</v>
      </c>
      <c r="E431" s="257" t="s">
        <v>1</v>
      </c>
      <c r="F431" s="258" t="s">
        <v>255</v>
      </c>
      <c r="G431" s="256"/>
      <c r="H431" s="259">
        <v>43.792999999999999</v>
      </c>
      <c r="I431" s="260"/>
      <c r="J431" s="256"/>
      <c r="K431" s="256"/>
      <c r="L431" s="261"/>
      <c r="M431" s="262"/>
      <c r="N431" s="263"/>
      <c r="O431" s="263"/>
      <c r="P431" s="263"/>
      <c r="Q431" s="263"/>
      <c r="R431" s="263"/>
      <c r="S431" s="263"/>
      <c r="T431" s="26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65" t="s">
        <v>253</v>
      </c>
      <c r="AU431" s="265" t="s">
        <v>92</v>
      </c>
      <c r="AV431" s="14" t="s">
        <v>251</v>
      </c>
      <c r="AW431" s="14" t="s">
        <v>36</v>
      </c>
      <c r="AX431" s="14" t="s">
        <v>90</v>
      </c>
      <c r="AY431" s="265" t="s">
        <v>244</v>
      </c>
    </row>
    <row r="432" s="2" customFormat="1" ht="33" customHeight="1">
      <c r="A432" s="39"/>
      <c r="B432" s="40"/>
      <c r="C432" s="229" t="s">
        <v>583</v>
      </c>
      <c r="D432" s="298" t="s">
        <v>247</v>
      </c>
      <c r="E432" s="230" t="s">
        <v>579</v>
      </c>
      <c r="F432" s="231" t="s">
        <v>580</v>
      </c>
      <c r="G432" s="232" t="s">
        <v>171</v>
      </c>
      <c r="H432" s="233">
        <v>14.224</v>
      </c>
      <c r="I432" s="234"/>
      <c r="J432" s="235">
        <f>ROUND(I432*H432,2)</f>
        <v>0</v>
      </c>
      <c r="K432" s="236"/>
      <c r="L432" s="45"/>
      <c r="M432" s="237" t="s">
        <v>1</v>
      </c>
      <c r="N432" s="238" t="s">
        <v>48</v>
      </c>
      <c r="O432" s="92"/>
      <c r="P432" s="239">
        <f>O432*H432</f>
        <v>0</v>
      </c>
      <c r="Q432" s="239">
        <v>0</v>
      </c>
      <c r="R432" s="239">
        <f>Q432*H432</f>
        <v>0</v>
      </c>
      <c r="S432" s="239">
        <v>0</v>
      </c>
      <c r="T432" s="240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41" t="s">
        <v>251</v>
      </c>
      <c r="AT432" s="241" t="s">
        <v>247</v>
      </c>
      <c r="AU432" s="241" t="s">
        <v>92</v>
      </c>
      <c r="AY432" s="18" t="s">
        <v>244</v>
      </c>
      <c r="BE432" s="242">
        <f>IF(N432="základní",J432,0)</f>
        <v>0</v>
      </c>
      <c r="BF432" s="242">
        <f>IF(N432="snížená",J432,0)</f>
        <v>0</v>
      </c>
      <c r="BG432" s="242">
        <f>IF(N432="zákl. přenesená",J432,0)</f>
        <v>0</v>
      </c>
      <c r="BH432" s="242">
        <f>IF(N432="sníž. přenesená",J432,0)</f>
        <v>0</v>
      </c>
      <c r="BI432" s="242">
        <f>IF(N432="nulová",J432,0)</f>
        <v>0</v>
      </c>
      <c r="BJ432" s="18" t="s">
        <v>90</v>
      </c>
      <c r="BK432" s="242">
        <f>ROUND(I432*H432,2)</f>
        <v>0</v>
      </c>
      <c r="BL432" s="18" t="s">
        <v>251</v>
      </c>
      <c r="BM432" s="241" t="s">
        <v>584</v>
      </c>
    </row>
    <row r="433" s="13" customFormat="1">
      <c r="A433" s="13"/>
      <c r="B433" s="243"/>
      <c r="C433" s="244"/>
      <c r="D433" s="245" t="s">
        <v>253</v>
      </c>
      <c r="E433" s="246" t="s">
        <v>1</v>
      </c>
      <c r="F433" s="247" t="s">
        <v>566</v>
      </c>
      <c r="G433" s="244"/>
      <c r="H433" s="248">
        <v>14.224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253</v>
      </c>
      <c r="AU433" s="254" t="s">
        <v>92</v>
      </c>
      <c r="AV433" s="13" t="s">
        <v>92</v>
      </c>
      <c r="AW433" s="13" t="s">
        <v>36</v>
      </c>
      <c r="AX433" s="13" t="s">
        <v>90</v>
      </c>
      <c r="AY433" s="254" t="s">
        <v>244</v>
      </c>
    </row>
    <row r="434" s="2" customFormat="1" ht="16.5" customHeight="1">
      <c r="A434" s="39"/>
      <c r="B434" s="40"/>
      <c r="C434" s="229" t="s">
        <v>585</v>
      </c>
      <c r="D434" s="229" t="s">
        <v>247</v>
      </c>
      <c r="E434" s="230" t="s">
        <v>586</v>
      </c>
      <c r="F434" s="231" t="s">
        <v>587</v>
      </c>
      <c r="G434" s="232" t="s">
        <v>338</v>
      </c>
      <c r="H434" s="233">
        <v>3.79</v>
      </c>
      <c r="I434" s="234"/>
      <c r="J434" s="235">
        <f>ROUND(I434*H434,2)</f>
        <v>0</v>
      </c>
      <c r="K434" s="236"/>
      <c r="L434" s="45"/>
      <c r="M434" s="237" t="s">
        <v>1</v>
      </c>
      <c r="N434" s="238" t="s">
        <v>48</v>
      </c>
      <c r="O434" s="92"/>
      <c r="P434" s="239">
        <f>O434*H434</f>
        <v>0</v>
      </c>
      <c r="Q434" s="239">
        <v>1.06277</v>
      </c>
      <c r="R434" s="239">
        <f>Q434*H434</f>
        <v>4.0278983000000004</v>
      </c>
      <c r="S434" s="239">
        <v>0</v>
      </c>
      <c r="T434" s="240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41" t="s">
        <v>251</v>
      </c>
      <c r="AT434" s="241" t="s">
        <v>247</v>
      </c>
      <c r="AU434" s="241" t="s">
        <v>92</v>
      </c>
      <c r="AY434" s="18" t="s">
        <v>244</v>
      </c>
      <c r="BE434" s="242">
        <f>IF(N434="základní",J434,0)</f>
        <v>0</v>
      </c>
      <c r="BF434" s="242">
        <f>IF(N434="snížená",J434,0)</f>
        <v>0</v>
      </c>
      <c r="BG434" s="242">
        <f>IF(N434="zákl. přenesená",J434,0)</f>
        <v>0</v>
      </c>
      <c r="BH434" s="242">
        <f>IF(N434="sníž. přenesená",J434,0)</f>
        <v>0</v>
      </c>
      <c r="BI434" s="242">
        <f>IF(N434="nulová",J434,0)</f>
        <v>0</v>
      </c>
      <c r="BJ434" s="18" t="s">
        <v>90</v>
      </c>
      <c r="BK434" s="242">
        <f>ROUND(I434*H434,2)</f>
        <v>0</v>
      </c>
      <c r="BL434" s="18" t="s">
        <v>251</v>
      </c>
      <c r="BM434" s="241" t="s">
        <v>588</v>
      </c>
    </row>
    <row r="435" s="13" customFormat="1">
      <c r="A435" s="13"/>
      <c r="B435" s="243"/>
      <c r="C435" s="244"/>
      <c r="D435" s="245" t="s">
        <v>253</v>
      </c>
      <c r="E435" s="246" t="s">
        <v>1</v>
      </c>
      <c r="F435" s="247" t="s">
        <v>589</v>
      </c>
      <c r="G435" s="244"/>
      <c r="H435" s="248">
        <v>1.3999999999999999</v>
      </c>
      <c r="I435" s="249"/>
      <c r="J435" s="244"/>
      <c r="K435" s="244"/>
      <c r="L435" s="250"/>
      <c r="M435" s="251"/>
      <c r="N435" s="252"/>
      <c r="O435" s="252"/>
      <c r="P435" s="252"/>
      <c r="Q435" s="252"/>
      <c r="R435" s="252"/>
      <c r="S435" s="252"/>
      <c r="T435" s="25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4" t="s">
        <v>253</v>
      </c>
      <c r="AU435" s="254" t="s">
        <v>92</v>
      </c>
      <c r="AV435" s="13" t="s">
        <v>92</v>
      </c>
      <c r="AW435" s="13" t="s">
        <v>36</v>
      </c>
      <c r="AX435" s="13" t="s">
        <v>83</v>
      </c>
      <c r="AY435" s="254" t="s">
        <v>244</v>
      </c>
    </row>
    <row r="436" s="13" customFormat="1">
      <c r="A436" s="13"/>
      <c r="B436" s="243"/>
      <c r="C436" s="244"/>
      <c r="D436" s="245" t="s">
        <v>253</v>
      </c>
      <c r="E436" s="246" t="s">
        <v>1</v>
      </c>
      <c r="F436" s="247" t="s">
        <v>590</v>
      </c>
      <c r="G436" s="244"/>
      <c r="H436" s="248">
        <v>2.012</v>
      </c>
      <c r="I436" s="249"/>
      <c r="J436" s="244"/>
      <c r="K436" s="244"/>
      <c r="L436" s="250"/>
      <c r="M436" s="251"/>
      <c r="N436" s="252"/>
      <c r="O436" s="252"/>
      <c r="P436" s="252"/>
      <c r="Q436" s="252"/>
      <c r="R436" s="252"/>
      <c r="S436" s="252"/>
      <c r="T436" s="25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4" t="s">
        <v>253</v>
      </c>
      <c r="AU436" s="254" t="s">
        <v>92</v>
      </c>
      <c r="AV436" s="13" t="s">
        <v>92</v>
      </c>
      <c r="AW436" s="13" t="s">
        <v>36</v>
      </c>
      <c r="AX436" s="13" t="s">
        <v>83</v>
      </c>
      <c r="AY436" s="254" t="s">
        <v>244</v>
      </c>
    </row>
    <row r="437" s="13" customFormat="1">
      <c r="A437" s="13"/>
      <c r="B437" s="243"/>
      <c r="C437" s="244"/>
      <c r="D437" s="245" t="s">
        <v>253</v>
      </c>
      <c r="E437" s="246" t="s">
        <v>1</v>
      </c>
      <c r="F437" s="247" t="s">
        <v>591</v>
      </c>
      <c r="G437" s="244"/>
      <c r="H437" s="248">
        <v>0.378</v>
      </c>
      <c r="I437" s="249"/>
      <c r="J437" s="244"/>
      <c r="K437" s="244"/>
      <c r="L437" s="250"/>
      <c r="M437" s="251"/>
      <c r="N437" s="252"/>
      <c r="O437" s="252"/>
      <c r="P437" s="252"/>
      <c r="Q437" s="252"/>
      <c r="R437" s="252"/>
      <c r="S437" s="252"/>
      <c r="T437" s="25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4" t="s">
        <v>253</v>
      </c>
      <c r="AU437" s="254" t="s">
        <v>92</v>
      </c>
      <c r="AV437" s="13" t="s">
        <v>92</v>
      </c>
      <c r="AW437" s="13" t="s">
        <v>36</v>
      </c>
      <c r="AX437" s="13" t="s">
        <v>83</v>
      </c>
      <c r="AY437" s="254" t="s">
        <v>244</v>
      </c>
    </row>
    <row r="438" s="16" customFormat="1">
      <c r="A438" s="16"/>
      <c r="B438" s="276"/>
      <c r="C438" s="277"/>
      <c r="D438" s="245" t="s">
        <v>253</v>
      </c>
      <c r="E438" s="278" t="s">
        <v>1</v>
      </c>
      <c r="F438" s="279" t="s">
        <v>503</v>
      </c>
      <c r="G438" s="277"/>
      <c r="H438" s="280">
        <v>3.79</v>
      </c>
      <c r="I438" s="281"/>
      <c r="J438" s="277"/>
      <c r="K438" s="277"/>
      <c r="L438" s="282"/>
      <c r="M438" s="283"/>
      <c r="N438" s="284"/>
      <c r="O438" s="284"/>
      <c r="P438" s="284"/>
      <c r="Q438" s="284"/>
      <c r="R438" s="284"/>
      <c r="S438" s="284"/>
      <c r="T438" s="285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T438" s="286" t="s">
        <v>253</v>
      </c>
      <c r="AU438" s="286" t="s">
        <v>92</v>
      </c>
      <c r="AV438" s="16" t="s">
        <v>358</v>
      </c>
      <c r="AW438" s="16" t="s">
        <v>36</v>
      </c>
      <c r="AX438" s="16" t="s">
        <v>83</v>
      </c>
      <c r="AY438" s="286" t="s">
        <v>244</v>
      </c>
    </row>
    <row r="439" s="14" customFormat="1">
      <c r="A439" s="14"/>
      <c r="B439" s="255"/>
      <c r="C439" s="256"/>
      <c r="D439" s="245" t="s">
        <v>253</v>
      </c>
      <c r="E439" s="257" t="s">
        <v>1</v>
      </c>
      <c r="F439" s="258" t="s">
        <v>255</v>
      </c>
      <c r="G439" s="256"/>
      <c r="H439" s="259">
        <v>3.79</v>
      </c>
      <c r="I439" s="260"/>
      <c r="J439" s="256"/>
      <c r="K439" s="256"/>
      <c r="L439" s="261"/>
      <c r="M439" s="262"/>
      <c r="N439" s="263"/>
      <c r="O439" s="263"/>
      <c r="P439" s="263"/>
      <c r="Q439" s="263"/>
      <c r="R439" s="263"/>
      <c r="S439" s="263"/>
      <c r="T439" s="26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65" t="s">
        <v>253</v>
      </c>
      <c r="AU439" s="265" t="s">
        <v>92</v>
      </c>
      <c r="AV439" s="14" t="s">
        <v>251</v>
      </c>
      <c r="AW439" s="14" t="s">
        <v>36</v>
      </c>
      <c r="AX439" s="14" t="s">
        <v>90</v>
      </c>
      <c r="AY439" s="265" t="s">
        <v>244</v>
      </c>
    </row>
    <row r="440" s="2" customFormat="1" ht="16.5" customHeight="1">
      <c r="A440" s="39"/>
      <c r="B440" s="40"/>
      <c r="C440" s="229" t="s">
        <v>592</v>
      </c>
      <c r="D440" s="298" t="s">
        <v>247</v>
      </c>
      <c r="E440" s="230" t="s">
        <v>586</v>
      </c>
      <c r="F440" s="231" t="s">
        <v>587</v>
      </c>
      <c r="G440" s="232" t="s">
        <v>338</v>
      </c>
      <c r="H440" s="233">
        <v>0.037999999999999999</v>
      </c>
      <c r="I440" s="234"/>
      <c r="J440" s="235">
        <f>ROUND(I440*H440,2)</f>
        <v>0</v>
      </c>
      <c r="K440" s="236"/>
      <c r="L440" s="45"/>
      <c r="M440" s="237" t="s">
        <v>1</v>
      </c>
      <c r="N440" s="238" t="s">
        <v>48</v>
      </c>
      <c r="O440" s="92"/>
      <c r="P440" s="239">
        <f>O440*H440</f>
        <v>0</v>
      </c>
      <c r="Q440" s="239">
        <v>1.06277</v>
      </c>
      <c r="R440" s="239">
        <f>Q440*H440</f>
        <v>0.040385259999999999</v>
      </c>
      <c r="S440" s="239">
        <v>0</v>
      </c>
      <c r="T440" s="240">
        <f>S440*H440</f>
        <v>0</v>
      </c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R440" s="241" t="s">
        <v>251</v>
      </c>
      <c r="AT440" s="241" t="s">
        <v>247</v>
      </c>
      <c r="AU440" s="241" t="s">
        <v>92</v>
      </c>
      <c r="AY440" s="18" t="s">
        <v>244</v>
      </c>
      <c r="BE440" s="242">
        <f>IF(N440="základní",J440,0)</f>
        <v>0</v>
      </c>
      <c r="BF440" s="242">
        <f>IF(N440="snížená",J440,0)</f>
        <v>0</v>
      </c>
      <c r="BG440" s="242">
        <f>IF(N440="zákl. přenesená",J440,0)</f>
        <v>0</v>
      </c>
      <c r="BH440" s="242">
        <f>IF(N440="sníž. přenesená",J440,0)</f>
        <v>0</v>
      </c>
      <c r="BI440" s="242">
        <f>IF(N440="nulová",J440,0)</f>
        <v>0</v>
      </c>
      <c r="BJ440" s="18" t="s">
        <v>90</v>
      </c>
      <c r="BK440" s="242">
        <f>ROUND(I440*H440,2)</f>
        <v>0</v>
      </c>
      <c r="BL440" s="18" t="s">
        <v>251</v>
      </c>
      <c r="BM440" s="241" t="s">
        <v>593</v>
      </c>
    </row>
    <row r="441" s="13" customFormat="1">
      <c r="A441" s="13"/>
      <c r="B441" s="243"/>
      <c r="C441" s="244"/>
      <c r="D441" s="245" t="s">
        <v>253</v>
      </c>
      <c r="E441" s="246" t="s">
        <v>1</v>
      </c>
      <c r="F441" s="247" t="s">
        <v>594</v>
      </c>
      <c r="G441" s="244"/>
      <c r="H441" s="248">
        <v>0.037999999999999999</v>
      </c>
      <c r="I441" s="249"/>
      <c r="J441" s="244"/>
      <c r="K441" s="244"/>
      <c r="L441" s="250"/>
      <c r="M441" s="251"/>
      <c r="N441" s="252"/>
      <c r="O441" s="252"/>
      <c r="P441" s="252"/>
      <c r="Q441" s="252"/>
      <c r="R441" s="252"/>
      <c r="S441" s="252"/>
      <c r="T441" s="25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4" t="s">
        <v>253</v>
      </c>
      <c r="AU441" s="254" t="s">
        <v>92</v>
      </c>
      <c r="AV441" s="13" t="s">
        <v>92</v>
      </c>
      <c r="AW441" s="13" t="s">
        <v>36</v>
      </c>
      <c r="AX441" s="13" t="s">
        <v>83</v>
      </c>
      <c r="AY441" s="254" t="s">
        <v>244</v>
      </c>
    </row>
    <row r="442" s="14" customFormat="1">
      <c r="A442" s="14"/>
      <c r="B442" s="255"/>
      <c r="C442" s="256"/>
      <c r="D442" s="245" t="s">
        <v>253</v>
      </c>
      <c r="E442" s="257" t="s">
        <v>1</v>
      </c>
      <c r="F442" s="258" t="s">
        <v>255</v>
      </c>
      <c r="G442" s="256"/>
      <c r="H442" s="259">
        <v>0.037999999999999999</v>
      </c>
      <c r="I442" s="260"/>
      <c r="J442" s="256"/>
      <c r="K442" s="256"/>
      <c r="L442" s="261"/>
      <c r="M442" s="262"/>
      <c r="N442" s="263"/>
      <c r="O442" s="263"/>
      <c r="P442" s="263"/>
      <c r="Q442" s="263"/>
      <c r="R442" s="263"/>
      <c r="S442" s="263"/>
      <c r="T442" s="26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65" t="s">
        <v>253</v>
      </c>
      <c r="AU442" s="265" t="s">
        <v>92</v>
      </c>
      <c r="AV442" s="14" t="s">
        <v>251</v>
      </c>
      <c r="AW442" s="14" t="s">
        <v>36</v>
      </c>
      <c r="AX442" s="14" t="s">
        <v>90</v>
      </c>
      <c r="AY442" s="265" t="s">
        <v>244</v>
      </c>
    </row>
    <row r="443" s="2" customFormat="1" ht="16.5" customHeight="1">
      <c r="A443" s="39"/>
      <c r="B443" s="40"/>
      <c r="C443" s="229" t="s">
        <v>595</v>
      </c>
      <c r="D443" s="229" t="s">
        <v>247</v>
      </c>
      <c r="E443" s="230" t="s">
        <v>596</v>
      </c>
      <c r="F443" s="231" t="s">
        <v>597</v>
      </c>
      <c r="G443" s="232" t="s">
        <v>174</v>
      </c>
      <c r="H443" s="233">
        <v>706</v>
      </c>
      <c r="I443" s="234"/>
      <c r="J443" s="235">
        <f>ROUND(I443*H443,2)</f>
        <v>0</v>
      </c>
      <c r="K443" s="236"/>
      <c r="L443" s="45"/>
      <c r="M443" s="237" t="s">
        <v>1</v>
      </c>
      <c r="N443" s="238" t="s">
        <v>48</v>
      </c>
      <c r="O443" s="92"/>
      <c r="P443" s="239">
        <f>O443*H443</f>
        <v>0</v>
      </c>
      <c r="Q443" s="239">
        <v>0.00012999999999999999</v>
      </c>
      <c r="R443" s="239">
        <f>Q443*H443</f>
        <v>0.091779999999999987</v>
      </c>
      <c r="S443" s="239">
        <v>0</v>
      </c>
      <c r="T443" s="240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41" t="s">
        <v>251</v>
      </c>
      <c r="AT443" s="241" t="s">
        <v>247</v>
      </c>
      <c r="AU443" s="241" t="s">
        <v>92</v>
      </c>
      <c r="AY443" s="18" t="s">
        <v>244</v>
      </c>
      <c r="BE443" s="242">
        <f>IF(N443="základní",J443,0)</f>
        <v>0</v>
      </c>
      <c r="BF443" s="242">
        <f>IF(N443="snížená",J443,0)</f>
        <v>0</v>
      </c>
      <c r="BG443" s="242">
        <f>IF(N443="zákl. přenesená",J443,0)</f>
        <v>0</v>
      </c>
      <c r="BH443" s="242">
        <f>IF(N443="sníž. přenesená",J443,0)</f>
        <v>0</v>
      </c>
      <c r="BI443" s="242">
        <f>IF(N443="nulová",J443,0)</f>
        <v>0</v>
      </c>
      <c r="BJ443" s="18" t="s">
        <v>90</v>
      </c>
      <c r="BK443" s="242">
        <f>ROUND(I443*H443,2)</f>
        <v>0</v>
      </c>
      <c r="BL443" s="18" t="s">
        <v>251</v>
      </c>
      <c r="BM443" s="241" t="s">
        <v>598</v>
      </c>
    </row>
    <row r="444" s="13" customFormat="1">
      <c r="A444" s="13"/>
      <c r="B444" s="243"/>
      <c r="C444" s="244"/>
      <c r="D444" s="245" t="s">
        <v>253</v>
      </c>
      <c r="E444" s="246" t="s">
        <v>1</v>
      </c>
      <c r="F444" s="247" t="s">
        <v>599</v>
      </c>
      <c r="G444" s="244"/>
      <c r="H444" s="248">
        <v>175</v>
      </c>
      <c r="I444" s="249"/>
      <c r="J444" s="244"/>
      <c r="K444" s="244"/>
      <c r="L444" s="250"/>
      <c r="M444" s="251"/>
      <c r="N444" s="252"/>
      <c r="O444" s="252"/>
      <c r="P444" s="252"/>
      <c r="Q444" s="252"/>
      <c r="R444" s="252"/>
      <c r="S444" s="252"/>
      <c r="T444" s="25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4" t="s">
        <v>253</v>
      </c>
      <c r="AU444" s="254" t="s">
        <v>92</v>
      </c>
      <c r="AV444" s="13" t="s">
        <v>92</v>
      </c>
      <c r="AW444" s="13" t="s">
        <v>36</v>
      </c>
      <c r="AX444" s="13" t="s">
        <v>83</v>
      </c>
      <c r="AY444" s="254" t="s">
        <v>244</v>
      </c>
    </row>
    <row r="445" s="13" customFormat="1">
      <c r="A445" s="13"/>
      <c r="B445" s="243"/>
      <c r="C445" s="244"/>
      <c r="D445" s="245" t="s">
        <v>253</v>
      </c>
      <c r="E445" s="246" t="s">
        <v>1</v>
      </c>
      <c r="F445" s="247" t="s">
        <v>600</v>
      </c>
      <c r="G445" s="244"/>
      <c r="H445" s="248">
        <v>531</v>
      </c>
      <c r="I445" s="249"/>
      <c r="J445" s="244"/>
      <c r="K445" s="244"/>
      <c r="L445" s="250"/>
      <c r="M445" s="251"/>
      <c r="N445" s="252"/>
      <c r="O445" s="252"/>
      <c r="P445" s="252"/>
      <c r="Q445" s="252"/>
      <c r="R445" s="252"/>
      <c r="S445" s="252"/>
      <c r="T445" s="25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4" t="s">
        <v>253</v>
      </c>
      <c r="AU445" s="254" t="s">
        <v>92</v>
      </c>
      <c r="AV445" s="13" t="s">
        <v>92</v>
      </c>
      <c r="AW445" s="13" t="s">
        <v>36</v>
      </c>
      <c r="AX445" s="13" t="s">
        <v>83</v>
      </c>
      <c r="AY445" s="254" t="s">
        <v>244</v>
      </c>
    </row>
    <row r="446" s="14" customFormat="1">
      <c r="A446" s="14"/>
      <c r="B446" s="255"/>
      <c r="C446" s="256"/>
      <c r="D446" s="245" t="s">
        <v>253</v>
      </c>
      <c r="E446" s="257" t="s">
        <v>1</v>
      </c>
      <c r="F446" s="258" t="s">
        <v>255</v>
      </c>
      <c r="G446" s="256"/>
      <c r="H446" s="259">
        <v>706</v>
      </c>
      <c r="I446" s="260"/>
      <c r="J446" s="256"/>
      <c r="K446" s="256"/>
      <c r="L446" s="261"/>
      <c r="M446" s="262"/>
      <c r="N446" s="263"/>
      <c r="O446" s="263"/>
      <c r="P446" s="263"/>
      <c r="Q446" s="263"/>
      <c r="R446" s="263"/>
      <c r="S446" s="263"/>
      <c r="T446" s="26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65" t="s">
        <v>253</v>
      </c>
      <c r="AU446" s="265" t="s">
        <v>92</v>
      </c>
      <c r="AV446" s="14" t="s">
        <v>251</v>
      </c>
      <c r="AW446" s="14" t="s">
        <v>36</v>
      </c>
      <c r="AX446" s="14" t="s">
        <v>90</v>
      </c>
      <c r="AY446" s="265" t="s">
        <v>244</v>
      </c>
    </row>
    <row r="447" s="2" customFormat="1" ht="33" customHeight="1">
      <c r="A447" s="39"/>
      <c r="B447" s="40"/>
      <c r="C447" s="229" t="s">
        <v>601</v>
      </c>
      <c r="D447" s="229" t="s">
        <v>247</v>
      </c>
      <c r="E447" s="230" t="s">
        <v>602</v>
      </c>
      <c r="F447" s="231" t="s">
        <v>603</v>
      </c>
      <c r="G447" s="232" t="s">
        <v>184</v>
      </c>
      <c r="H447" s="233">
        <v>675</v>
      </c>
      <c r="I447" s="234"/>
      <c r="J447" s="235">
        <f>ROUND(I447*H447,2)</f>
        <v>0</v>
      </c>
      <c r="K447" s="236"/>
      <c r="L447" s="45"/>
      <c r="M447" s="237" t="s">
        <v>1</v>
      </c>
      <c r="N447" s="238" t="s">
        <v>48</v>
      </c>
      <c r="O447" s="92"/>
      <c r="P447" s="239">
        <f>O447*H447</f>
        <v>0</v>
      </c>
      <c r="Q447" s="239">
        <v>2.0000000000000002E-05</v>
      </c>
      <c r="R447" s="239">
        <f>Q447*H447</f>
        <v>0.013500000000000002</v>
      </c>
      <c r="S447" s="239">
        <v>0</v>
      </c>
      <c r="T447" s="240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41" t="s">
        <v>251</v>
      </c>
      <c r="AT447" s="241" t="s">
        <v>247</v>
      </c>
      <c r="AU447" s="241" t="s">
        <v>92</v>
      </c>
      <c r="AY447" s="18" t="s">
        <v>244</v>
      </c>
      <c r="BE447" s="242">
        <f>IF(N447="základní",J447,0)</f>
        <v>0</v>
      </c>
      <c r="BF447" s="242">
        <f>IF(N447="snížená",J447,0)</f>
        <v>0</v>
      </c>
      <c r="BG447" s="242">
        <f>IF(N447="zákl. přenesená",J447,0)</f>
        <v>0</v>
      </c>
      <c r="BH447" s="242">
        <f>IF(N447="sníž. přenesená",J447,0)</f>
        <v>0</v>
      </c>
      <c r="BI447" s="242">
        <f>IF(N447="nulová",J447,0)</f>
        <v>0</v>
      </c>
      <c r="BJ447" s="18" t="s">
        <v>90</v>
      </c>
      <c r="BK447" s="242">
        <f>ROUND(I447*H447,2)</f>
        <v>0</v>
      </c>
      <c r="BL447" s="18" t="s">
        <v>251</v>
      </c>
      <c r="BM447" s="241" t="s">
        <v>604</v>
      </c>
    </row>
    <row r="448" s="13" customFormat="1">
      <c r="A448" s="13"/>
      <c r="B448" s="243"/>
      <c r="C448" s="244"/>
      <c r="D448" s="245" t="s">
        <v>253</v>
      </c>
      <c r="E448" s="246" t="s">
        <v>1</v>
      </c>
      <c r="F448" s="247" t="s">
        <v>605</v>
      </c>
      <c r="G448" s="244"/>
      <c r="H448" s="248">
        <v>181</v>
      </c>
      <c r="I448" s="249"/>
      <c r="J448" s="244"/>
      <c r="K448" s="244"/>
      <c r="L448" s="250"/>
      <c r="M448" s="251"/>
      <c r="N448" s="252"/>
      <c r="O448" s="252"/>
      <c r="P448" s="252"/>
      <c r="Q448" s="252"/>
      <c r="R448" s="252"/>
      <c r="S448" s="252"/>
      <c r="T448" s="25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4" t="s">
        <v>253</v>
      </c>
      <c r="AU448" s="254" t="s">
        <v>92</v>
      </c>
      <c r="AV448" s="13" t="s">
        <v>92</v>
      </c>
      <c r="AW448" s="13" t="s">
        <v>36</v>
      </c>
      <c r="AX448" s="13" t="s">
        <v>83</v>
      </c>
      <c r="AY448" s="254" t="s">
        <v>244</v>
      </c>
    </row>
    <row r="449" s="13" customFormat="1">
      <c r="A449" s="13"/>
      <c r="B449" s="243"/>
      <c r="C449" s="244"/>
      <c r="D449" s="245" t="s">
        <v>253</v>
      </c>
      <c r="E449" s="246" t="s">
        <v>1</v>
      </c>
      <c r="F449" s="247" t="s">
        <v>606</v>
      </c>
      <c r="G449" s="244"/>
      <c r="H449" s="248">
        <v>494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253</v>
      </c>
      <c r="AU449" s="254" t="s">
        <v>92</v>
      </c>
      <c r="AV449" s="13" t="s">
        <v>92</v>
      </c>
      <c r="AW449" s="13" t="s">
        <v>36</v>
      </c>
      <c r="AX449" s="13" t="s">
        <v>83</v>
      </c>
      <c r="AY449" s="254" t="s">
        <v>244</v>
      </c>
    </row>
    <row r="450" s="14" customFormat="1">
      <c r="A450" s="14"/>
      <c r="B450" s="255"/>
      <c r="C450" s="256"/>
      <c r="D450" s="245" t="s">
        <v>253</v>
      </c>
      <c r="E450" s="257" t="s">
        <v>1</v>
      </c>
      <c r="F450" s="258" t="s">
        <v>255</v>
      </c>
      <c r="G450" s="256"/>
      <c r="H450" s="259">
        <v>675</v>
      </c>
      <c r="I450" s="260"/>
      <c r="J450" s="256"/>
      <c r="K450" s="256"/>
      <c r="L450" s="261"/>
      <c r="M450" s="262"/>
      <c r="N450" s="263"/>
      <c r="O450" s="263"/>
      <c r="P450" s="263"/>
      <c r="Q450" s="263"/>
      <c r="R450" s="263"/>
      <c r="S450" s="263"/>
      <c r="T450" s="26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65" t="s">
        <v>253</v>
      </c>
      <c r="AU450" s="265" t="s">
        <v>92</v>
      </c>
      <c r="AV450" s="14" t="s">
        <v>251</v>
      </c>
      <c r="AW450" s="14" t="s">
        <v>36</v>
      </c>
      <c r="AX450" s="14" t="s">
        <v>90</v>
      </c>
      <c r="AY450" s="265" t="s">
        <v>244</v>
      </c>
    </row>
    <row r="451" s="2" customFormat="1" ht="24.15" customHeight="1">
      <c r="A451" s="39"/>
      <c r="B451" s="40"/>
      <c r="C451" s="229" t="s">
        <v>607</v>
      </c>
      <c r="D451" s="229" t="s">
        <v>247</v>
      </c>
      <c r="E451" s="230" t="s">
        <v>608</v>
      </c>
      <c r="F451" s="231" t="s">
        <v>609</v>
      </c>
      <c r="G451" s="232" t="s">
        <v>250</v>
      </c>
      <c r="H451" s="233">
        <v>17</v>
      </c>
      <c r="I451" s="234"/>
      <c r="J451" s="235">
        <f>ROUND(I451*H451,2)</f>
        <v>0</v>
      </c>
      <c r="K451" s="236"/>
      <c r="L451" s="45"/>
      <c r="M451" s="237" t="s">
        <v>1</v>
      </c>
      <c r="N451" s="238" t="s">
        <v>48</v>
      </c>
      <c r="O451" s="92"/>
      <c r="P451" s="239">
        <f>O451*H451</f>
        <v>0</v>
      </c>
      <c r="Q451" s="239">
        <v>0.017770000000000001</v>
      </c>
      <c r="R451" s="239">
        <f>Q451*H451</f>
        <v>0.30209000000000003</v>
      </c>
      <c r="S451" s="239">
        <v>0</v>
      </c>
      <c r="T451" s="240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41" t="s">
        <v>251</v>
      </c>
      <c r="AT451" s="241" t="s">
        <v>247</v>
      </c>
      <c r="AU451" s="241" t="s">
        <v>92</v>
      </c>
      <c r="AY451" s="18" t="s">
        <v>244</v>
      </c>
      <c r="BE451" s="242">
        <f>IF(N451="základní",J451,0)</f>
        <v>0</v>
      </c>
      <c r="BF451" s="242">
        <f>IF(N451="snížená",J451,0)</f>
        <v>0</v>
      </c>
      <c r="BG451" s="242">
        <f>IF(N451="zákl. přenesená",J451,0)</f>
        <v>0</v>
      </c>
      <c r="BH451" s="242">
        <f>IF(N451="sníž. přenesená",J451,0)</f>
        <v>0</v>
      </c>
      <c r="BI451" s="242">
        <f>IF(N451="nulová",J451,0)</f>
        <v>0</v>
      </c>
      <c r="BJ451" s="18" t="s">
        <v>90</v>
      </c>
      <c r="BK451" s="242">
        <f>ROUND(I451*H451,2)</f>
        <v>0</v>
      </c>
      <c r="BL451" s="18" t="s">
        <v>251</v>
      </c>
      <c r="BM451" s="241" t="s">
        <v>610</v>
      </c>
    </row>
    <row r="452" s="15" customFormat="1">
      <c r="A452" s="15"/>
      <c r="B452" s="266"/>
      <c r="C452" s="267"/>
      <c r="D452" s="245" t="s">
        <v>253</v>
      </c>
      <c r="E452" s="268" t="s">
        <v>1</v>
      </c>
      <c r="F452" s="269" t="s">
        <v>611</v>
      </c>
      <c r="G452" s="267"/>
      <c r="H452" s="268" t="s">
        <v>1</v>
      </c>
      <c r="I452" s="270"/>
      <c r="J452" s="267"/>
      <c r="K452" s="267"/>
      <c r="L452" s="271"/>
      <c r="M452" s="272"/>
      <c r="N452" s="273"/>
      <c r="O452" s="273"/>
      <c r="P452" s="273"/>
      <c r="Q452" s="273"/>
      <c r="R452" s="273"/>
      <c r="S452" s="273"/>
      <c r="T452" s="274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75" t="s">
        <v>253</v>
      </c>
      <c r="AU452" s="275" t="s">
        <v>92</v>
      </c>
      <c r="AV452" s="15" t="s">
        <v>90</v>
      </c>
      <c r="AW452" s="15" t="s">
        <v>36</v>
      </c>
      <c r="AX452" s="15" t="s">
        <v>83</v>
      </c>
      <c r="AY452" s="275" t="s">
        <v>244</v>
      </c>
    </row>
    <row r="453" s="13" customFormat="1">
      <c r="A453" s="13"/>
      <c r="B453" s="243"/>
      <c r="C453" s="244"/>
      <c r="D453" s="245" t="s">
        <v>253</v>
      </c>
      <c r="E453" s="246" t="s">
        <v>1</v>
      </c>
      <c r="F453" s="247" t="s">
        <v>90</v>
      </c>
      <c r="G453" s="244"/>
      <c r="H453" s="248">
        <v>1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253</v>
      </c>
      <c r="AU453" s="254" t="s">
        <v>92</v>
      </c>
      <c r="AV453" s="13" t="s">
        <v>92</v>
      </c>
      <c r="AW453" s="13" t="s">
        <v>36</v>
      </c>
      <c r="AX453" s="13" t="s">
        <v>83</v>
      </c>
      <c r="AY453" s="254" t="s">
        <v>244</v>
      </c>
    </row>
    <row r="454" s="15" customFormat="1">
      <c r="A454" s="15"/>
      <c r="B454" s="266"/>
      <c r="C454" s="267"/>
      <c r="D454" s="245" t="s">
        <v>253</v>
      </c>
      <c r="E454" s="268" t="s">
        <v>1</v>
      </c>
      <c r="F454" s="269" t="s">
        <v>612</v>
      </c>
      <c r="G454" s="267"/>
      <c r="H454" s="268" t="s">
        <v>1</v>
      </c>
      <c r="I454" s="270"/>
      <c r="J454" s="267"/>
      <c r="K454" s="267"/>
      <c r="L454" s="271"/>
      <c r="M454" s="272"/>
      <c r="N454" s="273"/>
      <c r="O454" s="273"/>
      <c r="P454" s="273"/>
      <c r="Q454" s="273"/>
      <c r="R454" s="273"/>
      <c r="S454" s="273"/>
      <c r="T454" s="274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75" t="s">
        <v>253</v>
      </c>
      <c r="AU454" s="275" t="s">
        <v>92</v>
      </c>
      <c r="AV454" s="15" t="s">
        <v>90</v>
      </c>
      <c r="AW454" s="15" t="s">
        <v>36</v>
      </c>
      <c r="AX454" s="15" t="s">
        <v>83</v>
      </c>
      <c r="AY454" s="275" t="s">
        <v>244</v>
      </c>
    </row>
    <row r="455" s="13" customFormat="1">
      <c r="A455" s="13"/>
      <c r="B455" s="243"/>
      <c r="C455" s="244"/>
      <c r="D455" s="245" t="s">
        <v>253</v>
      </c>
      <c r="E455" s="246" t="s">
        <v>1</v>
      </c>
      <c r="F455" s="247" t="s">
        <v>90</v>
      </c>
      <c r="G455" s="244"/>
      <c r="H455" s="248">
        <v>1</v>
      </c>
      <c r="I455" s="249"/>
      <c r="J455" s="244"/>
      <c r="K455" s="244"/>
      <c r="L455" s="250"/>
      <c r="M455" s="251"/>
      <c r="N455" s="252"/>
      <c r="O455" s="252"/>
      <c r="P455" s="252"/>
      <c r="Q455" s="252"/>
      <c r="R455" s="252"/>
      <c r="S455" s="252"/>
      <c r="T455" s="25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4" t="s">
        <v>253</v>
      </c>
      <c r="AU455" s="254" t="s">
        <v>92</v>
      </c>
      <c r="AV455" s="13" t="s">
        <v>92</v>
      </c>
      <c r="AW455" s="13" t="s">
        <v>36</v>
      </c>
      <c r="AX455" s="13" t="s">
        <v>83</v>
      </c>
      <c r="AY455" s="254" t="s">
        <v>244</v>
      </c>
    </row>
    <row r="456" s="15" customFormat="1">
      <c r="A456" s="15"/>
      <c r="B456" s="266"/>
      <c r="C456" s="267"/>
      <c r="D456" s="245" t="s">
        <v>253</v>
      </c>
      <c r="E456" s="268" t="s">
        <v>1</v>
      </c>
      <c r="F456" s="269" t="s">
        <v>613</v>
      </c>
      <c r="G456" s="267"/>
      <c r="H456" s="268" t="s">
        <v>1</v>
      </c>
      <c r="I456" s="270"/>
      <c r="J456" s="267"/>
      <c r="K456" s="267"/>
      <c r="L456" s="271"/>
      <c r="M456" s="272"/>
      <c r="N456" s="273"/>
      <c r="O456" s="273"/>
      <c r="P456" s="273"/>
      <c r="Q456" s="273"/>
      <c r="R456" s="273"/>
      <c r="S456" s="273"/>
      <c r="T456" s="274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T456" s="275" t="s">
        <v>253</v>
      </c>
      <c r="AU456" s="275" t="s">
        <v>92</v>
      </c>
      <c r="AV456" s="15" t="s">
        <v>90</v>
      </c>
      <c r="AW456" s="15" t="s">
        <v>36</v>
      </c>
      <c r="AX456" s="15" t="s">
        <v>83</v>
      </c>
      <c r="AY456" s="275" t="s">
        <v>244</v>
      </c>
    </row>
    <row r="457" s="13" customFormat="1">
      <c r="A457" s="13"/>
      <c r="B457" s="243"/>
      <c r="C457" s="244"/>
      <c r="D457" s="245" t="s">
        <v>253</v>
      </c>
      <c r="E457" s="246" t="s">
        <v>1</v>
      </c>
      <c r="F457" s="247" t="s">
        <v>90</v>
      </c>
      <c r="G457" s="244"/>
      <c r="H457" s="248">
        <v>1</v>
      </c>
      <c r="I457" s="249"/>
      <c r="J457" s="244"/>
      <c r="K457" s="244"/>
      <c r="L457" s="250"/>
      <c r="M457" s="251"/>
      <c r="N457" s="252"/>
      <c r="O457" s="252"/>
      <c r="P457" s="252"/>
      <c r="Q457" s="252"/>
      <c r="R457" s="252"/>
      <c r="S457" s="252"/>
      <c r="T457" s="25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4" t="s">
        <v>253</v>
      </c>
      <c r="AU457" s="254" t="s">
        <v>92</v>
      </c>
      <c r="AV457" s="13" t="s">
        <v>92</v>
      </c>
      <c r="AW457" s="13" t="s">
        <v>36</v>
      </c>
      <c r="AX457" s="13" t="s">
        <v>83</v>
      </c>
      <c r="AY457" s="254" t="s">
        <v>244</v>
      </c>
    </row>
    <row r="458" s="15" customFormat="1">
      <c r="A458" s="15"/>
      <c r="B458" s="266"/>
      <c r="C458" s="267"/>
      <c r="D458" s="245" t="s">
        <v>253</v>
      </c>
      <c r="E458" s="268" t="s">
        <v>1</v>
      </c>
      <c r="F458" s="269" t="s">
        <v>614</v>
      </c>
      <c r="G458" s="267"/>
      <c r="H458" s="268" t="s">
        <v>1</v>
      </c>
      <c r="I458" s="270"/>
      <c r="J458" s="267"/>
      <c r="K458" s="267"/>
      <c r="L458" s="271"/>
      <c r="M458" s="272"/>
      <c r="N458" s="273"/>
      <c r="O458" s="273"/>
      <c r="P458" s="273"/>
      <c r="Q458" s="273"/>
      <c r="R458" s="273"/>
      <c r="S458" s="273"/>
      <c r="T458" s="274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T458" s="275" t="s">
        <v>253</v>
      </c>
      <c r="AU458" s="275" t="s">
        <v>92</v>
      </c>
      <c r="AV458" s="15" t="s">
        <v>90</v>
      </c>
      <c r="AW458" s="15" t="s">
        <v>36</v>
      </c>
      <c r="AX458" s="15" t="s">
        <v>83</v>
      </c>
      <c r="AY458" s="275" t="s">
        <v>244</v>
      </c>
    </row>
    <row r="459" s="13" customFormat="1">
      <c r="A459" s="13"/>
      <c r="B459" s="243"/>
      <c r="C459" s="244"/>
      <c r="D459" s="245" t="s">
        <v>253</v>
      </c>
      <c r="E459" s="246" t="s">
        <v>1</v>
      </c>
      <c r="F459" s="247" t="s">
        <v>90</v>
      </c>
      <c r="G459" s="244"/>
      <c r="H459" s="248">
        <v>1</v>
      </c>
      <c r="I459" s="249"/>
      <c r="J459" s="244"/>
      <c r="K459" s="244"/>
      <c r="L459" s="250"/>
      <c r="M459" s="251"/>
      <c r="N459" s="252"/>
      <c r="O459" s="252"/>
      <c r="P459" s="252"/>
      <c r="Q459" s="252"/>
      <c r="R459" s="252"/>
      <c r="S459" s="252"/>
      <c r="T459" s="25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4" t="s">
        <v>253</v>
      </c>
      <c r="AU459" s="254" t="s">
        <v>92</v>
      </c>
      <c r="AV459" s="13" t="s">
        <v>92</v>
      </c>
      <c r="AW459" s="13" t="s">
        <v>36</v>
      </c>
      <c r="AX459" s="13" t="s">
        <v>83</v>
      </c>
      <c r="AY459" s="254" t="s">
        <v>244</v>
      </c>
    </row>
    <row r="460" s="15" customFormat="1">
      <c r="A460" s="15"/>
      <c r="B460" s="266"/>
      <c r="C460" s="267"/>
      <c r="D460" s="245" t="s">
        <v>253</v>
      </c>
      <c r="E460" s="268" t="s">
        <v>1</v>
      </c>
      <c r="F460" s="269" t="s">
        <v>615</v>
      </c>
      <c r="G460" s="267"/>
      <c r="H460" s="268" t="s">
        <v>1</v>
      </c>
      <c r="I460" s="270"/>
      <c r="J460" s="267"/>
      <c r="K460" s="267"/>
      <c r="L460" s="271"/>
      <c r="M460" s="272"/>
      <c r="N460" s="273"/>
      <c r="O460" s="273"/>
      <c r="P460" s="273"/>
      <c r="Q460" s="273"/>
      <c r="R460" s="273"/>
      <c r="S460" s="273"/>
      <c r="T460" s="274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75" t="s">
        <v>253</v>
      </c>
      <c r="AU460" s="275" t="s">
        <v>92</v>
      </c>
      <c r="AV460" s="15" t="s">
        <v>90</v>
      </c>
      <c r="AW460" s="15" t="s">
        <v>36</v>
      </c>
      <c r="AX460" s="15" t="s">
        <v>83</v>
      </c>
      <c r="AY460" s="275" t="s">
        <v>244</v>
      </c>
    </row>
    <row r="461" s="13" customFormat="1">
      <c r="A461" s="13"/>
      <c r="B461" s="243"/>
      <c r="C461" s="244"/>
      <c r="D461" s="245" t="s">
        <v>253</v>
      </c>
      <c r="E461" s="246" t="s">
        <v>1</v>
      </c>
      <c r="F461" s="247" t="s">
        <v>90</v>
      </c>
      <c r="G461" s="244"/>
      <c r="H461" s="248">
        <v>1</v>
      </c>
      <c r="I461" s="249"/>
      <c r="J461" s="244"/>
      <c r="K461" s="244"/>
      <c r="L461" s="250"/>
      <c r="M461" s="251"/>
      <c r="N461" s="252"/>
      <c r="O461" s="252"/>
      <c r="P461" s="252"/>
      <c r="Q461" s="252"/>
      <c r="R461" s="252"/>
      <c r="S461" s="252"/>
      <c r="T461" s="25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4" t="s">
        <v>253</v>
      </c>
      <c r="AU461" s="254" t="s">
        <v>92</v>
      </c>
      <c r="AV461" s="13" t="s">
        <v>92</v>
      </c>
      <c r="AW461" s="13" t="s">
        <v>36</v>
      </c>
      <c r="AX461" s="13" t="s">
        <v>83</v>
      </c>
      <c r="AY461" s="254" t="s">
        <v>244</v>
      </c>
    </row>
    <row r="462" s="15" customFormat="1">
      <c r="A462" s="15"/>
      <c r="B462" s="266"/>
      <c r="C462" s="267"/>
      <c r="D462" s="245" t="s">
        <v>253</v>
      </c>
      <c r="E462" s="268" t="s">
        <v>1</v>
      </c>
      <c r="F462" s="269" t="s">
        <v>616</v>
      </c>
      <c r="G462" s="267"/>
      <c r="H462" s="268" t="s">
        <v>1</v>
      </c>
      <c r="I462" s="270"/>
      <c r="J462" s="267"/>
      <c r="K462" s="267"/>
      <c r="L462" s="271"/>
      <c r="M462" s="272"/>
      <c r="N462" s="273"/>
      <c r="O462" s="273"/>
      <c r="P462" s="273"/>
      <c r="Q462" s="273"/>
      <c r="R462" s="273"/>
      <c r="S462" s="273"/>
      <c r="T462" s="274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75" t="s">
        <v>253</v>
      </c>
      <c r="AU462" s="275" t="s">
        <v>92</v>
      </c>
      <c r="AV462" s="15" t="s">
        <v>90</v>
      </c>
      <c r="AW462" s="15" t="s">
        <v>36</v>
      </c>
      <c r="AX462" s="15" t="s">
        <v>83</v>
      </c>
      <c r="AY462" s="275" t="s">
        <v>244</v>
      </c>
    </row>
    <row r="463" s="13" customFormat="1">
      <c r="A463" s="13"/>
      <c r="B463" s="243"/>
      <c r="C463" s="244"/>
      <c r="D463" s="245" t="s">
        <v>253</v>
      </c>
      <c r="E463" s="246" t="s">
        <v>1</v>
      </c>
      <c r="F463" s="247" t="s">
        <v>90</v>
      </c>
      <c r="G463" s="244"/>
      <c r="H463" s="248">
        <v>1</v>
      </c>
      <c r="I463" s="249"/>
      <c r="J463" s="244"/>
      <c r="K463" s="244"/>
      <c r="L463" s="250"/>
      <c r="M463" s="251"/>
      <c r="N463" s="252"/>
      <c r="O463" s="252"/>
      <c r="P463" s="252"/>
      <c r="Q463" s="252"/>
      <c r="R463" s="252"/>
      <c r="S463" s="252"/>
      <c r="T463" s="25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4" t="s">
        <v>253</v>
      </c>
      <c r="AU463" s="254" t="s">
        <v>92</v>
      </c>
      <c r="AV463" s="13" t="s">
        <v>92</v>
      </c>
      <c r="AW463" s="13" t="s">
        <v>36</v>
      </c>
      <c r="AX463" s="13" t="s">
        <v>83</v>
      </c>
      <c r="AY463" s="254" t="s">
        <v>244</v>
      </c>
    </row>
    <row r="464" s="15" customFormat="1">
      <c r="A464" s="15"/>
      <c r="B464" s="266"/>
      <c r="C464" s="267"/>
      <c r="D464" s="245" t="s">
        <v>253</v>
      </c>
      <c r="E464" s="268" t="s">
        <v>1</v>
      </c>
      <c r="F464" s="269" t="s">
        <v>617</v>
      </c>
      <c r="G464" s="267"/>
      <c r="H464" s="268" t="s">
        <v>1</v>
      </c>
      <c r="I464" s="270"/>
      <c r="J464" s="267"/>
      <c r="K464" s="267"/>
      <c r="L464" s="271"/>
      <c r="M464" s="272"/>
      <c r="N464" s="273"/>
      <c r="O464" s="273"/>
      <c r="P464" s="273"/>
      <c r="Q464" s="273"/>
      <c r="R464" s="273"/>
      <c r="S464" s="273"/>
      <c r="T464" s="274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75" t="s">
        <v>253</v>
      </c>
      <c r="AU464" s="275" t="s">
        <v>92</v>
      </c>
      <c r="AV464" s="15" t="s">
        <v>90</v>
      </c>
      <c r="AW464" s="15" t="s">
        <v>36</v>
      </c>
      <c r="AX464" s="15" t="s">
        <v>83</v>
      </c>
      <c r="AY464" s="275" t="s">
        <v>244</v>
      </c>
    </row>
    <row r="465" s="13" customFormat="1">
      <c r="A465" s="13"/>
      <c r="B465" s="243"/>
      <c r="C465" s="244"/>
      <c r="D465" s="245" t="s">
        <v>253</v>
      </c>
      <c r="E465" s="246" t="s">
        <v>1</v>
      </c>
      <c r="F465" s="247" t="s">
        <v>90</v>
      </c>
      <c r="G465" s="244"/>
      <c r="H465" s="248">
        <v>1</v>
      </c>
      <c r="I465" s="249"/>
      <c r="J465" s="244"/>
      <c r="K465" s="244"/>
      <c r="L465" s="250"/>
      <c r="M465" s="251"/>
      <c r="N465" s="252"/>
      <c r="O465" s="252"/>
      <c r="P465" s="252"/>
      <c r="Q465" s="252"/>
      <c r="R465" s="252"/>
      <c r="S465" s="252"/>
      <c r="T465" s="25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4" t="s">
        <v>253</v>
      </c>
      <c r="AU465" s="254" t="s">
        <v>92</v>
      </c>
      <c r="AV465" s="13" t="s">
        <v>92</v>
      </c>
      <c r="AW465" s="13" t="s">
        <v>36</v>
      </c>
      <c r="AX465" s="13" t="s">
        <v>83</v>
      </c>
      <c r="AY465" s="254" t="s">
        <v>244</v>
      </c>
    </row>
    <row r="466" s="15" customFormat="1">
      <c r="A466" s="15"/>
      <c r="B466" s="266"/>
      <c r="C466" s="267"/>
      <c r="D466" s="245" t="s">
        <v>253</v>
      </c>
      <c r="E466" s="268" t="s">
        <v>1</v>
      </c>
      <c r="F466" s="269" t="s">
        <v>618</v>
      </c>
      <c r="G466" s="267"/>
      <c r="H466" s="268" t="s">
        <v>1</v>
      </c>
      <c r="I466" s="270"/>
      <c r="J466" s="267"/>
      <c r="K466" s="267"/>
      <c r="L466" s="271"/>
      <c r="M466" s="272"/>
      <c r="N466" s="273"/>
      <c r="O466" s="273"/>
      <c r="P466" s="273"/>
      <c r="Q466" s="273"/>
      <c r="R466" s="273"/>
      <c r="S466" s="273"/>
      <c r="T466" s="274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T466" s="275" t="s">
        <v>253</v>
      </c>
      <c r="AU466" s="275" t="s">
        <v>92</v>
      </c>
      <c r="AV466" s="15" t="s">
        <v>90</v>
      </c>
      <c r="AW466" s="15" t="s">
        <v>36</v>
      </c>
      <c r="AX466" s="15" t="s">
        <v>83</v>
      </c>
      <c r="AY466" s="275" t="s">
        <v>244</v>
      </c>
    </row>
    <row r="467" s="13" customFormat="1">
      <c r="A467" s="13"/>
      <c r="B467" s="243"/>
      <c r="C467" s="244"/>
      <c r="D467" s="245" t="s">
        <v>253</v>
      </c>
      <c r="E467" s="246" t="s">
        <v>1</v>
      </c>
      <c r="F467" s="247" t="s">
        <v>90</v>
      </c>
      <c r="G467" s="244"/>
      <c r="H467" s="248">
        <v>1</v>
      </c>
      <c r="I467" s="249"/>
      <c r="J467" s="244"/>
      <c r="K467" s="244"/>
      <c r="L467" s="250"/>
      <c r="M467" s="251"/>
      <c r="N467" s="252"/>
      <c r="O467" s="252"/>
      <c r="P467" s="252"/>
      <c r="Q467" s="252"/>
      <c r="R467" s="252"/>
      <c r="S467" s="252"/>
      <c r="T467" s="25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4" t="s">
        <v>253</v>
      </c>
      <c r="AU467" s="254" t="s">
        <v>92</v>
      </c>
      <c r="AV467" s="13" t="s">
        <v>92</v>
      </c>
      <c r="AW467" s="13" t="s">
        <v>36</v>
      </c>
      <c r="AX467" s="13" t="s">
        <v>83</v>
      </c>
      <c r="AY467" s="254" t="s">
        <v>244</v>
      </c>
    </row>
    <row r="468" s="15" customFormat="1">
      <c r="A468" s="15"/>
      <c r="B468" s="266"/>
      <c r="C468" s="267"/>
      <c r="D468" s="245" t="s">
        <v>253</v>
      </c>
      <c r="E468" s="268" t="s">
        <v>1</v>
      </c>
      <c r="F468" s="269" t="s">
        <v>619</v>
      </c>
      <c r="G468" s="267"/>
      <c r="H468" s="268" t="s">
        <v>1</v>
      </c>
      <c r="I468" s="270"/>
      <c r="J468" s="267"/>
      <c r="K468" s="267"/>
      <c r="L468" s="271"/>
      <c r="M468" s="272"/>
      <c r="N468" s="273"/>
      <c r="O468" s="273"/>
      <c r="P468" s="273"/>
      <c r="Q468" s="273"/>
      <c r="R468" s="273"/>
      <c r="S468" s="273"/>
      <c r="T468" s="274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75" t="s">
        <v>253</v>
      </c>
      <c r="AU468" s="275" t="s">
        <v>92</v>
      </c>
      <c r="AV468" s="15" t="s">
        <v>90</v>
      </c>
      <c r="AW468" s="15" t="s">
        <v>36</v>
      </c>
      <c r="AX468" s="15" t="s">
        <v>83</v>
      </c>
      <c r="AY468" s="275" t="s">
        <v>244</v>
      </c>
    </row>
    <row r="469" s="13" customFormat="1">
      <c r="A469" s="13"/>
      <c r="B469" s="243"/>
      <c r="C469" s="244"/>
      <c r="D469" s="245" t="s">
        <v>253</v>
      </c>
      <c r="E469" s="246" t="s">
        <v>1</v>
      </c>
      <c r="F469" s="247" t="s">
        <v>90</v>
      </c>
      <c r="G469" s="244"/>
      <c r="H469" s="248">
        <v>1</v>
      </c>
      <c r="I469" s="249"/>
      <c r="J469" s="244"/>
      <c r="K469" s="244"/>
      <c r="L469" s="250"/>
      <c r="M469" s="251"/>
      <c r="N469" s="252"/>
      <c r="O469" s="252"/>
      <c r="P469" s="252"/>
      <c r="Q469" s="252"/>
      <c r="R469" s="252"/>
      <c r="S469" s="252"/>
      <c r="T469" s="25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4" t="s">
        <v>253</v>
      </c>
      <c r="AU469" s="254" t="s">
        <v>92</v>
      </c>
      <c r="AV469" s="13" t="s">
        <v>92</v>
      </c>
      <c r="AW469" s="13" t="s">
        <v>36</v>
      </c>
      <c r="AX469" s="13" t="s">
        <v>83</v>
      </c>
      <c r="AY469" s="254" t="s">
        <v>244</v>
      </c>
    </row>
    <row r="470" s="15" customFormat="1">
      <c r="A470" s="15"/>
      <c r="B470" s="266"/>
      <c r="C470" s="267"/>
      <c r="D470" s="245" t="s">
        <v>253</v>
      </c>
      <c r="E470" s="268" t="s">
        <v>1</v>
      </c>
      <c r="F470" s="269" t="s">
        <v>620</v>
      </c>
      <c r="G470" s="267"/>
      <c r="H470" s="268" t="s">
        <v>1</v>
      </c>
      <c r="I470" s="270"/>
      <c r="J470" s="267"/>
      <c r="K470" s="267"/>
      <c r="L470" s="271"/>
      <c r="M470" s="272"/>
      <c r="N470" s="273"/>
      <c r="O470" s="273"/>
      <c r="P470" s="273"/>
      <c r="Q470" s="273"/>
      <c r="R470" s="273"/>
      <c r="S470" s="273"/>
      <c r="T470" s="274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75" t="s">
        <v>253</v>
      </c>
      <c r="AU470" s="275" t="s">
        <v>92</v>
      </c>
      <c r="AV470" s="15" t="s">
        <v>90</v>
      </c>
      <c r="AW470" s="15" t="s">
        <v>36</v>
      </c>
      <c r="AX470" s="15" t="s">
        <v>83</v>
      </c>
      <c r="AY470" s="275" t="s">
        <v>244</v>
      </c>
    </row>
    <row r="471" s="13" customFormat="1">
      <c r="A471" s="13"/>
      <c r="B471" s="243"/>
      <c r="C471" s="244"/>
      <c r="D471" s="245" t="s">
        <v>253</v>
      </c>
      <c r="E471" s="246" t="s">
        <v>1</v>
      </c>
      <c r="F471" s="247" t="s">
        <v>90</v>
      </c>
      <c r="G471" s="244"/>
      <c r="H471" s="248">
        <v>1</v>
      </c>
      <c r="I471" s="249"/>
      <c r="J471" s="244"/>
      <c r="K471" s="244"/>
      <c r="L471" s="250"/>
      <c r="M471" s="251"/>
      <c r="N471" s="252"/>
      <c r="O471" s="252"/>
      <c r="P471" s="252"/>
      <c r="Q471" s="252"/>
      <c r="R471" s="252"/>
      <c r="S471" s="252"/>
      <c r="T471" s="25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4" t="s">
        <v>253</v>
      </c>
      <c r="AU471" s="254" t="s">
        <v>92</v>
      </c>
      <c r="AV471" s="13" t="s">
        <v>92</v>
      </c>
      <c r="AW471" s="13" t="s">
        <v>36</v>
      </c>
      <c r="AX471" s="13" t="s">
        <v>83</v>
      </c>
      <c r="AY471" s="254" t="s">
        <v>244</v>
      </c>
    </row>
    <row r="472" s="15" customFormat="1">
      <c r="A472" s="15"/>
      <c r="B472" s="266"/>
      <c r="C472" s="267"/>
      <c r="D472" s="245" t="s">
        <v>253</v>
      </c>
      <c r="E472" s="268" t="s">
        <v>1</v>
      </c>
      <c r="F472" s="269" t="s">
        <v>621</v>
      </c>
      <c r="G472" s="267"/>
      <c r="H472" s="268" t="s">
        <v>1</v>
      </c>
      <c r="I472" s="270"/>
      <c r="J472" s="267"/>
      <c r="K472" s="267"/>
      <c r="L472" s="271"/>
      <c r="M472" s="272"/>
      <c r="N472" s="273"/>
      <c r="O472" s="273"/>
      <c r="P472" s="273"/>
      <c r="Q472" s="273"/>
      <c r="R472" s="273"/>
      <c r="S472" s="273"/>
      <c r="T472" s="274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75" t="s">
        <v>253</v>
      </c>
      <c r="AU472" s="275" t="s">
        <v>92</v>
      </c>
      <c r="AV472" s="15" t="s">
        <v>90</v>
      </c>
      <c r="AW472" s="15" t="s">
        <v>36</v>
      </c>
      <c r="AX472" s="15" t="s">
        <v>83</v>
      </c>
      <c r="AY472" s="275" t="s">
        <v>244</v>
      </c>
    </row>
    <row r="473" s="13" customFormat="1">
      <c r="A473" s="13"/>
      <c r="B473" s="243"/>
      <c r="C473" s="244"/>
      <c r="D473" s="245" t="s">
        <v>253</v>
      </c>
      <c r="E473" s="246" t="s">
        <v>1</v>
      </c>
      <c r="F473" s="247" t="s">
        <v>90</v>
      </c>
      <c r="G473" s="244"/>
      <c r="H473" s="248">
        <v>1</v>
      </c>
      <c r="I473" s="249"/>
      <c r="J473" s="244"/>
      <c r="K473" s="244"/>
      <c r="L473" s="250"/>
      <c r="M473" s="251"/>
      <c r="N473" s="252"/>
      <c r="O473" s="252"/>
      <c r="P473" s="252"/>
      <c r="Q473" s="252"/>
      <c r="R473" s="252"/>
      <c r="S473" s="252"/>
      <c r="T473" s="25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4" t="s">
        <v>253</v>
      </c>
      <c r="AU473" s="254" t="s">
        <v>92</v>
      </c>
      <c r="AV473" s="13" t="s">
        <v>92</v>
      </c>
      <c r="AW473" s="13" t="s">
        <v>36</v>
      </c>
      <c r="AX473" s="13" t="s">
        <v>83</v>
      </c>
      <c r="AY473" s="254" t="s">
        <v>244</v>
      </c>
    </row>
    <row r="474" s="15" customFormat="1">
      <c r="A474" s="15"/>
      <c r="B474" s="266"/>
      <c r="C474" s="267"/>
      <c r="D474" s="245" t="s">
        <v>253</v>
      </c>
      <c r="E474" s="268" t="s">
        <v>1</v>
      </c>
      <c r="F474" s="269" t="s">
        <v>622</v>
      </c>
      <c r="G474" s="267"/>
      <c r="H474" s="268" t="s">
        <v>1</v>
      </c>
      <c r="I474" s="270"/>
      <c r="J474" s="267"/>
      <c r="K474" s="267"/>
      <c r="L474" s="271"/>
      <c r="M474" s="272"/>
      <c r="N474" s="273"/>
      <c r="O474" s="273"/>
      <c r="P474" s="273"/>
      <c r="Q474" s="273"/>
      <c r="R474" s="273"/>
      <c r="S474" s="273"/>
      <c r="T474" s="274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T474" s="275" t="s">
        <v>253</v>
      </c>
      <c r="AU474" s="275" t="s">
        <v>92</v>
      </c>
      <c r="AV474" s="15" t="s">
        <v>90</v>
      </c>
      <c r="AW474" s="15" t="s">
        <v>36</v>
      </c>
      <c r="AX474" s="15" t="s">
        <v>83</v>
      </c>
      <c r="AY474" s="275" t="s">
        <v>244</v>
      </c>
    </row>
    <row r="475" s="13" customFormat="1">
      <c r="A475" s="13"/>
      <c r="B475" s="243"/>
      <c r="C475" s="244"/>
      <c r="D475" s="245" t="s">
        <v>253</v>
      </c>
      <c r="E475" s="246" t="s">
        <v>1</v>
      </c>
      <c r="F475" s="247" t="s">
        <v>90</v>
      </c>
      <c r="G475" s="244"/>
      <c r="H475" s="248">
        <v>1</v>
      </c>
      <c r="I475" s="249"/>
      <c r="J475" s="244"/>
      <c r="K475" s="244"/>
      <c r="L475" s="250"/>
      <c r="M475" s="251"/>
      <c r="N475" s="252"/>
      <c r="O475" s="252"/>
      <c r="P475" s="252"/>
      <c r="Q475" s="252"/>
      <c r="R475" s="252"/>
      <c r="S475" s="252"/>
      <c r="T475" s="25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4" t="s">
        <v>253</v>
      </c>
      <c r="AU475" s="254" t="s">
        <v>92</v>
      </c>
      <c r="AV475" s="13" t="s">
        <v>92</v>
      </c>
      <c r="AW475" s="13" t="s">
        <v>36</v>
      </c>
      <c r="AX475" s="13" t="s">
        <v>83</v>
      </c>
      <c r="AY475" s="254" t="s">
        <v>244</v>
      </c>
    </row>
    <row r="476" s="15" customFormat="1">
      <c r="A476" s="15"/>
      <c r="B476" s="266"/>
      <c r="C476" s="267"/>
      <c r="D476" s="245" t="s">
        <v>253</v>
      </c>
      <c r="E476" s="268" t="s">
        <v>1</v>
      </c>
      <c r="F476" s="269" t="s">
        <v>623</v>
      </c>
      <c r="G476" s="267"/>
      <c r="H476" s="268" t="s">
        <v>1</v>
      </c>
      <c r="I476" s="270"/>
      <c r="J476" s="267"/>
      <c r="K476" s="267"/>
      <c r="L476" s="271"/>
      <c r="M476" s="272"/>
      <c r="N476" s="273"/>
      <c r="O476" s="273"/>
      <c r="P476" s="273"/>
      <c r="Q476" s="273"/>
      <c r="R476" s="273"/>
      <c r="S476" s="273"/>
      <c r="T476" s="274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T476" s="275" t="s">
        <v>253</v>
      </c>
      <c r="AU476" s="275" t="s">
        <v>92</v>
      </c>
      <c r="AV476" s="15" t="s">
        <v>90</v>
      </c>
      <c r="AW476" s="15" t="s">
        <v>36</v>
      </c>
      <c r="AX476" s="15" t="s">
        <v>83</v>
      </c>
      <c r="AY476" s="275" t="s">
        <v>244</v>
      </c>
    </row>
    <row r="477" s="13" customFormat="1">
      <c r="A477" s="13"/>
      <c r="B477" s="243"/>
      <c r="C477" s="244"/>
      <c r="D477" s="245" t="s">
        <v>253</v>
      </c>
      <c r="E477" s="246" t="s">
        <v>1</v>
      </c>
      <c r="F477" s="247" t="s">
        <v>90</v>
      </c>
      <c r="G477" s="244"/>
      <c r="H477" s="248">
        <v>1</v>
      </c>
      <c r="I477" s="249"/>
      <c r="J477" s="244"/>
      <c r="K477" s="244"/>
      <c r="L477" s="250"/>
      <c r="M477" s="251"/>
      <c r="N477" s="252"/>
      <c r="O477" s="252"/>
      <c r="P477" s="252"/>
      <c r="Q477" s="252"/>
      <c r="R477" s="252"/>
      <c r="S477" s="252"/>
      <c r="T477" s="25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4" t="s">
        <v>253</v>
      </c>
      <c r="AU477" s="254" t="s">
        <v>92</v>
      </c>
      <c r="AV477" s="13" t="s">
        <v>92</v>
      </c>
      <c r="AW477" s="13" t="s">
        <v>36</v>
      </c>
      <c r="AX477" s="13" t="s">
        <v>83</v>
      </c>
      <c r="AY477" s="254" t="s">
        <v>244</v>
      </c>
    </row>
    <row r="478" s="15" customFormat="1">
      <c r="A478" s="15"/>
      <c r="B478" s="266"/>
      <c r="C478" s="267"/>
      <c r="D478" s="245" t="s">
        <v>253</v>
      </c>
      <c r="E478" s="268" t="s">
        <v>1</v>
      </c>
      <c r="F478" s="269" t="s">
        <v>624</v>
      </c>
      <c r="G478" s="267"/>
      <c r="H478" s="268" t="s">
        <v>1</v>
      </c>
      <c r="I478" s="270"/>
      <c r="J478" s="267"/>
      <c r="K478" s="267"/>
      <c r="L478" s="271"/>
      <c r="M478" s="272"/>
      <c r="N478" s="273"/>
      <c r="O478" s="273"/>
      <c r="P478" s="273"/>
      <c r="Q478" s="273"/>
      <c r="R478" s="273"/>
      <c r="S478" s="273"/>
      <c r="T478" s="274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75" t="s">
        <v>253</v>
      </c>
      <c r="AU478" s="275" t="s">
        <v>92</v>
      </c>
      <c r="AV478" s="15" t="s">
        <v>90</v>
      </c>
      <c r="AW478" s="15" t="s">
        <v>36</v>
      </c>
      <c r="AX478" s="15" t="s">
        <v>83</v>
      </c>
      <c r="AY478" s="275" t="s">
        <v>244</v>
      </c>
    </row>
    <row r="479" s="13" customFormat="1">
      <c r="A479" s="13"/>
      <c r="B479" s="243"/>
      <c r="C479" s="244"/>
      <c r="D479" s="245" t="s">
        <v>253</v>
      </c>
      <c r="E479" s="246" t="s">
        <v>1</v>
      </c>
      <c r="F479" s="247" t="s">
        <v>90</v>
      </c>
      <c r="G479" s="244"/>
      <c r="H479" s="248">
        <v>1</v>
      </c>
      <c r="I479" s="249"/>
      <c r="J479" s="244"/>
      <c r="K479" s="244"/>
      <c r="L479" s="250"/>
      <c r="M479" s="251"/>
      <c r="N479" s="252"/>
      <c r="O479" s="252"/>
      <c r="P479" s="252"/>
      <c r="Q479" s="252"/>
      <c r="R479" s="252"/>
      <c r="S479" s="252"/>
      <c r="T479" s="25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4" t="s">
        <v>253</v>
      </c>
      <c r="AU479" s="254" t="s">
        <v>92</v>
      </c>
      <c r="AV479" s="13" t="s">
        <v>92</v>
      </c>
      <c r="AW479" s="13" t="s">
        <v>36</v>
      </c>
      <c r="AX479" s="13" t="s">
        <v>83</v>
      </c>
      <c r="AY479" s="254" t="s">
        <v>244</v>
      </c>
    </row>
    <row r="480" s="15" customFormat="1">
      <c r="A480" s="15"/>
      <c r="B480" s="266"/>
      <c r="C480" s="267"/>
      <c r="D480" s="245" t="s">
        <v>253</v>
      </c>
      <c r="E480" s="268" t="s">
        <v>1</v>
      </c>
      <c r="F480" s="269" t="s">
        <v>625</v>
      </c>
      <c r="G480" s="267"/>
      <c r="H480" s="268" t="s">
        <v>1</v>
      </c>
      <c r="I480" s="270"/>
      <c r="J480" s="267"/>
      <c r="K480" s="267"/>
      <c r="L480" s="271"/>
      <c r="M480" s="272"/>
      <c r="N480" s="273"/>
      <c r="O480" s="273"/>
      <c r="P480" s="273"/>
      <c r="Q480" s="273"/>
      <c r="R480" s="273"/>
      <c r="S480" s="273"/>
      <c r="T480" s="274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T480" s="275" t="s">
        <v>253</v>
      </c>
      <c r="AU480" s="275" t="s">
        <v>92</v>
      </c>
      <c r="AV480" s="15" t="s">
        <v>90</v>
      </c>
      <c r="AW480" s="15" t="s">
        <v>36</v>
      </c>
      <c r="AX480" s="15" t="s">
        <v>83</v>
      </c>
      <c r="AY480" s="275" t="s">
        <v>244</v>
      </c>
    </row>
    <row r="481" s="13" customFormat="1">
      <c r="A481" s="13"/>
      <c r="B481" s="243"/>
      <c r="C481" s="244"/>
      <c r="D481" s="245" t="s">
        <v>253</v>
      </c>
      <c r="E481" s="246" t="s">
        <v>1</v>
      </c>
      <c r="F481" s="247" t="s">
        <v>90</v>
      </c>
      <c r="G481" s="244"/>
      <c r="H481" s="248">
        <v>1</v>
      </c>
      <c r="I481" s="249"/>
      <c r="J481" s="244"/>
      <c r="K481" s="244"/>
      <c r="L481" s="250"/>
      <c r="M481" s="251"/>
      <c r="N481" s="252"/>
      <c r="O481" s="252"/>
      <c r="P481" s="252"/>
      <c r="Q481" s="252"/>
      <c r="R481" s="252"/>
      <c r="S481" s="252"/>
      <c r="T481" s="25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4" t="s">
        <v>253</v>
      </c>
      <c r="AU481" s="254" t="s">
        <v>92</v>
      </c>
      <c r="AV481" s="13" t="s">
        <v>92</v>
      </c>
      <c r="AW481" s="13" t="s">
        <v>36</v>
      </c>
      <c r="AX481" s="13" t="s">
        <v>83</v>
      </c>
      <c r="AY481" s="254" t="s">
        <v>244</v>
      </c>
    </row>
    <row r="482" s="15" customFormat="1">
      <c r="A482" s="15"/>
      <c r="B482" s="266"/>
      <c r="C482" s="267"/>
      <c r="D482" s="245" t="s">
        <v>253</v>
      </c>
      <c r="E482" s="268" t="s">
        <v>1</v>
      </c>
      <c r="F482" s="269" t="s">
        <v>626</v>
      </c>
      <c r="G482" s="267"/>
      <c r="H482" s="268" t="s">
        <v>1</v>
      </c>
      <c r="I482" s="270"/>
      <c r="J482" s="267"/>
      <c r="K482" s="267"/>
      <c r="L482" s="271"/>
      <c r="M482" s="272"/>
      <c r="N482" s="273"/>
      <c r="O482" s="273"/>
      <c r="P482" s="273"/>
      <c r="Q482" s="273"/>
      <c r="R482" s="273"/>
      <c r="S482" s="273"/>
      <c r="T482" s="274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75" t="s">
        <v>253</v>
      </c>
      <c r="AU482" s="275" t="s">
        <v>92</v>
      </c>
      <c r="AV482" s="15" t="s">
        <v>90</v>
      </c>
      <c r="AW482" s="15" t="s">
        <v>36</v>
      </c>
      <c r="AX482" s="15" t="s">
        <v>83</v>
      </c>
      <c r="AY482" s="275" t="s">
        <v>244</v>
      </c>
    </row>
    <row r="483" s="13" customFormat="1">
      <c r="A483" s="13"/>
      <c r="B483" s="243"/>
      <c r="C483" s="244"/>
      <c r="D483" s="245" t="s">
        <v>253</v>
      </c>
      <c r="E483" s="246" t="s">
        <v>1</v>
      </c>
      <c r="F483" s="247" t="s">
        <v>90</v>
      </c>
      <c r="G483" s="244"/>
      <c r="H483" s="248">
        <v>1</v>
      </c>
      <c r="I483" s="249"/>
      <c r="J483" s="244"/>
      <c r="K483" s="244"/>
      <c r="L483" s="250"/>
      <c r="M483" s="251"/>
      <c r="N483" s="252"/>
      <c r="O483" s="252"/>
      <c r="P483" s="252"/>
      <c r="Q483" s="252"/>
      <c r="R483" s="252"/>
      <c r="S483" s="252"/>
      <c r="T483" s="25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4" t="s">
        <v>253</v>
      </c>
      <c r="AU483" s="254" t="s">
        <v>92</v>
      </c>
      <c r="AV483" s="13" t="s">
        <v>92</v>
      </c>
      <c r="AW483" s="13" t="s">
        <v>36</v>
      </c>
      <c r="AX483" s="13" t="s">
        <v>83</v>
      </c>
      <c r="AY483" s="254" t="s">
        <v>244</v>
      </c>
    </row>
    <row r="484" s="15" customFormat="1">
      <c r="A484" s="15"/>
      <c r="B484" s="266"/>
      <c r="C484" s="267"/>
      <c r="D484" s="245" t="s">
        <v>253</v>
      </c>
      <c r="E484" s="268" t="s">
        <v>1</v>
      </c>
      <c r="F484" s="269" t="s">
        <v>627</v>
      </c>
      <c r="G484" s="267"/>
      <c r="H484" s="268" t="s">
        <v>1</v>
      </c>
      <c r="I484" s="270"/>
      <c r="J484" s="267"/>
      <c r="K484" s="267"/>
      <c r="L484" s="271"/>
      <c r="M484" s="272"/>
      <c r="N484" s="273"/>
      <c r="O484" s="273"/>
      <c r="P484" s="273"/>
      <c r="Q484" s="273"/>
      <c r="R484" s="273"/>
      <c r="S484" s="273"/>
      <c r="T484" s="274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75" t="s">
        <v>253</v>
      </c>
      <c r="AU484" s="275" t="s">
        <v>92</v>
      </c>
      <c r="AV484" s="15" t="s">
        <v>90</v>
      </c>
      <c r="AW484" s="15" t="s">
        <v>36</v>
      </c>
      <c r="AX484" s="15" t="s">
        <v>83</v>
      </c>
      <c r="AY484" s="275" t="s">
        <v>244</v>
      </c>
    </row>
    <row r="485" s="13" customFormat="1">
      <c r="A485" s="13"/>
      <c r="B485" s="243"/>
      <c r="C485" s="244"/>
      <c r="D485" s="245" t="s">
        <v>253</v>
      </c>
      <c r="E485" s="246" t="s">
        <v>1</v>
      </c>
      <c r="F485" s="247" t="s">
        <v>90</v>
      </c>
      <c r="G485" s="244"/>
      <c r="H485" s="248">
        <v>1</v>
      </c>
      <c r="I485" s="249"/>
      <c r="J485" s="244"/>
      <c r="K485" s="244"/>
      <c r="L485" s="250"/>
      <c r="M485" s="251"/>
      <c r="N485" s="252"/>
      <c r="O485" s="252"/>
      <c r="P485" s="252"/>
      <c r="Q485" s="252"/>
      <c r="R485" s="252"/>
      <c r="S485" s="252"/>
      <c r="T485" s="25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4" t="s">
        <v>253</v>
      </c>
      <c r="AU485" s="254" t="s">
        <v>92</v>
      </c>
      <c r="AV485" s="13" t="s">
        <v>92</v>
      </c>
      <c r="AW485" s="13" t="s">
        <v>36</v>
      </c>
      <c r="AX485" s="13" t="s">
        <v>83</v>
      </c>
      <c r="AY485" s="254" t="s">
        <v>244</v>
      </c>
    </row>
    <row r="486" s="14" customFormat="1">
      <c r="A486" s="14"/>
      <c r="B486" s="255"/>
      <c r="C486" s="256"/>
      <c r="D486" s="245" t="s">
        <v>253</v>
      </c>
      <c r="E486" s="257" t="s">
        <v>1</v>
      </c>
      <c r="F486" s="258" t="s">
        <v>255</v>
      </c>
      <c r="G486" s="256"/>
      <c r="H486" s="259">
        <v>17</v>
      </c>
      <c r="I486" s="260"/>
      <c r="J486" s="256"/>
      <c r="K486" s="256"/>
      <c r="L486" s="261"/>
      <c r="M486" s="262"/>
      <c r="N486" s="263"/>
      <c r="O486" s="263"/>
      <c r="P486" s="263"/>
      <c r="Q486" s="263"/>
      <c r="R486" s="263"/>
      <c r="S486" s="263"/>
      <c r="T486" s="26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65" t="s">
        <v>253</v>
      </c>
      <c r="AU486" s="265" t="s">
        <v>92</v>
      </c>
      <c r="AV486" s="14" t="s">
        <v>251</v>
      </c>
      <c r="AW486" s="14" t="s">
        <v>36</v>
      </c>
      <c r="AX486" s="14" t="s">
        <v>90</v>
      </c>
      <c r="AY486" s="265" t="s">
        <v>244</v>
      </c>
    </row>
    <row r="487" s="2" customFormat="1" ht="24.15" customHeight="1">
      <c r="A487" s="39"/>
      <c r="B487" s="40"/>
      <c r="C487" s="287" t="s">
        <v>628</v>
      </c>
      <c r="D487" s="287" t="s">
        <v>529</v>
      </c>
      <c r="E487" s="288" t="s">
        <v>629</v>
      </c>
      <c r="F487" s="289" t="s">
        <v>630</v>
      </c>
      <c r="G487" s="290" t="s">
        <v>250</v>
      </c>
      <c r="H487" s="291">
        <v>8</v>
      </c>
      <c r="I487" s="292"/>
      <c r="J487" s="293">
        <f>ROUND(I487*H487,2)</f>
        <v>0</v>
      </c>
      <c r="K487" s="294"/>
      <c r="L487" s="295"/>
      <c r="M487" s="296" t="s">
        <v>1</v>
      </c>
      <c r="N487" s="297" t="s">
        <v>48</v>
      </c>
      <c r="O487" s="92"/>
      <c r="P487" s="239">
        <f>O487*H487</f>
        <v>0</v>
      </c>
      <c r="Q487" s="239">
        <v>0.012250000000000001</v>
      </c>
      <c r="R487" s="239">
        <f>Q487*H487</f>
        <v>0.098000000000000004</v>
      </c>
      <c r="S487" s="239">
        <v>0</v>
      </c>
      <c r="T487" s="240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41" t="s">
        <v>280</v>
      </c>
      <c r="AT487" s="241" t="s">
        <v>529</v>
      </c>
      <c r="AU487" s="241" t="s">
        <v>92</v>
      </c>
      <c r="AY487" s="18" t="s">
        <v>244</v>
      </c>
      <c r="BE487" s="242">
        <f>IF(N487="základní",J487,0)</f>
        <v>0</v>
      </c>
      <c r="BF487" s="242">
        <f>IF(N487="snížená",J487,0)</f>
        <v>0</v>
      </c>
      <c r="BG487" s="242">
        <f>IF(N487="zákl. přenesená",J487,0)</f>
        <v>0</v>
      </c>
      <c r="BH487" s="242">
        <f>IF(N487="sníž. přenesená",J487,0)</f>
        <v>0</v>
      </c>
      <c r="BI487" s="242">
        <f>IF(N487="nulová",J487,0)</f>
        <v>0</v>
      </c>
      <c r="BJ487" s="18" t="s">
        <v>90</v>
      </c>
      <c r="BK487" s="242">
        <f>ROUND(I487*H487,2)</f>
        <v>0</v>
      </c>
      <c r="BL487" s="18" t="s">
        <v>251</v>
      </c>
      <c r="BM487" s="241" t="s">
        <v>631</v>
      </c>
    </row>
    <row r="488" s="2" customFormat="1">
      <c r="A488" s="39"/>
      <c r="B488" s="40"/>
      <c r="C488" s="41"/>
      <c r="D488" s="245" t="s">
        <v>632</v>
      </c>
      <c r="E488" s="41"/>
      <c r="F488" s="299" t="s">
        <v>633</v>
      </c>
      <c r="G488" s="41"/>
      <c r="H488" s="41"/>
      <c r="I488" s="300"/>
      <c r="J488" s="41"/>
      <c r="K488" s="41"/>
      <c r="L488" s="45"/>
      <c r="M488" s="301"/>
      <c r="N488" s="302"/>
      <c r="O488" s="92"/>
      <c r="P488" s="92"/>
      <c r="Q488" s="92"/>
      <c r="R488" s="92"/>
      <c r="S488" s="92"/>
      <c r="T488" s="93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T488" s="18" t="s">
        <v>632</v>
      </c>
      <c r="AU488" s="18" t="s">
        <v>92</v>
      </c>
    </row>
    <row r="489" s="2" customFormat="1" ht="24.15" customHeight="1">
      <c r="A489" s="39"/>
      <c r="B489" s="40"/>
      <c r="C489" s="287" t="s">
        <v>634</v>
      </c>
      <c r="D489" s="287" t="s">
        <v>529</v>
      </c>
      <c r="E489" s="288" t="s">
        <v>635</v>
      </c>
      <c r="F489" s="289" t="s">
        <v>636</v>
      </c>
      <c r="G489" s="290" t="s">
        <v>250</v>
      </c>
      <c r="H489" s="291">
        <v>2</v>
      </c>
      <c r="I489" s="292"/>
      <c r="J489" s="293">
        <f>ROUND(I489*H489,2)</f>
        <v>0</v>
      </c>
      <c r="K489" s="294"/>
      <c r="L489" s="295"/>
      <c r="M489" s="296" t="s">
        <v>1</v>
      </c>
      <c r="N489" s="297" t="s">
        <v>48</v>
      </c>
      <c r="O489" s="92"/>
      <c r="P489" s="239">
        <f>O489*H489</f>
        <v>0</v>
      </c>
      <c r="Q489" s="239">
        <v>0.014890000000000001</v>
      </c>
      <c r="R489" s="239">
        <f>Q489*H489</f>
        <v>0.029780000000000001</v>
      </c>
      <c r="S489" s="239">
        <v>0</v>
      </c>
      <c r="T489" s="240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41" t="s">
        <v>280</v>
      </c>
      <c r="AT489" s="241" t="s">
        <v>529</v>
      </c>
      <c r="AU489" s="241" t="s">
        <v>92</v>
      </c>
      <c r="AY489" s="18" t="s">
        <v>244</v>
      </c>
      <c r="BE489" s="242">
        <f>IF(N489="základní",J489,0)</f>
        <v>0</v>
      </c>
      <c r="BF489" s="242">
        <f>IF(N489="snížená",J489,0)</f>
        <v>0</v>
      </c>
      <c r="BG489" s="242">
        <f>IF(N489="zákl. přenesená",J489,0)</f>
        <v>0</v>
      </c>
      <c r="BH489" s="242">
        <f>IF(N489="sníž. přenesená",J489,0)</f>
        <v>0</v>
      </c>
      <c r="BI489" s="242">
        <f>IF(N489="nulová",J489,0)</f>
        <v>0</v>
      </c>
      <c r="BJ489" s="18" t="s">
        <v>90</v>
      </c>
      <c r="BK489" s="242">
        <f>ROUND(I489*H489,2)</f>
        <v>0</v>
      </c>
      <c r="BL489" s="18" t="s">
        <v>251</v>
      </c>
      <c r="BM489" s="241" t="s">
        <v>637</v>
      </c>
    </row>
    <row r="490" s="2" customFormat="1">
      <c r="A490" s="39"/>
      <c r="B490" s="40"/>
      <c r="C490" s="41"/>
      <c r="D490" s="245" t="s">
        <v>632</v>
      </c>
      <c r="E490" s="41"/>
      <c r="F490" s="299" t="s">
        <v>633</v>
      </c>
      <c r="G490" s="41"/>
      <c r="H490" s="41"/>
      <c r="I490" s="300"/>
      <c r="J490" s="41"/>
      <c r="K490" s="41"/>
      <c r="L490" s="45"/>
      <c r="M490" s="301"/>
      <c r="N490" s="302"/>
      <c r="O490" s="92"/>
      <c r="P490" s="92"/>
      <c r="Q490" s="92"/>
      <c r="R490" s="92"/>
      <c r="S490" s="92"/>
      <c r="T490" s="93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T490" s="18" t="s">
        <v>632</v>
      </c>
      <c r="AU490" s="18" t="s">
        <v>92</v>
      </c>
    </row>
    <row r="491" s="2" customFormat="1" ht="24.15" customHeight="1">
      <c r="A491" s="39"/>
      <c r="B491" s="40"/>
      <c r="C491" s="287" t="s">
        <v>638</v>
      </c>
      <c r="D491" s="287" t="s">
        <v>529</v>
      </c>
      <c r="E491" s="288" t="s">
        <v>639</v>
      </c>
      <c r="F491" s="289" t="s">
        <v>640</v>
      </c>
      <c r="G491" s="290" t="s">
        <v>250</v>
      </c>
      <c r="H491" s="291">
        <v>3</v>
      </c>
      <c r="I491" s="292"/>
      <c r="J491" s="293">
        <f>ROUND(I491*H491,2)</f>
        <v>0</v>
      </c>
      <c r="K491" s="294"/>
      <c r="L491" s="295"/>
      <c r="M491" s="296" t="s">
        <v>1</v>
      </c>
      <c r="N491" s="297" t="s">
        <v>48</v>
      </c>
      <c r="O491" s="92"/>
      <c r="P491" s="239">
        <f>O491*H491</f>
        <v>0</v>
      </c>
      <c r="Q491" s="239">
        <v>0.01521</v>
      </c>
      <c r="R491" s="239">
        <f>Q491*H491</f>
        <v>0.045629999999999997</v>
      </c>
      <c r="S491" s="239">
        <v>0</v>
      </c>
      <c r="T491" s="240">
        <f>S491*H491</f>
        <v>0</v>
      </c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R491" s="241" t="s">
        <v>280</v>
      </c>
      <c r="AT491" s="241" t="s">
        <v>529</v>
      </c>
      <c r="AU491" s="241" t="s">
        <v>92</v>
      </c>
      <c r="AY491" s="18" t="s">
        <v>244</v>
      </c>
      <c r="BE491" s="242">
        <f>IF(N491="základní",J491,0)</f>
        <v>0</v>
      </c>
      <c r="BF491" s="242">
        <f>IF(N491="snížená",J491,0)</f>
        <v>0</v>
      </c>
      <c r="BG491" s="242">
        <f>IF(N491="zákl. přenesená",J491,0)</f>
        <v>0</v>
      </c>
      <c r="BH491" s="242">
        <f>IF(N491="sníž. přenesená",J491,0)</f>
        <v>0</v>
      </c>
      <c r="BI491" s="242">
        <f>IF(N491="nulová",J491,0)</f>
        <v>0</v>
      </c>
      <c r="BJ491" s="18" t="s">
        <v>90</v>
      </c>
      <c r="BK491" s="242">
        <f>ROUND(I491*H491,2)</f>
        <v>0</v>
      </c>
      <c r="BL491" s="18" t="s">
        <v>251</v>
      </c>
      <c r="BM491" s="241" t="s">
        <v>641</v>
      </c>
    </row>
    <row r="492" s="2" customFormat="1">
      <c r="A492" s="39"/>
      <c r="B492" s="40"/>
      <c r="C492" s="41"/>
      <c r="D492" s="245" t="s">
        <v>632</v>
      </c>
      <c r="E492" s="41"/>
      <c r="F492" s="299" t="s">
        <v>633</v>
      </c>
      <c r="G492" s="41"/>
      <c r="H492" s="41"/>
      <c r="I492" s="300"/>
      <c r="J492" s="41"/>
      <c r="K492" s="41"/>
      <c r="L492" s="45"/>
      <c r="M492" s="301"/>
      <c r="N492" s="302"/>
      <c r="O492" s="92"/>
      <c r="P492" s="92"/>
      <c r="Q492" s="92"/>
      <c r="R492" s="92"/>
      <c r="S492" s="92"/>
      <c r="T492" s="93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T492" s="18" t="s">
        <v>632</v>
      </c>
      <c r="AU492" s="18" t="s">
        <v>92</v>
      </c>
    </row>
    <row r="493" s="2" customFormat="1" ht="24.15" customHeight="1">
      <c r="A493" s="39"/>
      <c r="B493" s="40"/>
      <c r="C493" s="287" t="s">
        <v>642</v>
      </c>
      <c r="D493" s="287" t="s">
        <v>529</v>
      </c>
      <c r="E493" s="288" t="s">
        <v>643</v>
      </c>
      <c r="F493" s="289" t="s">
        <v>644</v>
      </c>
      <c r="G493" s="290" t="s">
        <v>250</v>
      </c>
      <c r="H493" s="291">
        <v>2</v>
      </c>
      <c r="I493" s="292"/>
      <c r="J493" s="293">
        <f>ROUND(I493*H493,2)</f>
        <v>0</v>
      </c>
      <c r="K493" s="294"/>
      <c r="L493" s="295"/>
      <c r="M493" s="296" t="s">
        <v>1</v>
      </c>
      <c r="N493" s="297" t="s">
        <v>48</v>
      </c>
      <c r="O493" s="92"/>
      <c r="P493" s="239">
        <f>O493*H493</f>
        <v>0</v>
      </c>
      <c r="Q493" s="239">
        <v>0.01553</v>
      </c>
      <c r="R493" s="239">
        <f>Q493*H493</f>
        <v>0.031060000000000001</v>
      </c>
      <c r="S493" s="239">
        <v>0</v>
      </c>
      <c r="T493" s="240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41" t="s">
        <v>280</v>
      </c>
      <c r="AT493" s="241" t="s">
        <v>529</v>
      </c>
      <c r="AU493" s="241" t="s">
        <v>92</v>
      </c>
      <c r="AY493" s="18" t="s">
        <v>244</v>
      </c>
      <c r="BE493" s="242">
        <f>IF(N493="základní",J493,0)</f>
        <v>0</v>
      </c>
      <c r="BF493" s="242">
        <f>IF(N493="snížená",J493,0)</f>
        <v>0</v>
      </c>
      <c r="BG493" s="242">
        <f>IF(N493="zákl. přenesená",J493,0)</f>
        <v>0</v>
      </c>
      <c r="BH493" s="242">
        <f>IF(N493="sníž. přenesená",J493,0)</f>
        <v>0</v>
      </c>
      <c r="BI493" s="242">
        <f>IF(N493="nulová",J493,0)</f>
        <v>0</v>
      </c>
      <c r="BJ493" s="18" t="s">
        <v>90</v>
      </c>
      <c r="BK493" s="242">
        <f>ROUND(I493*H493,2)</f>
        <v>0</v>
      </c>
      <c r="BL493" s="18" t="s">
        <v>251</v>
      </c>
      <c r="BM493" s="241" t="s">
        <v>645</v>
      </c>
    </row>
    <row r="494" s="2" customFormat="1">
      <c r="A494" s="39"/>
      <c r="B494" s="40"/>
      <c r="C494" s="41"/>
      <c r="D494" s="245" t="s">
        <v>632</v>
      </c>
      <c r="E494" s="41"/>
      <c r="F494" s="299" t="s">
        <v>633</v>
      </c>
      <c r="G494" s="41"/>
      <c r="H494" s="41"/>
      <c r="I494" s="300"/>
      <c r="J494" s="41"/>
      <c r="K494" s="41"/>
      <c r="L494" s="45"/>
      <c r="M494" s="301"/>
      <c r="N494" s="302"/>
      <c r="O494" s="92"/>
      <c r="P494" s="92"/>
      <c r="Q494" s="92"/>
      <c r="R494" s="92"/>
      <c r="S494" s="92"/>
      <c r="T494" s="93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T494" s="18" t="s">
        <v>632</v>
      </c>
      <c r="AU494" s="18" t="s">
        <v>92</v>
      </c>
    </row>
    <row r="495" s="2" customFormat="1" ht="24.15" customHeight="1">
      <c r="A495" s="39"/>
      <c r="B495" s="40"/>
      <c r="C495" s="287" t="s">
        <v>646</v>
      </c>
      <c r="D495" s="287" t="s">
        <v>529</v>
      </c>
      <c r="E495" s="288" t="s">
        <v>647</v>
      </c>
      <c r="F495" s="289" t="s">
        <v>648</v>
      </c>
      <c r="G495" s="290" t="s">
        <v>250</v>
      </c>
      <c r="H495" s="291">
        <v>1</v>
      </c>
      <c r="I495" s="292"/>
      <c r="J495" s="293">
        <f>ROUND(I495*H495,2)</f>
        <v>0</v>
      </c>
      <c r="K495" s="294"/>
      <c r="L495" s="295"/>
      <c r="M495" s="296" t="s">
        <v>1</v>
      </c>
      <c r="N495" s="297" t="s">
        <v>48</v>
      </c>
      <c r="O495" s="92"/>
      <c r="P495" s="239">
        <f>O495*H495</f>
        <v>0</v>
      </c>
      <c r="Q495" s="239">
        <v>0.016240000000000001</v>
      </c>
      <c r="R495" s="239">
        <f>Q495*H495</f>
        <v>0.016240000000000001</v>
      </c>
      <c r="S495" s="239">
        <v>0</v>
      </c>
      <c r="T495" s="240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41" t="s">
        <v>280</v>
      </c>
      <c r="AT495" s="241" t="s">
        <v>529</v>
      </c>
      <c r="AU495" s="241" t="s">
        <v>92</v>
      </c>
      <c r="AY495" s="18" t="s">
        <v>244</v>
      </c>
      <c r="BE495" s="242">
        <f>IF(N495="základní",J495,0)</f>
        <v>0</v>
      </c>
      <c r="BF495" s="242">
        <f>IF(N495="snížená",J495,0)</f>
        <v>0</v>
      </c>
      <c r="BG495" s="242">
        <f>IF(N495="zákl. přenesená",J495,0)</f>
        <v>0</v>
      </c>
      <c r="BH495" s="242">
        <f>IF(N495="sníž. přenesená",J495,0)</f>
        <v>0</v>
      </c>
      <c r="BI495" s="242">
        <f>IF(N495="nulová",J495,0)</f>
        <v>0</v>
      </c>
      <c r="BJ495" s="18" t="s">
        <v>90</v>
      </c>
      <c r="BK495" s="242">
        <f>ROUND(I495*H495,2)</f>
        <v>0</v>
      </c>
      <c r="BL495" s="18" t="s">
        <v>251</v>
      </c>
      <c r="BM495" s="241" t="s">
        <v>649</v>
      </c>
    </row>
    <row r="496" s="2" customFormat="1">
      <c r="A496" s="39"/>
      <c r="B496" s="40"/>
      <c r="C496" s="41"/>
      <c r="D496" s="245" t="s">
        <v>632</v>
      </c>
      <c r="E496" s="41"/>
      <c r="F496" s="299" t="s">
        <v>633</v>
      </c>
      <c r="G496" s="41"/>
      <c r="H496" s="41"/>
      <c r="I496" s="300"/>
      <c r="J496" s="41"/>
      <c r="K496" s="41"/>
      <c r="L496" s="45"/>
      <c r="M496" s="301"/>
      <c r="N496" s="302"/>
      <c r="O496" s="92"/>
      <c r="P496" s="92"/>
      <c r="Q496" s="92"/>
      <c r="R496" s="92"/>
      <c r="S496" s="92"/>
      <c r="T496" s="93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T496" s="18" t="s">
        <v>632</v>
      </c>
      <c r="AU496" s="18" t="s">
        <v>92</v>
      </c>
    </row>
    <row r="497" s="2" customFormat="1" ht="24.15" customHeight="1">
      <c r="A497" s="39"/>
      <c r="B497" s="40"/>
      <c r="C497" s="287" t="s">
        <v>650</v>
      </c>
      <c r="D497" s="287" t="s">
        <v>529</v>
      </c>
      <c r="E497" s="288" t="s">
        <v>651</v>
      </c>
      <c r="F497" s="289" t="s">
        <v>652</v>
      </c>
      <c r="G497" s="290" t="s">
        <v>250</v>
      </c>
      <c r="H497" s="291">
        <v>1</v>
      </c>
      <c r="I497" s="292"/>
      <c r="J497" s="293">
        <f>ROUND(I497*H497,2)</f>
        <v>0</v>
      </c>
      <c r="K497" s="294"/>
      <c r="L497" s="295"/>
      <c r="M497" s="296" t="s">
        <v>1</v>
      </c>
      <c r="N497" s="297" t="s">
        <v>48</v>
      </c>
      <c r="O497" s="92"/>
      <c r="P497" s="239">
        <f>O497*H497</f>
        <v>0</v>
      </c>
      <c r="Q497" s="239">
        <v>0.016240000000000001</v>
      </c>
      <c r="R497" s="239">
        <f>Q497*H497</f>
        <v>0.016240000000000001</v>
      </c>
      <c r="S497" s="239">
        <v>0</v>
      </c>
      <c r="T497" s="240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41" t="s">
        <v>280</v>
      </c>
      <c r="AT497" s="241" t="s">
        <v>529</v>
      </c>
      <c r="AU497" s="241" t="s">
        <v>92</v>
      </c>
      <c r="AY497" s="18" t="s">
        <v>244</v>
      </c>
      <c r="BE497" s="242">
        <f>IF(N497="základní",J497,0)</f>
        <v>0</v>
      </c>
      <c r="BF497" s="242">
        <f>IF(N497="snížená",J497,0)</f>
        <v>0</v>
      </c>
      <c r="BG497" s="242">
        <f>IF(N497="zákl. přenesená",J497,0)</f>
        <v>0</v>
      </c>
      <c r="BH497" s="242">
        <f>IF(N497="sníž. přenesená",J497,0)</f>
        <v>0</v>
      </c>
      <c r="BI497" s="242">
        <f>IF(N497="nulová",J497,0)</f>
        <v>0</v>
      </c>
      <c r="BJ497" s="18" t="s">
        <v>90</v>
      </c>
      <c r="BK497" s="242">
        <f>ROUND(I497*H497,2)</f>
        <v>0</v>
      </c>
      <c r="BL497" s="18" t="s">
        <v>251</v>
      </c>
      <c r="BM497" s="241" t="s">
        <v>653</v>
      </c>
    </row>
    <row r="498" s="2" customFormat="1">
      <c r="A498" s="39"/>
      <c r="B498" s="40"/>
      <c r="C498" s="41"/>
      <c r="D498" s="245" t="s">
        <v>632</v>
      </c>
      <c r="E498" s="41"/>
      <c r="F498" s="299" t="s">
        <v>633</v>
      </c>
      <c r="G498" s="41"/>
      <c r="H498" s="41"/>
      <c r="I498" s="300"/>
      <c r="J498" s="41"/>
      <c r="K498" s="41"/>
      <c r="L498" s="45"/>
      <c r="M498" s="301"/>
      <c r="N498" s="302"/>
      <c r="O498" s="92"/>
      <c r="P498" s="92"/>
      <c r="Q498" s="92"/>
      <c r="R498" s="92"/>
      <c r="S498" s="92"/>
      <c r="T498" s="93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T498" s="18" t="s">
        <v>632</v>
      </c>
      <c r="AU498" s="18" t="s">
        <v>92</v>
      </c>
    </row>
    <row r="499" s="2" customFormat="1" ht="24.15" customHeight="1">
      <c r="A499" s="39"/>
      <c r="B499" s="40"/>
      <c r="C499" s="229" t="s">
        <v>654</v>
      </c>
      <c r="D499" s="229" t="s">
        <v>247</v>
      </c>
      <c r="E499" s="230" t="s">
        <v>655</v>
      </c>
      <c r="F499" s="231" t="s">
        <v>656</v>
      </c>
      <c r="G499" s="232" t="s">
        <v>250</v>
      </c>
      <c r="H499" s="233">
        <v>10</v>
      </c>
      <c r="I499" s="234"/>
      <c r="J499" s="235">
        <f>ROUND(I499*H499,2)</f>
        <v>0</v>
      </c>
      <c r="K499" s="236"/>
      <c r="L499" s="45"/>
      <c r="M499" s="237" t="s">
        <v>1</v>
      </c>
      <c r="N499" s="238" t="s">
        <v>48</v>
      </c>
      <c r="O499" s="92"/>
      <c r="P499" s="239">
        <f>O499*H499</f>
        <v>0</v>
      </c>
      <c r="Q499" s="239">
        <v>0.42153000000000002</v>
      </c>
      <c r="R499" s="239">
        <f>Q499*H499</f>
        <v>4.2153</v>
      </c>
      <c r="S499" s="239">
        <v>0</v>
      </c>
      <c r="T499" s="240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41" t="s">
        <v>251</v>
      </c>
      <c r="AT499" s="241" t="s">
        <v>247</v>
      </c>
      <c r="AU499" s="241" t="s">
        <v>92</v>
      </c>
      <c r="AY499" s="18" t="s">
        <v>244</v>
      </c>
      <c r="BE499" s="242">
        <f>IF(N499="základní",J499,0)</f>
        <v>0</v>
      </c>
      <c r="BF499" s="242">
        <f>IF(N499="snížená",J499,0)</f>
        <v>0</v>
      </c>
      <c r="BG499" s="242">
        <f>IF(N499="zákl. přenesená",J499,0)</f>
        <v>0</v>
      </c>
      <c r="BH499" s="242">
        <f>IF(N499="sníž. přenesená",J499,0)</f>
        <v>0</v>
      </c>
      <c r="BI499" s="242">
        <f>IF(N499="nulová",J499,0)</f>
        <v>0</v>
      </c>
      <c r="BJ499" s="18" t="s">
        <v>90</v>
      </c>
      <c r="BK499" s="242">
        <f>ROUND(I499*H499,2)</f>
        <v>0</v>
      </c>
      <c r="BL499" s="18" t="s">
        <v>251</v>
      </c>
      <c r="BM499" s="241" t="s">
        <v>657</v>
      </c>
    </row>
    <row r="500" s="15" customFormat="1">
      <c r="A500" s="15"/>
      <c r="B500" s="266"/>
      <c r="C500" s="267"/>
      <c r="D500" s="245" t="s">
        <v>253</v>
      </c>
      <c r="E500" s="268" t="s">
        <v>1</v>
      </c>
      <c r="F500" s="269" t="s">
        <v>658</v>
      </c>
      <c r="G500" s="267"/>
      <c r="H500" s="268" t="s">
        <v>1</v>
      </c>
      <c r="I500" s="270"/>
      <c r="J500" s="267"/>
      <c r="K500" s="267"/>
      <c r="L500" s="271"/>
      <c r="M500" s="272"/>
      <c r="N500" s="273"/>
      <c r="O500" s="273"/>
      <c r="P500" s="273"/>
      <c r="Q500" s="273"/>
      <c r="R500" s="273"/>
      <c r="S500" s="273"/>
      <c r="T500" s="274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75" t="s">
        <v>253</v>
      </c>
      <c r="AU500" s="275" t="s">
        <v>92</v>
      </c>
      <c r="AV500" s="15" t="s">
        <v>90</v>
      </c>
      <c r="AW500" s="15" t="s">
        <v>36</v>
      </c>
      <c r="AX500" s="15" t="s">
        <v>83</v>
      </c>
      <c r="AY500" s="275" t="s">
        <v>244</v>
      </c>
    </row>
    <row r="501" s="13" customFormat="1">
      <c r="A501" s="13"/>
      <c r="B501" s="243"/>
      <c r="C501" s="244"/>
      <c r="D501" s="245" t="s">
        <v>253</v>
      </c>
      <c r="E501" s="246" t="s">
        <v>1</v>
      </c>
      <c r="F501" s="247" t="s">
        <v>90</v>
      </c>
      <c r="G501" s="244"/>
      <c r="H501" s="248">
        <v>1</v>
      </c>
      <c r="I501" s="249"/>
      <c r="J501" s="244"/>
      <c r="K501" s="244"/>
      <c r="L501" s="250"/>
      <c r="M501" s="251"/>
      <c r="N501" s="252"/>
      <c r="O501" s="252"/>
      <c r="P501" s="252"/>
      <c r="Q501" s="252"/>
      <c r="R501" s="252"/>
      <c r="S501" s="252"/>
      <c r="T501" s="25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4" t="s">
        <v>253</v>
      </c>
      <c r="AU501" s="254" t="s">
        <v>92</v>
      </c>
      <c r="AV501" s="13" t="s">
        <v>92</v>
      </c>
      <c r="AW501" s="13" t="s">
        <v>36</v>
      </c>
      <c r="AX501" s="13" t="s">
        <v>83</v>
      </c>
      <c r="AY501" s="254" t="s">
        <v>244</v>
      </c>
    </row>
    <row r="502" s="15" customFormat="1">
      <c r="A502" s="15"/>
      <c r="B502" s="266"/>
      <c r="C502" s="267"/>
      <c r="D502" s="245" t="s">
        <v>253</v>
      </c>
      <c r="E502" s="268" t="s">
        <v>1</v>
      </c>
      <c r="F502" s="269" t="s">
        <v>659</v>
      </c>
      <c r="G502" s="267"/>
      <c r="H502" s="268" t="s">
        <v>1</v>
      </c>
      <c r="I502" s="270"/>
      <c r="J502" s="267"/>
      <c r="K502" s="267"/>
      <c r="L502" s="271"/>
      <c r="M502" s="272"/>
      <c r="N502" s="273"/>
      <c r="O502" s="273"/>
      <c r="P502" s="273"/>
      <c r="Q502" s="273"/>
      <c r="R502" s="273"/>
      <c r="S502" s="273"/>
      <c r="T502" s="274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75" t="s">
        <v>253</v>
      </c>
      <c r="AU502" s="275" t="s">
        <v>92</v>
      </c>
      <c r="AV502" s="15" t="s">
        <v>90</v>
      </c>
      <c r="AW502" s="15" t="s">
        <v>36</v>
      </c>
      <c r="AX502" s="15" t="s">
        <v>83</v>
      </c>
      <c r="AY502" s="275" t="s">
        <v>244</v>
      </c>
    </row>
    <row r="503" s="13" customFormat="1">
      <c r="A503" s="13"/>
      <c r="B503" s="243"/>
      <c r="C503" s="244"/>
      <c r="D503" s="245" t="s">
        <v>253</v>
      </c>
      <c r="E503" s="246" t="s">
        <v>1</v>
      </c>
      <c r="F503" s="247" t="s">
        <v>90</v>
      </c>
      <c r="G503" s="244"/>
      <c r="H503" s="248">
        <v>1</v>
      </c>
      <c r="I503" s="249"/>
      <c r="J503" s="244"/>
      <c r="K503" s="244"/>
      <c r="L503" s="250"/>
      <c r="M503" s="251"/>
      <c r="N503" s="252"/>
      <c r="O503" s="252"/>
      <c r="P503" s="252"/>
      <c r="Q503" s="252"/>
      <c r="R503" s="252"/>
      <c r="S503" s="252"/>
      <c r="T503" s="25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4" t="s">
        <v>253</v>
      </c>
      <c r="AU503" s="254" t="s">
        <v>92</v>
      </c>
      <c r="AV503" s="13" t="s">
        <v>92</v>
      </c>
      <c r="AW503" s="13" t="s">
        <v>36</v>
      </c>
      <c r="AX503" s="13" t="s">
        <v>83</v>
      </c>
      <c r="AY503" s="254" t="s">
        <v>244</v>
      </c>
    </row>
    <row r="504" s="15" customFormat="1">
      <c r="A504" s="15"/>
      <c r="B504" s="266"/>
      <c r="C504" s="267"/>
      <c r="D504" s="245" t="s">
        <v>253</v>
      </c>
      <c r="E504" s="268" t="s">
        <v>1</v>
      </c>
      <c r="F504" s="269" t="s">
        <v>660</v>
      </c>
      <c r="G504" s="267"/>
      <c r="H504" s="268" t="s">
        <v>1</v>
      </c>
      <c r="I504" s="270"/>
      <c r="J504" s="267"/>
      <c r="K504" s="267"/>
      <c r="L504" s="271"/>
      <c r="M504" s="272"/>
      <c r="N504" s="273"/>
      <c r="O504" s="273"/>
      <c r="P504" s="273"/>
      <c r="Q504" s="273"/>
      <c r="R504" s="273"/>
      <c r="S504" s="273"/>
      <c r="T504" s="274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75" t="s">
        <v>253</v>
      </c>
      <c r="AU504" s="275" t="s">
        <v>92</v>
      </c>
      <c r="AV504" s="15" t="s">
        <v>90</v>
      </c>
      <c r="AW504" s="15" t="s">
        <v>36</v>
      </c>
      <c r="AX504" s="15" t="s">
        <v>83</v>
      </c>
      <c r="AY504" s="275" t="s">
        <v>244</v>
      </c>
    </row>
    <row r="505" s="13" customFormat="1">
      <c r="A505" s="13"/>
      <c r="B505" s="243"/>
      <c r="C505" s="244"/>
      <c r="D505" s="245" t="s">
        <v>253</v>
      </c>
      <c r="E505" s="246" t="s">
        <v>1</v>
      </c>
      <c r="F505" s="247" t="s">
        <v>90</v>
      </c>
      <c r="G505" s="244"/>
      <c r="H505" s="248">
        <v>1</v>
      </c>
      <c r="I505" s="249"/>
      <c r="J505" s="244"/>
      <c r="K505" s="244"/>
      <c r="L505" s="250"/>
      <c r="M505" s="251"/>
      <c r="N505" s="252"/>
      <c r="O505" s="252"/>
      <c r="P505" s="252"/>
      <c r="Q505" s="252"/>
      <c r="R505" s="252"/>
      <c r="S505" s="252"/>
      <c r="T505" s="25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4" t="s">
        <v>253</v>
      </c>
      <c r="AU505" s="254" t="s">
        <v>92</v>
      </c>
      <c r="AV505" s="13" t="s">
        <v>92</v>
      </c>
      <c r="AW505" s="13" t="s">
        <v>36</v>
      </c>
      <c r="AX505" s="13" t="s">
        <v>83</v>
      </c>
      <c r="AY505" s="254" t="s">
        <v>244</v>
      </c>
    </row>
    <row r="506" s="15" customFormat="1">
      <c r="A506" s="15"/>
      <c r="B506" s="266"/>
      <c r="C506" s="267"/>
      <c r="D506" s="245" t="s">
        <v>253</v>
      </c>
      <c r="E506" s="268" t="s">
        <v>1</v>
      </c>
      <c r="F506" s="269" t="s">
        <v>661</v>
      </c>
      <c r="G506" s="267"/>
      <c r="H506" s="268" t="s">
        <v>1</v>
      </c>
      <c r="I506" s="270"/>
      <c r="J506" s="267"/>
      <c r="K506" s="267"/>
      <c r="L506" s="271"/>
      <c r="M506" s="272"/>
      <c r="N506" s="273"/>
      <c r="O506" s="273"/>
      <c r="P506" s="273"/>
      <c r="Q506" s="273"/>
      <c r="R506" s="273"/>
      <c r="S506" s="273"/>
      <c r="T506" s="274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75" t="s">
        <v>253</v>
      </c>
      <c r="AU506" s="275" t="s">
        <v>92</v>
      </c>
      <c r="AV506" s="15" t="s">
        <v>90</v>
      </c>
      <c r="AW506" s="15" t="s">
        <v>36</v>
      </c>
      <c r="AX506" s="15" t="s">
        <v>83</v>
      </c>
      <c r="AY506" s="275" t="s">
        <v>244</v>
      </c>
    </row>
    <row r="507" s="13" customFormat="1">
      <c r="A507" s="13"/>
      <c r="B507" s="243"/>
      <c r="C507" s="244"/>
      <c r="D507" s="245" t="s">
        <v>253</v>
      </c>
      <c r="E507" s="246" t="s">
        <v>1</v>
      </c>
      <c r="F507" s="247" t="s">
        <v>90</v>
      </c>
      <c r="G507" s="244"/>
      <c r="H507" s="248">
        <v>1</v>
      </c>
      <c r="I507" s="249"/>
      <c r="J507" s="244"/>
      <c r="K507" s="244"/>
      <c r="L507" s="250"/>
      <c r="M507" s="251"/>
      <c r="N507" s="252"/>
      <c r="O507" s="252"/>
      <c r="P507" s="252"/>
      <c r="Q507" s="252"/>
      <c r="R507" s="252"/>
      <c r="S507" s="252"/>
      <c r="T507" s="25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4" t="s">
        <v>253</v>
      </c>
      <c r="AU507" s="254" t="s">
        <v>92</v>
      </c>
      <c r="AV507" s="13" t="s">
        <v>92</v>
      </c>
      <c r="AW507" s="13" t="s">
        <v>36</v>
      </c>
      <c r="AX507" s="13" t="s">
        <v>83</v>
      </c>
      <c r="AY507" s="254" t="s">
        <v>244</v>
      </c>
    </row>
    <row r="508" s="15" customFormat="1">
      <c r="A508" s="15"/>
      <c r="B508" s="266"/>
      <c r="C508" s="267"/>
      <c r="D508" s="245" t="s">
        <v>253</v>
      </c>
      <c r="E508" s="268" t="s">
        <v>1</v>
      </c>
      <c r="F508" s="269" t="s">
        <v>662</v>
      </c>
      <c r="G508" s="267"/>
      <c r="H508" s="268" t="s">
        <v>1</v>
      </c>
      <c r="I508" s="270"/>
      <c r="J508" s="267"/>
      <c r="K508" s="267"/>
      <c r="L508" s="271"/>
      <c r="M508" s="272"/>
      <c r="N508" s="273"/>
      <c r="O508" s="273"/>
      <c r="P508" s="273"/>
      <c r="Q508" s="273"/>
      <c r="R508" s="273"/>
      <c r="S508" s="273"/>
      <c r="T508" s="274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T508" s="275" t="s">
        <v>253</v>
      </c>
      <c r="AU508" s="275" t="s">
        <v>92</v>
      </c>
      <c r="AV508" s="15" t="s">
        <v>90</v>
      </c>
      <c r="AW508" s="15" t="s">
        <v>36</v>
      </c>
      <c r="AX508" s="15" t="s">
        <v>83</v>
      </c>
      <c r="AY508" s="275" t="s">
        <v>244</v>
      </c>
    </row>
    <row r="509" s="13" customFormat="1">
      <c r="A509" s="13"/>
      <c r="B509" s="243"/>
      <c r="C509" s="244"/>
      <c r="D509" s="245" t="s">
        <v>253</v>
      </c>
      <c r="E509" s="246" t="s">
        <v>1</v>
      </c>
      <c r="F509" s="247" t="s">
        <v>90</v>
      </c>
      <c r="G509" s="244"/>
      <c r="H509" s="248">
        <v>1</v>
      </c>
      <c r="I509" s="249"/>
      <c r="J509" s="244"/>
      <c r="K509" s="244"/>
      <c r="L509" s="250"/>
      <c r="M509" s="251"/>
      <c r="N509" s="252"/>
      <c r="O509" s="252"/>
      <c r="P509" s="252"/>
      <c r="Q509" s="252"/>
      <c r="R509" s="252"/>
      <c r="S509" s="252"/>
      <c r="T509" s="25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4" t="s">
        <v>253</v>
      </c>
      <c r="AU509" s="254" t="s">
        <v>92</v>
      </c>
      <c r="AV509" s="13" t="s">
        <v>92</v>
      </c>
      <c r="AW509" s="13" t="s">
        <v>36</v>
      </c>
      <c r="AX509" s="13" t="s">
        <v>83</v>
      </c>
      <c r="AY509" s="254" t="s">
        <v>244</v>
      </c>
    </row>
    <row r="510" s="15" customFormat="1">
      <c r="A510" s="15"/>
      <c r="B510" s="266"/>
      <c r="C510" s="267"/>
      <c r="D510" s="245" t="s">
        <v>253</v>
      </c>
      <c r="E510" s="268" t="s">
        <v>1</v>
      </c>
      <c r="F510" s="269" t="s">
        <v>663</v>
      </c>
      <c r="G510" s="267"/>
      <c r="H510" s="268" t="s">
        <v>1</v>
      </c>
      <c r="I510" s="270"/>
      <c r="J510" s="267"/>
      <c r="K510" s="267"/>
      <c r="L510" s="271"/>
      <c r="M510" s="272"/>
      <c r="N510" s="273"/>
      <c r="O510" s="273"/>
      <c r="P510" s="273"/>
      <c r="Q510" s="273"/>
      <c r="R510" s="273"/>
      <c r="S510" s="273"/>
      <c r="T510" s="274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75" t="s">
        <v>253</v>
      </c>
      <c r="AU510" s="275" t="s">
        <v>92</v>
      </c>
      <c r="AV510" s="15" t="s">
        <v>90</v>
      </c>
      <c r="AW510" s="15" t="s">
        <v>36</v>
      </c>
      <c r="AX510" s="15" t="s">
        <v>83</v>
      </c>
      <c r="AY510" s="275" t="s">
        <v>244</v>
      </c>
    </row>
    <row r="511" s="13" customFormat="1">
      <c r="A511" s="13"/>
      <c r="B511" s="243"/>
      <c r="C511" s="244"/>
      <c r="D511" s="245" t="s">
        <v>253</v>
      </c>
      <c r="E511" s="246" t="s">
        <v>1</v>
      </c>
      <c r="F511" s="247" t="s">
        <v>90</v>
      </c>
      <c r="G511" s="244"/>
      <c r="H511" s="248">
        <v>1</v>
      </c>
      <c r="I511" s="249"/>
      <c r="J511" s="244"/>
      <c r="K511" s="244"/>
      <c r="L511" s="250"/>
      <c r="M511" s="251"/>
      <c r="N511" s="252"/>
      <c r="O511" s="252"/>
      <c r="P511" s="252"/>
      <c r="Q511" s="252"/>
      <c r="R511" s="252"/>
      <c r="S511" s="252"/>
      <c r="T511" s="25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4" t="s">
        <v>253</v>
      </c>
      <c r="AU511" s="254" t="s">
        <v>92</v>
      </c>
      <c r="AV511" s="13" t="s">
        <v>92</v>
      </c>
      <c r="AW511" s="13" t="s">
        <v>36</v>
      </c>
      <c r="AX511" s="13" t="s">
        <v>83</v>
      </c>
      <c r="AY511" s="254" t="s">
        <v>244</v>
      </c>
    </row>
    <row r="512" s="15" customFormat="1">
      <c r="A512" s="15"/>
      <c r="B512" s="266"/>
      <c r="C512" s="267"/>
      <c r="D512" s="245" t="s">
        <v>253</v>
      </c>
      <c r="E512" s="268" t="s">
        <v>1</v>
      </c>
      <c r="F512" s="269" t="s">
        <v>664</v>
      </c>
      <c r="G512" s="267"/>
      <c r="H512" s="268" t="s">
        <v>1</v>
      </c>
      <c r="I512" s="270"/>
      <c r="J512" s="267"/>
      <c r="K512" s="267"/>
      <c r="L512" s="271"/>
      <c r="M512" s="272"/>
      <c r="N512" s="273"/>
      <c r="O512" s="273"/>
      <c r="P512" s="273"/>
      <c r="Q512" s="273"/>
      <c r="R512" s="273"/>
      <c r="S512" s="273"/>
      <c r="T512" s="274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75" t="s">
        <v>253</v>
      </c>
      <c r="AU512" s="275" t="s">
        <v>92</v>
      </c>
      <c r="AV512" s="15" t="s">
        <v>90</v>
      </c>
      <c r="AW512" s="15" t="s">
        <v>36</v>
      </c>
      <c r="AX512" s="15" t="s">
        <v>83</v>
      </c>
      <c r="AY512" s="275" t="s">
        <v>244</v>
      </c>
    </row>
    <row r="513" s="13" customFormat="1">
      <c r="A513" s="13"/>
      <c r="B513" s="243"/>
      <c r="C513" s="244"/>
      <c r="D513" s="245" t="s">
        <v>253</v>
      </c>
      <c r="E513" s="246" t="s">
        <v>1</v>
      </c>
      <c r="F513" s="247" t="s">
        <v>90</v>
      </c>
      <c r="G513" s="244"/>
      <c r="H513" s="248">
        <v>1</v>
      </c>
      <c r="I513" s="249"/>
      <c r="J513" s="244"/>
      <c r="K513" s="244"/>
      <c r="L513" s="250"/>
      <c r="M513" s="251"/>
      <c r="N513" s="252"/>
      <c r="O513" s="252"/>
      <c r="P513" s="252"/>
      <c r="Q513" s="252"/>
      <c r="R513" s="252"/>
      <c r="S513" s="252"/>
      <c r="T513" s="25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4" t="s">
        <v>253</v>
      </c>
      <c r="AU513" s="254" t="s">
        <v>92</v>
      </c>
      <c r="AV513" s="13" t="s">
        <v>92</v>
      </c>
      <c r="AW513" s="13" t="s">
        <v>36</v>
      </c>
      <c r="AX513" s="13" t="s">
        <v>83</v>
      </c>
      <c r="AY513" s="254" t="s">
        <v>244</v>
      </c>
    </row>
    <row r="514" s="15" customFormat="1">
      <c r="A514" s="15"/>
      <c r="B514" s="266"/>
      <c r="C514" s="267"/>
      <c r="D514" s="245" t="s">
        <v>253</v>
      </c>
      <c r="E514" s="268" t="s">
        <v>1</v>
      </c>
      <c r="F514" s="269" t="s">
        <v>665</v>
      </c>
      <c r="G514" s="267"/>
      <c r="H514" s="268" t="s">
        <v>1</v>
      </c>
      <c r="I514" s="270"/>
      <c r="J514" s="267"/>
      <c r="K514" s="267"/>
      <c r="L514" s="271"/>
      <c r="M514" s="272"/>
      <c r="N514" s="273"/>
      <c r="O514" s="273"/>
      <c r="P514" s="273"/>
      <c r="Q514" s="273"/>
      <c r="R514" s="273"/>
      <c r="S514" s="273"/>
      <c r="T514" s="274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T514" s="275" t="s">
        <v>253</v>
      </c>
      <c r="AU514" s="275" t="s">
        <v>92</v>
      </c>
      <c r="AV514" s="15" t="s">
        <v>90</v>
      </c>
      <c r="AW514" s="15" t="s">
        <v>36</v>
      </c>
      <c r="AX514" s="15" t="s">
        <v>83</v>
      </c>
      <c r="AY514" s="275" t="s">
        <v>244</v>
      </c>
    </row>
    <row r="515" s="13" customFormat="1">
      <c r="A515" s="13"/>
      <c r="B515" s="243"/>
      <c r="C515" s="244"/>
      <c r="D515" s="245" t="s">
        <v>253</v>
      </c>
      <c r="E515" s="246" t="s">
        <v>1</v>
      </c>
      <c r="F515" s="247" t="s">
        <v>90</v>
      </c>
      <c r="G515" s="244"/>
      <c r="H515" s="248">
        <v>1</v>
      </c>
      <c r="I515" s="249"/>
      <c r="J515" s="244"/>
      <c r="K515" s="244"/>
      <c r="L515" s="250"/>
      <c r="M515" s="251"/>
      <c r="N515" s="252"/>
      <c r="O515" s="252"/>
      <c r="P515" s="252"/>
      <c r="Q515" s="252"/>
      <c r="R515" s="252"/>
      <c r="S515" s="252"/>
      <c r="T515" s="25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4" t="s">
        <v>253</v>
      </c>
      <c r="AU515" s="254" t="s">
        <v>92</v>
      </c>
      <c r="AV515" s="13" t="s">
        <v>92</v>
      </c>
      <c r="AW515" s="13" t="s">
        <v>36</v>
      </c>
      <c r="AX515" s="13" t="s">
        <v>83</v>
      </c>
      <c r="AY515" s="254" t="s">
        <v>244</v>
      </c>
    </row>
    <row r="516" s="15" customFormat="1">
      <c r="A516" s="15"/>
      <c r="B516" s="266"/>
      <c r="C516" s="267"/>
      <c r="D516" s="245" t="s">
        <v>253</v>
      </c>
      <c r="E516" s="268" t="s">
        <v>1</v>
      </c>
      <c r="F516" s="269" t="s">
        <v>666</v>
      </c>
      <c r="G516" s="267"/>
      <c r="H516" s="268" t="s">
        <v>1</v>
      </c>
      <c r="I516" s="270"/>
      <c r="J516" s="267"/>
      <c r="K516" s="267"/>
      <c r="L516" s="271"/>
      <c r="M516" s="272"/>
      <c r="N516" s="273"/>
      <c r="O516" s="273"/>
      <c r="P516" s="273"/>
      <c r="Q516" s="273"/>
      <c r="R516" s="273"/>
      <c r="S516" s="273"/>
      <c r="T516" s="274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75" t="s">
        <v>253</v>
      </c>
      <c r="AU516" s="275" t="s">
        <v>92</v>
      </c>
      <c r="AV516" s="15" t="s">
        <v>90</v>
      </c>
      <c r="AW516" s="15" t="s">
        <v>36</v>
      </c>
      <c r="AX516" s="15" t="s">
        <v>83</v>
      </c>
      <c r="AY516" s="275" t="s">
        <v>244</v>
      </c>
    </row>
    <row r="517" s="13" customFormat="1">
      <c r="A517" s="13"/>
      <c r="B517" s="243"/>
      <c r="C517" s="244"/>
      <c r="D517" s="245" t="s">
        <v>253</v>
      </c>
      <c r="E517" s="246" t="s">
        <v>1</v>
      </c>
      <c r="F517" s="247" t="s">
        <v>90</v>
      </c>
      <c r="G517" s="244"/>
      <c r="H517" s="248">
        <v>1</v>
      </c>
      <c r="I517" s="249"/>
      <c r="J517" s="244"/>
      <c r="K517" s="244"/>
      <c r="L517" s="250"/>
      <c r="M517" s="251"/>
      <c r="N517" s="252"/>
      <c r="O517" s="252"/>
      <c r="P517" s="252"/>
      <c r="Q517" s="252"/>
      <c r="R517" s="252"/>
      <c r="S517" s="252"/>
      <c r="T517" s="25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4" t="s">
        <v>253</v>
      </c>
      <c r="AU517" s="254" t="s">
        <v>92</v>
      </c>
      <c r="AV517" s="13" t="s">
        <v>92</v>
      </c>
      <c r="AW517" s="13" t="s">
        <v>36</v>
      </c>
      <c r="AX517" s="13" t="s">
        <v>83</v>
      </c>
      <c r="AY517" s="254" t="s">
        <v>244</v>
      </c>
    </row>
    <row r="518" s="15" customFormat="1">
      <c r="A518" s="15"/>
      <c r="B518" s="266"/>
      <c r="C518" s="267"/>
      <c r="D518" s="245" t="s">
        <v>253</v>
      </c>
      <c r="E518" s="268" t="s">
        <v>1</v>
      </c>
      <c r="F518" s="269" t="s">
        <v>667</v>
      </c>
      <c r="G518" s="267"/>
      <c r="H518" s="268" t="s">
        <v>1</v>
      </c>
      <c r="I518" s="270"/>
      <c r="J518" s="267"/>
      <c r="K518" s="267"/>
      <c r="L518" s="271"/>
      <c r="M518" s="272"/>
      <c r="N518" s="273"/>
      <c r="O518" s="273"/>
      <c r="P518" s="273"/>
      <c r="Q518" s="273"/>
      <c r="R518" s="273"/>
      <c r="S518" s="273"/>
      <c r="T518" s="274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75" t="s">
        <v>253</v>
      </c>
      <c r="AU518" s="275" t="s">
        <v>92</v>
      </c>
      <c r="AV518" s="15" t="s">
        <v>90</v>
      </c>
      <c r="AW518" s="15" t="s">
        <v>36</v>
      </c>
      <c r="AX518" s="15" t="s">
        <v>83</v>
      </c>
      <c r="AY518" s="275" t="s">
        <v>244</v>
      </c>
    </row>
    <row r="519" s="13" customFormat="1">
      <c r="A519" s="13"/>
      <c r="B519" s="243"/>
      <c r="C519" s="244"/>
      <c r="D519" s="245" t="s">
        <v>253</v>
      </c>
      <c r="E519" s="246" t="s">
        <v>1</v>
      </c>
      <c r="F519" s="247" t="s">
        <v>90</v>
      </c>
      <c r="G519" s="244"/>
      <c r="H519" s="248">
        <v>1</v>
      </c>
      <c r="I519" s="249"/>
      <c r="J519" s="244"/>
      <c r="K519" s="244"/>
      <c r="L519" s="250"/>
      <c r="M519" s="251"/>
      <c r="N519" s="252"/>
      <c r="O519" s="252"/>
      <c r="P519" s="252"/>
      <c r="Q519" s="252"/>
      <c r="R519" s="252"/>
      <c r="S519" s="252"/>
      <c r="T519" s="25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4" t="s">
        <v>253</v>
      </c>
      <c r="AU519" s="254" t="s">
        <v>92</v>
      </c>
      <c r="AV519" s="13" t="s">
        <v>92</v>
      </c>
      <c r="AW519" s="13" t="s">
        <v>36</v>
      </c>
      <c r="AX519" s="13" t="s">
        <v>83</v>
      </c>
      <c r="AY519" s="254" t="s">
        <v>244</v>
      </c>
    </row>
    <row r="520" s="14" customFormat="1">
      <c r="A520" s="14"/>
      <c r="B520" s="255"/>
      <c r="C520" s="256"/>
      <c r="D520" s="245" t="s">
        <v>253</v>
      </c>
      <c r="E520" s="257" t="s">
        <v>1</v>
      </c>
      <c r="F520" s="258" t="s">
        <v>255</v>
      </c>
      <c r="G520" s="256"/>
      <c r="H520" s="259">
        <v>10</v>
      </c>
      <c r="I520" s="260"/>
      <c r="J520" s="256"/>
      <c r="K520" s="256"/>
      <c r="L520" s="261"/>
      <c r="M520" s="262"/>
      <c r="N520" s="263"/>
      <c r="O520" s="263"/>
      <c r="P520" s="263"/>
      <c r="Q520" s="263"/>
      <c r="R520" s="263"/>
      <c r="S520" s="263"/>
      <c r="T520" s="26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65" t="s">
        <v>253</v>
      </c>
      <c r="AU520" s="265" t="s">
        <v>92</v>
      </c>
      <c r="AV520" s="14" t="s">
        <v>251</v>
      </c>
      <c r="AW520" s="14" t="s">
        <v>36</v>
      </c>
      <c r="AX520" s="14" t="s">
        <v>90</v>
      </c>
      <c r="AY520" s="265" t="s">
        <v>244</v>
      </c>
    </row>
    <row r="521" s="2" customFormat="1" ht="37.8" customHeight="1">
      <c r="A521" s="39"/>
      <c r="B521" s="40"/>
      <c r="C521" s="287" t="s">
        <v>668</v>
      </c>
      <c r="D521" s="287" t="s">
        <v>529</v>
      </c>
      <c r="E521" s="288" t="s">
        <v>669</v>
      </c>
      <c r="F521" s="289" t="s">
        <v>670</v>
      </c>
      <c r="G521" s="290" t="s">
        <v>250</v>
      </c>
      <c r="H521" s="291">
        <v>9</v>
      </c>
      <c r="I521" s="292"/>
      <c r="J521" s="293">
        <f>ROUND(I521*H521,2)</f>
        <v>0</v>
      </c>
      <c r="K521" s="294"/>
      <c r="L521" s="295"/>
      <c r="M521" s="296" t="s">
        <v>1</v>
      </c>
      <c r="N521" s="297" t="s">
        <v>48</v>
      </c>
      <c r="O521" s="92"/>
      <c r="P521" s="239">
        <f>O521*H521</f>
        <v>0</v>
      </c>
      <c r="Q521" s="239">
        <v>0.01553</v>
      </c>
      <c r="R521" s="239">
        <f>Q521*H521</f>
        <v>0.13977000000000001</v>
      </c>
      <c r="S521" s="239">
        <v>0</v>
      </c>
      <c r="T521" s="240">
        <f>S521*H521</f>
        <v>0</v>
      </c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R521" s="241" t="s">
        <v>280</v>
      </c>
      <c r="AT521" s="241" t="s">
        <v>529</v>
      </c>
      <c r="AU521" s="241" t="s">
        <v>92</v>
      </c>
      <c r="AY521" s="18" t="s">
        <v>244</v>
      </c>
      <c r="BE521" s="242">
        <f>IF(N521="základní",J521,0)</f>
        <v>0</v>
      </c>
      <c r="BF521" s="242">
        <f>IF(N521="snížená",J521,0)</f>
        <v>0</v>
      </c>
      <c r="BG521" s="242">
        <f>IF(N521="zákl. přenesená",J521,0)</f>
        <v>0</v>
      </c>
      <c r="BH521" s="242">
        <f>IF(N521="sníž. přenesená",J521,0)</f>
        <v>0</v>
      </c>
      <c r="BI521" s="242">
        <f>IF(N521="nulová",J521,0)</f>
        <v>0</v>
      </c>
      <c r="BJ521" s="18" t="s">
        <v>90</v>
      </c>
      <c r="BK521" s="242">
        <f>ROUND(I521*H521,2)</f>
        <v>0</v>
      </c>
      <c r="BL521" s="18" t="s">
        <v>251</v>
      </c>
      <c r="BM521" s="241" t="s">
        <v>671</v>
      </c>
    </row>
    <row r="522" s="2" customFormat="1">
      <c r="A522" s="39"/>
      <c r="B522" s="40"/>
      <c r="C522" s="41"/>
      <c r="D522" s="245" t="s">
        <v>632</v>
      </c>
      <c r="E522" s="41"/>
      <c r="F522" s="299" t="s">
        <v>672</v>
      </c>
      <c r="G522" s="41"/>
      <c r="H522" s="41"/>
      <c r="I522" s="300"/>
      <c r="J522" s="41"/>
      <c r="K522" s="41"/>
      <c r="L522" s="45"/>
      <c r="M522" s="301"/>
      <c r="N522" s="302"/>
      <c r="O522" s="92"/>
      <c r="P522" s="92"/>
      <c r="Q522" s="92"/>
      <c r="R522" s="92"/>
      <c r="S522" s="92"/>
      <c r="T522" s="93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T522" s="18" t="s">
        <v>632</v>
      </c>
      <c r="AU522" s="18" t="s">
        <v>92</v>
      </c>
    </row>
    <row r="523" s="2" customFormat="1" ht="37.8" customHeight="1">
      <c r="A523" s="39"/>
      <c r="B523" s="40"/>
      <c r="C523" s="287" t="s">
        <v>673</v>
      </c>
      <c r="D523" s="287" t="s">
        <v>529</v>
      </c>
      <c r="E523" s="288" t="s">
        <v>674</v>
      </c>
      <c r="F523" s="289" t="s">
        <v>675</v>
      </c>
      <c r="G523" s="290" t="s">
        <v>250</v>
      </c>
      <c r="H523" s="291">
        <v>1</v>
      </c>
      <c r="I523" s="292"/>
      <c r="J523" s="293">
        <f>ROUND(I523*H523,2)</f>
        <v>0</v>
      </c>
      <c r="K523" s="294"/>
      <c r="L523" s="295"/>
      <c r="M523" s="296" t="s">
        <v>1</v>
      </c>
      <c r="N523" s="297" t="s">
        <v>48</v>
      </c>
      <c r="O523" s="92"/>
      <c r="P523" s="239">
        <f>O523*H523</f>
        <v>0</v>
      </c>
      <c r="Q523" s="239">
        <v>0.016240000000000001</v>
      </c>
      <c r="R523" s="239">
        <f>Q523*H523</f>
        <v>0.016240000000000001</v>
      </c>
      <c r="S523" s="239">
        <v>0</v>
      </c>
      <c r="T523" s="240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41" t="s">
        <v>280</v>
      </c>
      <c r="AT523" s="241" t="s">
        <v>529</v>
      </c>
      <c r="AU523" s="241" t="s">
        <v>92</v>
      </c>
      <c r="AY523" s="18" t="s">
        <v>244</v>
      </c>
      <c r="BE523" s="242">
        <f>IF(N523="základní",J523,0)</f>
        <v>0</v>
      </c>
      <c r="BF523" s="242">
        <f>IF(N523="snížená",J523,0)</f>
        <v>0</v>
      </c>
      <c r="BG523" s="242">
        <f>IF(N523="zákl. přenesená",J523,0)</f>
        <v>0</v>
      </c>
      <c r="BH523" s="242">
        <f>IF(N523="sníž. přenesená",J523,0)</f>
        <v>0</v>
      </c>
      <c r="BI523" s="242">
        <f>IF(N523="nulová",J523,0)</f>
        <v>0</v>
      </c>
      <c r="BJ523" s="18" t="s">
        <v>90</v>
      </c>
      <c r="BK523" s="242">
        <f>ROUND(I523*H523,2)</f>
        <v>0</v>
      </c>
      <c r="BL523" s="18" t="s">
        <v>251</v>
      </c>
      <c r="BM523" s="241" t="s">
        <v>676</v>
      </c>
    </row>
    <row r="524" s="2" customFormat="1">
      <c r="A524" s="39"/>
      <c r="B524" s="40"/>
      <c r="C524" s="41"/>
      <c r="D524" s="245" t="s">
        <v>632</v>
      </c>
      <c r="E524" s="41"/>
      <c r="F524" s="299" t="s">
        <v>672</v>
      </c>
      <c r="G524" s="41"/>
      <c r="H524" s="41"/>
      <c r="I524" s="300"/>
      <c r="J524" s="41"/>
      <c r="K524" s="41"/>
      <c r="L524" s="45"/>
      <c r="M524" s="301"/>
      <c r="N524" s="302"/>
      <c r="O524" s="92"/>
      <c r="P524" s="92"/>
      <c r="Q524" s="92"/>
      <c r="R524" s="92"/>
      <c r="S524" s="92"/>
      <c r="T524" s="93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T524" s="18" t="s">
        <v>632</v>
      </c>
      <c r="AU524" s="18" t="s">
        <v>92</v>
      </c>
    </row>
    <row r="525" s="12" customFormat="1" ht="22.8" customHeight="1">
      <c r="A525" s="12"/>
      <c r="B525" s="213"/>
      <c r="C525" s="214"/>
      <c r="D525" s="215" t="s">
        <v>82</v>
      </c>
      <c r="E525" s="227" t="s">
        <v>288</v>
      </c>
      <c r="F525" s="227" t="s">
        <v>677</v>
      </c>
      <c r="G525" s="214"/>
      <c r="H525" s="214"/>
      <c r="I525" s="217"/>
      <c r="J525" s="228">
        <f>BK525</f>
        <v>0</v>
      </c>
      <c r="K525" s="214"/>
      <c r="L525" s="219"/>
      <c r="M525" s="220"/>
      <c r="N525" s="221"/>
      <c r="O525" s="221"/>
      <c r="P525" s="222">
        <f>SUM(P526:P630)</f>
        <v>0</v>
      </c>
      <c r="Q525" s="221"/>
      <c r="R525" s="222">
        <f>SUM(R526:R630)</f>
        <v>6.7067999999999985</v>
      </c>
      <c r="S525" s="221"/>
      <c r="T525" s="223">
        <f>SUM(T526:T630)</f>
        <v>20.520668749999999</v>
      </c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R525" s="224" t="s">
        <v>90</v>
      </c>
      <c r="AT525" s="225" t="s">
        <v>82</v>
      </c>
      <c r="AU525" s="225" t="s">
        <v>90</v>
      </c>
      <c r="AY525" s="224" t="s">
        <v>244</v>
      </c>
      <c r="BK525" s="226">
        <f>SUM(BK526:BK630)</f>
        <v>0</v>
      </c>
    </row>
    <row r="526" s="2" customFormat="1" ht="24.15" customHeight="1">
      <c r="A526" s="39"/>
      <c r="B526" s="40"/>
      <c r="C526" s="229" t="s">
        <v>678</v>
      </c>
      <c r="D526" s="229" t="s">
        <v>247</v>
      </c>
      <c r="E526" s="230" t="s">
        <v>679</v>
      </c>
      <c r="F526" s="231" t="s">
        <v>680</v>
      </c>
      <c r="G526" s="232" t="s">
        <v>184</v>
      </c>
      <c r="H526" s="233">
        <v>20</v>
      </c>
      <c r="I526" s="234"/>
      <c r="J526" s="235">
        <f>ROUND(I526*H526,2)</f>
        <v>0</v>
      </c>
      <c r="K526" s="236"/>
      <c r="L526" s="45"/>
      <c r="M526" s="237" t="s">
        <v>1</v>
      </c>
      <c r="N526" s="238" t="s">
        <v>48</v>
      </c>
      <c r="O526" s="92"/>
      <c r="P526" s="239">
        <f>O526*H526</f>
        <v>0</v>
      </c>
      <c r="Q526" s="239">
        <v>0.001</v>
      </c>
      <c r="R526" s="239">
        <f>Q526*H526</f>
        <v>0.02</v>
      </c>
      <c r="S526" s="239">
        <v>0</v>
      </c>
      <c r="T526" s="240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41" t="s">
        <v>251</v>
      </c>
      <c r="AT526" s="241" t="s">
        <v>247</v>
      </c>
      <c r="AU526" s="241" t="s">
        <v>92</v>
      </c>
      <c r="AY526" s="18" t="s">
        <v>244</v>
      </c>
      <c r="BE526" s="242">
        <f>IF(N526="základní",J526,0)</f>
        <v>0</v>
      </c>
      <c r="BF526" s="242">
        <f>IF(N526="snížená",J526,0)</f>
        <v>0</v>
      </c>
      <c r="BG526" s="242">
        <f>IF(N526="zákl. přenesená",J526,0)</f>
        <v>0</v>
      </c>
      <c r="BH526" s="242">
        <f>IF(N526="sníž. přenesená",J526,0)</f>
        <v>0</v>
      </c>
      <c r="BI526" s="242">
        <f>IF(N526="nulová",J526,0)</f>
        <v>0</v>
      </c>
      <c r="BJ526" s="18" t="s">
        <v>90</v>
      </c>
      <c r="BK526" s="242">
        <f>ROUND(I526*H526,2)</f>
        <v>0</v>
      </c>
      <c r="BL526" s="18" t="s">
        <v>251</v>
      </c>
      <c r="BM526" s="241" t="s">
        <v>681</v>
      </c>
    </row>
    <row r="527" s="2" customFormat="1">
      <c r="A527" s="39"/>
      <c r="B527" s="40"/>
      <c r="C527" s="41"/>
      <c r="D527" s="245" t="s">
        <v>632</v>
      </c>
      <c r="E527" s="41"/>
      <c r="F527" s="299" t="s">
        <v>682</v>
      </c>
      <c r="G527" s="41"/>
      <c r="H527" s="41"/>
      <c r="I527" s="300"/>
      <c r="J527" s="41"/>
      <c r="K527" s="41"/>
      <c r="L527" s="45"/>
      <c r="M527" s="301"/>
      <c r="N527" s="302"/>
      <c r="O527" s="92"/>
      <c r="P527" s="92"/>
      <c r="Q527" s="92"/>
      <c r="R527" s="92"/>
      <c r="S527" s="92"/>
      <c r="T527" s="93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T527" s="18" t="s">
        <v>632</v>
      </c>
      <c r="AU527" s="18" t="s">
        <v>92</v>
      </c>
    </row>
    <row r="528" s="13" customFormat="1">
      <c r="A528" s="13"/>
      <c r="B528" s="243"/>
      <c r="C528" s="244"/>
      <c r="D528" s="245" t="s">
        <v>253</v>
      </c>
      <c r="E528" s="246" t="s">
        <v>1</v>
      </c>
      <c r="F528" s="247" t="s">
        <v>683</v>
      </c>
      <c r="G528" s="244"/>
      <c r="H528" s="248">
        <v>20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253</v>
      </c>
      <c r="AU528" s="254" t="s">
        <v>92</v>
      </c>
      <c r="AV528" s="13" t="s">
        <v>92</v>
      </c>
      <c r="AW528" s="13" t="s">
        <v>36</v>
      </c>
      <c r="AX528" s="13" t="s">
        <v>83</v>
      </c>
      <c r="AY528" s="254" t="s">
        <v>244</v>
      </c>
    </row>
    <row r="529" s="14" customFormat="1">
      <c r="A529" s="14"/>
      <c r="B529" s="255"/>
      <c r="C529" s="256"/>
      <c r="D529" s="245" t="s">
        <v>253</v>
      </c>
      <c r="E529" s="257" t="s">
        <v>1</v>
      </c>
      <c r="F529" s="258" t="s">
        <v>255</v>
      </c>
      <c r="G529" s="256"/>
      <c r="H529" s="259">
        <v>20</v>
      </c>
      <c r="I529" s="260"/>
      <c r="J529" s="256"/>
      <c r="K529" s="256"/>
      <c r="L529" s="261"/>
      <c r="M529" s="262"/>
      <c r="N529" s="263"/>
      <c r="O529" s="263"/>
      <c r="P529" s="263"/>
      <c r="Q529" s="263"/>
      <c r="R529" s="263"/>
      <c r="S529" s="263"/>
      <c r="T529" s="26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65" t="s">
        <v>253</v>
      </c>
      <c r="AU529" s="265" t="s">
        <v>92</v>
      </c>
      <c r="AV529" s="14" t="s">
        <v>251</v>
      </c>
      <c r="AW529" s="14" t="s">
        <v>36</v>
      </c>
      <c r="AX529" s="14" t="s">
        <v>90</v>
      </c>
      <c r="AY529" s="265" t="s">
        <v>244</v>
      </c>
    </row>
    <row r="530" s="2" customFormat="1" ht="24.15" customHeight="1">
      <c r="A530" s="39"/>
      <c r="B530" s="40"/>
      <c r="C530" s="229" t="s">
        <v>684</v>
      </c>
      <c r="D530" s="229" t="s">
        <v>247</v>
      </c>
      <c r="E530" s="230" t="s">
        <v>685</v>
      </c>
      <c r="F530" s="231" t="s">
        <v>686</v>
      </c>
      <c r="G530" s="232" t="s">
        <v>687</v>
      </c>
      <c r="H530" s="233">
        <v>29</v>
      </c>
      <c r="I530" s="234"/>
      <c r="J530" s="235">
        <f>ROUND(I530*H530,2)</f>
        <v>0</v>
      </c>
      <c r="K530" s="236"/>
      <c r="L530" s="45"/>
      <c r="M530" s="237" t="s">
        <v>1</v>
      </c>
      <c r="N530" s="238" t="s">
        <v>48</v>
      </c>
      <c r="O530" s="92"/>
      <c r="P530" s="239">
        <f>O530*H530</f>
        <v>0</v>
      </c>
      <c r="Q530" s="239">
        <v>0.001</v>
      </c>
      <c r="R530" s="239">
        <f>Q530*H530</f>
        <v>0.029000000000000001</v>
      </c>
      <c r="S530" s="239">
        <v>0</v>
      </c>
      <c r="T530" s="240">
        <f>S530*H530</f>
        <v>0</v>
      </c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R530" s="241" t="s">
        <v>251</v>
      </c>
      <c r="AT530" s="241" t="s">
        <v>247</v>
      </c>
      <c r="AU530" s="241" t="s">
        <v>92</v>
      </c>
      <c r="AY530" s="18" t="s">
        <v>244</v>
      </c>
      <c r="BE530" s="242">
        <f>IF(N530="základní",J530,0)</f>
        <v>0</v>
      </c>
      <c r="BF530" s="242">
        <f>IF(N530="snížená",J530,0)</f>
        <v>0</v>
      </c>
      <c r="BG530" s="242">
        <f>IF(N530="zákl. přenesená",J530,0)</f>
        <v>0</v>
      </c>
      <c r="BH530" s="242">
        <f>IF(N530="sníž. přenesená",J530,0)</f>
        <v>0</v>
      </c>
      <c r="BI530" s="242">
        <f>IF(N530="nulová",J530,0)</f>
        <v>0</v>
      </c>
      <c r="BJ530" s="18" t="s">
        <v>90</v>
      </c>
      <c r="BK530" s="242">
        <f>ROUND(I530*H530,2)</f>
        <v>0</v>
      </c>
      <c r="BL530" s="18" t="s">
        <v>251</v>
      </c>
      <c r="BM530" s="241" t="s">
        <v>688</v>
      </c>
    </row>
    <row r="531" s="2" customFormat="1">
      <c r="A531" s="39"/>
      <c r="B531" s="40"/>
      <c r="C531" s="41"/>
      <c r="D531" s="245" t="s">
        <v>632</v>
      </c>
      <c r="E531" s="41"/>
      <c r="F531" s="299" t="s">
        <v>682</v>
      </c>
      <c r="G531" s="41"/>
      <c r="H531" s="41"/>
      <c r="I531" s="300"/>
      <c r="J531" s="41"/>
      <c r="K531" s="41"/>
      <c r="L531" s="45"/>
      <c r="M531" s="301"/>
      <c r="N531" s="302"/>
      <c r="O531" s="92"/>
      <c r="P531" s="92"/>
      <c r="Q531" s="92"/>
      <c r="R531" s="92"/>
      <c r="S531" s="92"/>
      <c r="T531" s="93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T531" s="18" t="s">
        <v>632</v>
      </c>
      <c r="AU531" s="18" t="s">
        <v>92</v>
      </c>
    </row>
    <row r="532" s="13" customFormat="1">
      <c r="A532" s="13"/>
      <c r="B532" s="243"/>
      <c r="C532" s="244"/>
      <c r="D532" s="245" t="s">
        <v>253</v>
      </c>
      <c r="E532" s="246" t="s">
        <v>1</v>
      </c>
      <c r="F532" s="247" t="s">
        <v>689</v>
      </c>
      <c r="G532" s="244"/>
      <c r="H532" s="248">
        <v>9</v>
      </c>
      <c r="I532" s="249"/>
      <c r="J532" s="244"/>
      <c r="K532" s="244"/>
      <c r="L532" s="250"/>
      <c r="M532" s="251"/>
      <c r="N532" s="252"/>
      <c r="O532" s="252"/>
      <c r="P532" s="252"/>
      <c r="Q532" s="252"/>
      <c r="R532" s="252"/>
      <c r="S532" s="252"/>
      <c r="T532" s="25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4" t="s">
        <v>253</v>
      </c>
      <c r="AU532" s="254" t="s">
        <v>92</v>
      </c>
      <c r="AV532" s="13" t="s">
        <v>92</v>
      </c>
      <c r="AW532" s="13" t="s">
        <v>36</v>
      </c>
      <c r="AX532" s="13" t="s">
        <v>83</v>
      </c>
      <c r="AY532" s="254" t="s">
        <v>244</v>
      </c>
    </row>
    <row r="533" s="13" customFormat="1">
      <c r="A533" s="13"/>
      <c r="B533" s="243"/>
      <c r="C533" s="244"/>
      <c r="D533" s="245" t="s">
        <v>253</v>
      </c>
      <c r="E533" s="246" t="s">
        <v>1</v>
      </c>
      <c r="F533" s="247" t="s">
        <v>690</v>
      </c>
      <c r="G533" s="244"/>
      <c r="H533" s="248">
        <v>6</v>
      </c>
      <c r="I533" s="249"/>
      <c r="J533" s="244"/>
      <c r="K533" s="244"/>
      <c r="L533" s="250"/>
      <c r="M533" s="251"/>
      <c r="N533" s="252"/>
      <c r="O533" s="252"/>
      <c r="P533" s="252"/>
      <c r="Q533" s="252"/>
      <c r="R533" s="252"/>
      <c r="S533" s="252"/>
      <c r="T533" s="25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4" t="s">
        <v>253</v>
      </c>
      <c r="AU533" s="254" t="s">
        <v>92</v>
      </c>
      <c r="AV533" s="13" t="s">
        <v>92</v>
      </c>
      <c r="AW533" s="13" t="s">
        <v>36</v>
      </c>
      <c r="AX533" s="13" t="s">
        <v>83</v>
      </c>
      <c r="AY533" s="254" t="s">
        <v>244</v>
      </c>
    </row>
    <row r="534" s="13" customFormat="1">
      <c r="A534" s="13"/>
      <c r="B534" s="243"/>
      <c r="C534" s="244"/>
      <c r="D534" s="245" t="s">
        <v>253</v>
      </c>
      <c r="E534" s="246" t="s">
        <v>1</v>
      </c>
      <c r="F534" s="247" t="s">
        <v>691</v>
      </c>
      <c r="G534" s="244"/>
      <c r="H534" s="248">
        <v>6</v>
      </c>
      <c r="I534" s="249"/>
      <c r="J534" s="244"/>
      <c r="K534" s="244"/>
      <c r="L534" s="250"/>
      <c r="M534" s="251"/>
      <c r="N534" s="252"/>
      <c r="O534" s="252"/>
      <c r="P534" s="252"/>
      <c r="Q534" s="252"/>
      <c r="R534" s="252"/>
      <c r="S534" s="252"/>
      <c r="T534" s="25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4" t="s">
        <v>253</v>
      </c>
      <c r="AU534" s="254" t="s">
        <v>92</v>
      </c>
      <c r="AV534" s="13" t="s">
        <v>92</v>
      </c>
      <c r="AW534" s="13" t="s">
        <v>36</v>
      </c>
      <c r="AX534" s="13" t="s">
        <v>83</v>
      </c>
      <c r="AY534" s="254" t="s">
        <v>244</v>
      </c>
    </row>
    <row r="535" s="13" customFormat="1">
      <c r="A535" s="13"/>
      <c r="B535" s="243"/>
      <c r="C535" s="244"/>
      <c r="D535" s="245" t="s">
        <v>253</v>
      </c>
      <c r="E535" s="246" t="s">
        <v>1</v>
      </c>
      <c r="F535" s="247" t="s">
        <v>692</v>
      </c>
      <c r="G535" s="244"/>
      <c r="H535" s="248">
        <v>8</v>
      </c>
      <c r="I535" s="249"/>
      <c r="J535" s="244"/>
      <c r="K535" s="244"/>
      <c r="L535" s="250"/>
      <c r="M535" s="251"/>
      <c r="N535" s="252"/>
      <c r="O535" s="252"/>
      <c r="P535" s="252"/>
      <c r="Q535" s="252"/>
      <c r="R535" s="252"/>
      <c r="S535" s="252"/>
      <c r="T535" s="25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4" t="s">
        <v>253</v>
      </c>
      <c r="AU535" s="254" t="s">
        <v>92</v>
      </c>
      <c r="AV535" s="13" t="s">
        <v>92</v>
      </c>
      <c r="AW535" s="13" t="s">
        <v>36</v>
      </c>
      <c r="AX535" s="13" t="s">
        <v>83</v>
      </c>
      <c r="AY535" s="254" t="s">
        <v>244</v>
      </c>
    </row>
    <row r="536" s="14" customFormat="1">
      <c r="A536" s="14"/>
      <c r="B536" s="255"/>
      <c r="C536" s="256"/>
      <c r="D536" s="245" t="s">
        <v>253</v>
      </c>
      <c r="E536" s="257" t="s">
        <v>1</v>
      </c>
      <c r="F536" s="258" t="s">
        <v>255</v>
      </c>
      <c r="G536" s="256"/>
      <c r="H536" s="259">
        <v>29</v>
      </c>
      <c r="I536" s="260"/>
      <c r="J536" s="256"/>
      <c r="K536" s="256"/>
      <c r="L536" s="261"/>
      <c r="M536" s="262"/>
      <c r="N536" s="263"/>
      <c r="O536" s="263"/>
      <c r="P536" s="263"/>
      <c r="Q536" s="263"/>
      <c r="R536" s="263"/>
      <c r="S536" s="263"/>
      <c r="T536" s="26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65" t="s">
        <v>253</v>
      </c>
      <c r="AU536" s="265" t="s">
        <v>92</v>
      </c>
      <c r="AV536" s="14" t="s">
        <v>251</v>
      </c>
      <c r="AW536" s="14" t="s">
        <v>36</v>
      </c>
      <c r="AX536" s="14" t="s">
        <v>90</v>
      </c>
      <c r="AY536" s="265" t="s">
        <v>244</v>
      </c>
    </row>
    <row r="537" s="2" customFormat="1" ht="16.5" customHeight="1">
      <c r="A537" s="39"/>
      <c r="B537" s="40"/>
      <c r="C537" s="229" t="s">
        <v>693</v>
      </c>
      <c r="D537" s="229" t="s">
        <v>247</v>
      </c>
      <c r="E537" s="230" t="s">
        <v>694</v>
      </c>
      <c r="F537" s="231" t="s">
        <v>695</v>
      </c>
      <c r="G537" s="232" t="s">
        <v>687</v>
      </c>
      <c r="H537" s="233">
        <v>30</v>
      </c>
      <c r="I537" s="234"/>
      <c r="J537" s="235">
        <f>ROUND(I537*H537,2)</f>
        <v>0</v>
      </c>
      <c r="K537" s="236"/>
      <c r="L537" s="45"/>
      <c r="M537" s="237" t="s">
        <v>1</v>
      </c>
      <c r="N537" s="238" t="s">
        <v>48</v>
      </c>
      <c r="O537" s="92"/>
      <c r="P537" s="239">
        <f>O537*H537</f>
        <v>0</v>
      </c>
      <c r="Q537" s="239">
        <v>0.001</v>
      </c>
      <c r="R537" s="239">
        <f>Q537*H537</f>
        <v>0.029999999999999999</v>
      </c>
      <c r="S537" s="239">
        <v>0</v>
      </c>
      <c r="T537" s="240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41" t="s">
        <v>251</v>
      </c>
      <c r="AT537" s="241" t="s">
        <v>247</v>
      </c>
      <c r="AU537" s="241" t="s">
        <v>92</v>
      </c>
      <c r="AY537" s="18" t="s">
        <v>244</v>
      </c>
      <c r="BE537" s="242">
        <f>IF(N537="základní",J537,0)</f>
        <v>0</v>
      </c>
      <c r="BF537" s="242">
        <f>IF(N537="snížená",J537,0)</f>
        <v>0</v>
      </c>
      <c r="BG537" s="242">
        <f>IF(N537="zákl. přenesená",J537,0)</f>
        <v>0</v>
      </c>
      <c r="BH537" s="242">
        <f>IF(N537="sníž. přenesená",J537,0)</f>
        <v>0</v>
      </c>
      <c r="BI537" s="242">
        <f>IF(N537="nulová",J537,0)</f>
        <v>0</v>
      </c>
      <c r="BJ537" s="18" t="s">
        <v>90</v>
      </c>
      <c r="BK537" s="242">
        <f>ROUND(I537*H537,2)</f>
        <v>0</v>
      </c>
      <c r="BL537" s="18" t="s">
        <v>251</v>
      </c>
      <c r="BM537" s="241" t="s">
        <v>696</v>
      </c>
    </row>
    <row r="538" s="2" customFormat="1">
      <c r="A538" s="39"/>
      <c r="B538" s="40"/>
      <c r="C538" s="41"/>
      <c r="D538" s="245" t="s">
        <v>632</v>
      </c>
      <c r="E538" s="41"/>
      <c r="F538" s="299" t="s">
        <v>697</v>
      </c>
      <c r="G538" s="41"/>
      <c r="H538" s="41"/>
      <c r="I538" s="300"/>
      <c r="J538" s="41"/>
      <c r="K538" s="41"/>
      <c r="L538" s="45"/>
      <c r="M538" s="301"/>
      <c r="N538" s="302"/>
      <c r="O538" s="92"/>
      <c r="P538" s="92"/>
      <c r="Q538" s="92"/>
      <c r="R538" s="92"/>
      <c r="S538" s="92"/>
      <c r="T538" s="93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T538" s="18" t="s">
        <v>632</v>
      </c>
      <c r="AU538" s="18" t="s">
        <v>92</v>
      </c>
    </row>
    <row r="539" s="2" customFormat="1" ht="33" customHeight="1">
      <c r="A539" s="39"/>
      <c r="B539" s="40"/>
      <c r="C539" s="229" t="s">
        <v>698</v>
      </c>
      <c r="D539" s="229" t="s">
        <v>247</v>
      </c>
      <c r="E539" s="230" t="s">
        <v>699</v>
      </c>
      <c r="F539" s="231" t="s">
        <v>700</v>
      </c>
      <c r="G539" s="232" t="s">
        <v>174</v>
      </c>
      <c r="H539" s="233">
        <v>4754.2799999999997</v>
      </c>
      <c r="I539" s="234"/>
      <c r="J539" s="235">
        <f>ROUND(I539*H539,2)</f>
        <v>0</v>
      </c>
      <c r="K539" s="236"/>
      <c r="L539" s="45"/>
      <c r="M539" s="237" t="s">
        <v>1</v>
      </c>
      <c r="N539" s="238" t="s">
        <v>48</v>
      </c>
      <c r="O539" s="92"/>
      <c r="P539" s="239">
        <f>O539*H539</f>
        <v>0</v>
      </c>
      <c r="Q539" s="239">
        <v>0</v>
      </c>
      <c r="R539" s="239">
        <f>Q539*H539</f>
        <v>0</v>
      </c>
      <c r="S539" s="239">
        <v>0</v>
      </c>
      <c r="T539" s="240">
        <f>S539*H539</f>
        <v>0</v>
      </c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R539" s="241" t="s">
        <v>251</v>
      </c>
      <c r="AT539" s="241" t="s">
        <v>247</v>
      </c>
      <c r="AU539" s="241" t="s">
        <v>92</v>
      </c>
      <c r="AY539" s="18" t="s">
        <v>244</v>
      </c>
      <c r="BE539" s="242">
        <f>IF(N539="základní",J539,0)</f>
        <v>0</v>
      </c>
      <c r="BF539" s="242">
        <f>IF(N539="snížená",J539,0)</f>
        <v>0</v>
      </c>
      <c r="BG539" s="242">
        <f>IF(N539="zákl. přenesená",J539,0)</f>
        <v>0</v>
      </c>
      <c r="BH539" s="242">
        <f>IF(N539="sníž. přenesená",J539,0)</f>
        <v>0</v>
      </c>
      <c r="BI539" s="242">
        <f>IF(N539="nulová",J539,0)</f>
        <v>0</v>
      </c>
      <c r="BJ539" s="18" t="s">
        <v>90</v>
      </c>
      <c r="BK539" s="242">
        <f>ROUND(I539*H539,2)</f>
        <v>0</v>
      </c>
      <c r="BL539" s="18" t="s">
        <v>251</v>
      </c>
      <c r="BM539" s="241" t="s">
        <v>701</v>
      </c>
    </row>
    <row r="540" s="13" customFormat="1">
      <c r="A540" s="13"/>
      <c r="B540" s="243"/>
      <c r="C540" s="244"/>
      <c r="D540" s="245" t="s">
        <v>253</v>
      </c>
      <c r="E540" s="246" t="s">
        <v>1</v>
      </c>
      <c r="F540" s="247" t="s">
        <v>702</v>
      </c>
      <c r="G540" s="244"/>
      <c r="H540" s="248">
        <v>1435</v>
      </c>
      <c r="I540" s="249"/>
      <c r="J540" s="244"/>
      <c r="K540" s="244"/>
      <c r="L540" s="250"/>
      <c r="M540" s="251"/>
      <c r="N540" s="252"/>
      <c r="O540" s="252"/>
      <c r="P540" s="252"/>
      <c r="Q540" s="252"/>
      <c r="R540" s="252"/>
      <c r="S540" s="252"/>
      <c r="T540" s="25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4" t="s">
        <v>253</v>
      </c>
      <c r="AU540" s="254" t="s">
        <v>92</v>
      </c>
      <c r="AV540" s="13" t="s">
        <v>92</v>
      </c>
      <c r="AW540" s="13" t="s">
        <v>36</v>
      </c>
      <c r="AX540" s="13" t="s">
        <v>83</v>
      </c>
      <c r="AY540" s="254" t="s">
        <v>244</v>
      </c>
    </row>
    <row r="541" s="13" customFormat="1">
      <c r="A541" s="13"/>
      <c r="B541" s="243"/>
      <c r="C541" s="244"/>
      <c r="D541" s="245" t="s">
        <v>253</v>
      </c>
      <c r="E541" s="246" t="s">
        <v>1</v>
      </c>
      <c r="F541" s="247" t="s">
        <v>703</v>
      </c>
      <c r="G541" s="244"/>
      <c r="H541" s="248">
        <v>1381.1199999999999</v>
      </c>
      <c r="I541" s="249"/>
      <c r="J541" s="244"/>
      <c r="K541" s="244"/>
      <c r="L541" s="250"/>
      <c r="M541" s="251"/>
      <c r="N541" s="252"/>
      <c r="O541" s="252"/>
      <c r="P541" s="252"/>
      <c r="Q541" s="252"/>
      <c r="R541" s="252"/>
      <c r="S541" s="252"/>
      <c r="T541" s="25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4" t="s">
        <v>253</v>
      </c>
      <c r="AU541" s="254" t="s">
        <v>92</v>
      </c>
      <c r="AV541" s="13" t="s">
        <v>92</v>
      </c>
      <c r="AW541" s="13" t="s">
        <v>36</v>
      </c>
      <c r="AX541" s="13" t="s">
        <v>83</v>
      </c>
      <c r="AY541" s="254" t="s">
        <v>244</v>
      </c>
    </row>
    <row r="542" s="13" customFormat="1">
      <c r="A542" s="13"/>
      <c r="B542" s="243"/>
      <c r="C542" s="244"/>
      <c r="D542" s="245" t="s">
        <v>253</v>
      </c>
      <c r="E542" s="246" t="s">
        <v>1</v>
      </c>
      <c r="F542" s="247" t="s">
        <v>704</v>
      </c>
      <c r="G542" s="244"/>
      <c r="H542" s="248">
        <v>1335.3599999999999</v>
      </c>
      <c r="I542" s="249"/>
      <c r="J542" s="244"/>
      <c r="K542" s="244"/>
      <c r="L542" s="250"/>
      <c r="M542" s="251"/>
      <c r="N542" s="252"/>
      <c r="O542" s="252"/>
      <c r="P542" s="252"/>
      <c r="Q542" s="252"/>
      <c r="R542" s="252"/>
      <c r="S542" s="252"/>
      <c r="T542" s="25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4" t="s">
        <v>253</v>
      </c>
      <c r="AU542" s="254" t="s">
        <v>92</v>
      </c>
      <c r="AV542" s="13" t="s">
        <v>92</v>
      </c>
      <c r="AW542" s="13" t="s">
        <v>36</v>
      </c>
      <c r="AX542" s="13" t="s">
        <v>83</v>
      </c>
      <c r="AY542" s="254" t="s">
        <v>244</v>
      </c>
    </row>
    <row r="543" s="13" customFormat="1">
      <c r="A543" s="13"/>
      <c r="B543" s="243"/>
      <c r="C543" s="244"/>
      <c r="D543" s="245" t="s">
        <v>253</v>
      </c>
      <c r="E543" s="246" t="s">
        <v>1</v>
      </c>
      <c r="F543" s="247" t="s">
        <v>705</v>
      </c>
      <c r="G543" s="244"/>
      <c r="H543" s="248">
        <v>471.60000000000002</v>
      </c>
      <c r="I543" s="249"/>
      <c r="J543" s="244"/>
      <c r="K543" s="244"/>
      <c r="L543" s="250"/>
      <c r="M543" s="251"/>
      <c r="N543" s="252"/>
      <c r="O543" s="252"/>
      <c r="P543" s="252"/>
      <c r="Q543" s="252"/>
      <c r="R543" s="252"/>
      <c r="S543" s="252"/>
      <c r="T543" s="25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4" t="s">
        <v>253</v>
      </c>
      <c r="AU543" s="254" t="s">
        <v>92</v>
      </c>
      <c r="AV543" s="13" t="s">
        <v>92</v>
      </c>
      <c r="AW543" s="13" t="s">
        <v>36</v>
      </c>
      <c r="AX543" s="13" t="s">
        <v>83</v>
      </c>
      <c r="AY543" s="254" t="s">
        <v>244</v>
      </c>
    </row>
    <row r="544" s="13" customFormat="1">
      <c r="A544" s="13"/>
      <c r="B544" s="243"/>
      <c r="C544" s="244"/>
      <c r="D544" s="245" t="s">
        <v>253</v>
      </c>
      <c r="E544" s="246" t="s">
        <v>1</v>
      </c>
      <c r="F544" s="247" t="s">
        <v>706</v>
      </c>
      <c r="G544" s="244"/>
      <c r="H544" s="248">
        <v>131.19999999999999</v>
      </c>
      <c r="I544" s="249"/>
      <c r="J544" s="244"/>
      <c r="K544" s="244"/>
      <c r="L544" s="250"/>
      <c r="M544" s="251"/>
      <c r="N544" s="252"/>
      <c r="O544" s="252"/>
      <c r="P544" s="252"/>
      <c r="Q544" s="252"/>
      <c r="R544" s="252"/>
      <c r="S544" s="252"/>
      <c r="T544" s="25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4" t="s">
        <v>253</v>
      </c>
      <c r="AU544" s="254" t="s">
        <v>92</v>
      </c>
      <c r="AV544" s="13" t="s">
        <v>92</v>
      </c>
      <c r="AW544" s="13" t="s">
        <v>36</v>
      </c>
      <c r="AX544" s="13" t="s">
        <v>83</v>
      </c>
      <c r="AY544" s="254" t="s">
        <v>244</v>
      </c>
    </row>
    <row r="545" s="14" customFormat="1">
      <c r="A545" s="14"/>
      <c r="B545" s="255"/>
      <c r="C545" s="256"/>
      <c r="D545" s="245" t="s">
        <v>253</v>
      </c>
      <c r="E545" s="257" t="s">
        <v>181</v>
      </c>
      <c r="F545" s="258" t="s">
        <v>255</v>
      </c>
      <c r="G545" s="256"/>
      <c r="H545" s="259">
        <v>4754.2799999999997</v>
      </c>
      <c r="I545" s="260"/>
      <c r="J545" s="256"/>
      <c r="K545" s="256"/>
      <c r="L545" s="261"/>
      <c r="M545" s="262"/>
      <c r="N545" s="263"/>
      <c r="O545" s="263"/>
      <c r="P545" s="263"/>
      <c r="Q545" s="263"/>
      <c r="R545" s="263"/>
      <c r="S545" s="263"/>
      <c r="T545" s="26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65" t="s">
        <v>253</v>
      </c>
      <c r="AU545" s="265" t="s">
        <v>92</v>
      </c>
      <c r="AV545" s="14" t="s">
        <v>251</v>
      </c>
      <c r="AW545" s="14" t="s">
        <v>36</v>
      </c>
      <c r="AX545" s="14" t="s">
        <v>90</v>
      </c>
      <c r="AY545" s="265" t="s">
        <v>244</v>
      </c>
    </row>
    <row r="546" s="2" customFormat="1" ht="37.8" customHeight="1">
      <c r="A546" s="39"/>
      <c r="B546" s="40"/>
      <c r="C546" s="229" t="s">
        <v>707</v>
      </c>
      <c r="D546" s="229" t="s">
        <v>247</v>
      </c>
      <c r="E546" s="230" t="s">
        <v>708</v>
      </c>
      <c r="F546" s="231" t="s">
        <v>709</v>
      </c>
      <c r="G546" s="232" t="s">
        <v>174</v>
      </c>
      <c r="H546" s="233">
        <v>4754.2799999999997</v>
      </c>
      <c r="I546" s="234"/>
      <c r="J546" s="235">
        <f>ROUND(I546*H546,2)</f>
        <v>0</v>
      </c>
      <c r="K546" s="236"/>
      <c r="L546" s="45"/>
      <c r="M546" s="237" t="s">
        <v>1</v>
      </c>
      <c r="N546" s="238" t="s">
        <v>48</v>
      </c>
      <c r="O546" s="92"/>
      <c r="P546" s="239">
        <f>O546*H546</f>
        <v>0</v>
      </c>
      <c r="Q546" s="239">
        <v>0</v>
      </c>
      <c r="R546" s="239">
        <f>Q546*H546</f>
        <v>0</v>
      </c>
      <c r="S546" s="239">
        <v>0</v>
      </c>
      <c r="T546" s="240">
        <f>S546*H546</f>
        <v>0</v>
      </c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R546" s="241" t="s">
        <v>251</v>
      </c>
      <c r="AT546" s="241" t="s">
        <v>247</v>
      </c>
      <c r="AU546" s="241" t="s">
        <v>92</v>
      </c>
      <c r="AY546" s="18" t="s">
        <v>244</v>
      </c>
      <c r="BE546" s="242">
        <f>IF(N546="základní",J546,0)</f>
        <v>0</v>
      </c>
      <c r="BF546" s="242">
        <f>IF(N546="snížená",J546,0)</f>
        <v>0</v>
      </c>
      <c r="BG546" s="242">
        <f>IF(N546="zákl. přenesená",J546,0)</f>
        <v>0</v>
      </c>
      <c r="BH546" s="242">
        <f>IF(N546="sníž. přenesená",J546,0)</f>
        <v>0</v>
      </c>
      <c r="BI546" s="242">
        <f>IF(N546="nulová",J546,0)</f>
        <v>0</v>
      </c>
      <c r="BJ546" s="18" t="s">
        <v>90</v>
      </c>
      <c r="BK546" s="242">
        <f>ROUND(I546*H546,2)</f>
        <v>0</v>
      </c>
      <c r="BL546" s="18" t="s">
        <v>251</v>
      </c>
      <c r="BM546" s="241" t="s">
        <v>710</v>
      </c>
    </row>
    <row r="547" s="13" customFormat="1">
      <c r="A547" s="13"/>
      <c r="B547" s="243"/>
      <c r="C547" s="244"/>
      <c r="D547" s="245" t="s">
        <v>253</v>
      </c>
      <c r="E547" s="246" t="s">
        <v>1</v>
      </c>
      <c r="F547" s="247" t="s">
        <v>181</v>
      </c>
      <c r="G547" s="244"/>
      <c r="H547" s="248">
        <v>4754.2799999999997</v>
      </c>
      <c r="I547" s="249"/>
      <c r="J547" s="244"/>
      <c r="K547" s="244"/>
      <c r="L547" s="250"/>
      <c r="M547" s="251"/>
      <c r="N547" s="252"/>
      <c r="O547" s="252"/>
      <c r="P547" s="252"/>
      <c r="Q547" s="252"/>
      <c r="R547" s="252"/>
      <c r="S547" s="252"/>
      <c r="T547" s="25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4" t="s">
        <v>253</v>
      </c>
      <c r="AU547" s="254" t="s">
        <v>92</v>
      </c>
      <c r="AV547" s="13" t="s">
        <v>92</v>
      </c>
      <c r="AW547" s="13" t="s">
        <v>36</v>
      </c>
      <c r="AX547" s="13" t="s">
        <v>90</v>
      </c>
      <c r="AY547" s="254" t="s">
        <v>244</v>
      </c>
    </row>
    <row r="548" s="2" customFormat="1" ht="33" customHeight="1">
      <c r="A548" s="39"/>
      <c r="B548" s="40"/>
      <c r="C548" s="229" t="s">
        <v>711</v>
      </c>
      <c r="D548" s="229" t="s">
        <v>247</v>
      </c>
      <c r="E548" s="230" t="s">
        <v>712</v>
      </c>
      <c r="F548" s="231" t="s">
        <v>713</v>
      </c>
      <c r="G548" s="232" t="s">
        <v>174</v>
      </c>
      <c r="H548" s="233">
        <v>4754.2799999999997</v>
      </c>
      <c r="I548" s="234"/>
      <c r="J548" s="235">
        <f>ROUND(I548*H548,2)</f>
        <v>0</v>
      </c>
      <c r="K548" s="236"/>
      <c r="L548" s="45"/>
      <c r="M548" s="237" t="s">
        <v>1</v>
      </c>
      <c r="N548" s="238" t="s">
        <v>48</v>
      </c>
      <c r="O548" s="92"/>
      <c r="P548" s="239">
        <f>O548*H548</f>
        <v>0</v>
      </c>
      <c r="Q548" s="239">
        <v>0</v>
      </c>
      <c r="R548" s="239">
        <f>Q548*H548</f>
        <v>0</v>
      </c>
      <c r="S548" s="239">
        <v>0</v>
      </c>
      <c r="T548" s="240">
        <f>S548*H548</f>
        <v>0</v>
      </c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R548" s="241" t="s">
        <v>251</v>
      </c>
      <c r="AT548" s="241" t="s">
        <v>247</v>
      </c>
      <c r="AU548" s="241" t="s">
        <v>92</v>
      </c>
      <c r="AY548" s="18" t="s">
        <v>244</v>
      </c>
      <c r="BE548" s="242">
        <f>IF(N548="základní",J548,0)</f>
        <v>0</v>
      </c>
      <c r="BF548" s="242">
        <f>IF(N548="snížená",J548,0)</f>
        <v>0</v>
      </c>
      <c r="BG548" s="242">
        <f>IF(N548="zákl. přenesená",J548,0)</f>
        <v>0</v>
      </c>
      <c r="BH548" s="242">
        <f>IF(N548="sníž. přenesená",J548,0)</f>
        <v>0</v>
      </c>
      <c r="BI548" s="242">
        <f>IF(N548="nulová",J548,0)</f>
        <v>0</v>
      </c>
      <c r="BJ548" s="18" t="s">
        <v>90</v>
      </c>
      <c r="BK548" s="242">
        <f>ROUND(I548*H548,2)</f>
        <v>0</v>
      </c>
      <c r="BL548" s="18" t="s">
        <v>251</v>
      </c>
      <c r="BM548" s="241" t="s">
        <v>714</v>
      </c>
    </row>
    <row r="549" s="13" customFormat="1">
      <c r="A549" s="13"/>
      <c r="B549" s="243"/>
      <c r="C549" s="244"/>
      <c r="D549" s="245" t="s">
        <v>253</v>
      </c>
      <c r="E549" s="246" t="s">
        <v>1</v>
      </c>
      <c r="F549" s="247" t="s">
        <v>181</v>
      </c>
      <c r="G549" s="244"/>
      <c r="H549" s="248">
        <v>4754.2799999999997</v>
      </c>
      <c r="I549" s="249"/>
      <c r="J549" s="244"/>
      <c r="K549" s="244"/>
      <c r="L549" s="250"/>
      <c r="M549" s="251"/>
      <c r="N549" s="252"/>
      <c r="O549" s="252"/>
      <c r="P549" s="252"/>
      <c r="Q549" s="252"/>
      <c r="R549" s="252"/>
      <c r="S549" s="252"/>
      <c r="T549" s="25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4" t="s">
        <v>253</v>
      </c>
      <c r="AU549" s="254" t="s">
        <v>92</v>
      </c>
      <c r="AV549" s="13" t="s">
        <v>92</v>
      </c>
      <c r="AW549" s="13" t="s">
        <v>36</v>
      </c>
      <c r="AX549" s="13" t="s">
        <v>90</v>
      </c>
      <c r="AY549" s="254" t="s">
        <v>244</v>
      </c>
    </row>
    <row r="550" s="2" customFormat="1" ht="37.8" customHeight="1">
      <c r="A550" s="39"/>
      <c r="B550" s="40"/>
      <c r="C550" s="229" t="s">
        <v>715</v>
      </c>
      <c r="D550" s="229" t="s">
        <v>247</v>
      </c>
      <c r="E550" s="230" t="s">
        <v>716</v>
      </c>
      <c r="F550" s="231" t="s">
        <v>717</v>
      </c>
      <c r="G550" s="232" t="s">
        <v>174</v>
      </c>
      <c r="H550" s="233">
        <v>612.5</v>
      </c>
      <c r="I550" s="234"/>
      <c r="J550" s="235">
        <f>ROUND(I550*H550,2)</f>
        <v>0</v>
      </c>
      <c r="K550" s="236"/>
      <c r="L550" s="45"/>
      <c r="M550" s="237" t="s">
        <v>1</v>
      </c>
      <c r="N550" s="238" t="s">
        <v>48</v>
      </c>
      <c r="O550" s="92"/>
      <c r="P550" s="239">
        <f>O550*H550</f>
        <v>0</v>
      </c>
      <c r="Q550" s="239">
        <v>0</v>
      </c>
      <c r="R550" s="239">
        <f>Q550*H550</f>
        <v>0</v>
      </c>
      <c r="S550" s="239">
        <v>0</v>
      </c>
      <c r="T550" s="240">
        <f>S550*H550</f>
        <v>0</v>
      </c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R550" s="241" t="s">
        <v>251</v>
      </c>
      <c r="AT550" s="241" t="s">
        <v>247</v>
      </c>
      <c r="AU550" s="241" t="s">
        <v>92</v>
      </c>
      <c r="AY550" s="18" t="s">
        <v>244</v>
      </c>
      <c r="BE550" s="242">
        <f>IF(N550="základní",J550,0)</f>
        <v>0</v>
      </c>
      <c r="BF550" s="242">
        <f>IF(N550="snížená",J550,0)</f>
        <v>0</v>
      </c>
      <c r="BG550" s="242">
        <f>IF(N550="zákl. přenesená",J550,0)</f>
        <v>0</v>
      </c>
      <c r="BH550" s="242">
        <f>IF(N550="sníž. přenesená",J550,0)</f>
        <v>0</v>
      </c>
      <c r="BI550" s="242">
        <f>IF(N550="nulová",J550,0)</f>
        <v>0</v>
      </c>
      <c r="BJ550" s="18" t="s">
        <v>90</v>
      </c>
      <c r="BK550" s="242">
        <f>ROUND(I550*H550,2)</f>
        <v>0</v>
      </c>
      <c r="BL550" s="18" t="s">
        <v>251</v>
      </c>
      <c r="BM550" s="241" t="s">
        <v>718</v>
      </c>
    </row>
    <row r="551" s="13" customFormat="1">
      <c r="A551" s="13"/>
      <c r="B551" s="243"/>
      <c r="C551" s="244"/>
      <c r="D551" s="245" t="s">
        <v>253</v>
      </c>
      <c r="E551" s="246" t="s">
        <v>1</v>
      </c>
      <c r="F551" s="247" t="s">
        <v>719</v>
      </c>
      <c r="G551" s="244"/>
      <c r="H551" s="248">
        <v>612.5</v>
      </c>
      <c r="I551" s="249"/>
      <c r="J551" s="244"/>
      <c r="K551" s="244"/>
      <c r="L551" s="250"/>
      <c r="M551" s="251"/>
      <c r="N551" s="252"/>
      <c r="O551" s="252"/>
      <c r="P551" s="252"/>
      <c r="Q551" s="252"/>
      <c r="R551" s="252"/>
      <c r="S551" s="252"/>
      <c r="T551" s="25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4" t="s">
        <v>253</v>
      </c>
      <c r="AU551" s="254" t="s">
        <v>92</v>
      </c>
      <c r="AV551" s="13" t="s">
        <v>92</v>
      </c>
      <c r="AW551" s="13" t="s">
        <v>36</v>
      </c>
      <c r="AX551" s="13" t="s">
        <v>83</v>
      </c>
      <c r="AY551" s="254" t="s">
        <v>244</v>
      </c>
    </row>
    <row r="552" s="14" customFormat="1">
      <c r="A552" s="14"/>
      <c r="B552" s="255"/>
      <c r="C552" s="256"/>
      <c r="D552" s="245" t="s">
        <v>253</v>
      </c>
      <c r="E552" s="257" t="s">
        <v>193</v>
      </c>
      <c r="F552" s="258" t="s">
        <v>255</v>
      </c>
      <c r="G552" s="256"/>
      <c r="H552" s="259">
        <v>612.5</v>
      </c>
      <c r="I552" s="260"/>
      <c r="J552" s="256"/>
      <c r="K552" s="256"/>
      <c r="L552" s="261"/>
      <c r="M552" s="262"/>
      <c r="N552" s="263"/>
      <c r="O552" s="263"/>
      <c r="P552" s="263"/>
      <c r="Q552" s="263"/>
      <c r="R552" s="263"/>
      <c r="S552" s="263"/>
      <c r="T552" s="26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65" t="s">
        <v>253</v>
      </c>
      <c r="AU552" s="265" t="s">
        <v>92</v>
      </c>
      <c r="AV552" s="14" t="s">
        <v>251</v>
      </c>
      <c r="AW552" s="14" t="s">
        <v>36</v>
      </c>
      <c r="AX552" s="14" t="s">
        <v>90</v>
      </c>
      <c r="AY552" s="265" t="s">
        <v>244</v>
      </c>
    </row>
    <row r="553" s="2" customFormat="1" ht="44.25" customHeight="1">
      <c r="A553" s="39"/>
      <c r="B553" s="40"/>
      <c r="C553" s="229" t="s">
        <v>720</v>
      </c>
      <c r="D553" s="229" t="s">
        <v>247</v>
      </c>
      <c r="E553" s="230" t="s">
        <v>721</v>
      </c>
      <c r="F553" s="231" t="s">
        <v>722</v>
      </c>
      <c r="G553" s="232" t="s">
        <v>174</v>
      </c>
      <c r="H553" s="233">
        <v>612.5</v>
      </c>
      <c r="I553" s="234"/>
      <c r="J553" s="235">
        <f>ROUND(I553*H553,2)</f>
        <v>0</v>
      </c>
      <c r="K553" s="236"/>
      <c r="L553" s="45"/>
      <c r="M553" s="237" t="s">
        <v>1</v>
      </c>
      <c r="N553" s="238" t="s">
        <v>48</v>
      </c>
      <c r="O553" s="92"/>
      <c r="P553" s="239">
        <f>O553*H553</f>
        <v>0</v>
      </c>
      <c r="Q553" s="239">
        <v>0</v>
      </c>
      <c r="R553" s="239">
        <f>Q553*H553</f>
        <v>0</v>
      </c>
      <c r="S553" s="239">
        <v>0</v>
      </c>
      <c r="T553" s="240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41" t="s">
        <v>251</v>
      </c>
      <c r="AT553" s="241" t="s">
        <v>247</v>
      </c>
      <c r="AU553" s="241" t="s">
        <v>92</v>
      </c>
      <c r="AY553" s="18" t="s">
        <v>244</v>
      </c>
      <c r="BE553" s="242">
        <f>IF(N553="základní",J553,0)</f>
        <v>0</v>
      </c>
      <c r="BF553" s="242">
        <f>IF(N553="snížená",J553,0)</f>
        <v>0</v>
      </c>
      <c r="BG553" s="242">
        <f>IF(N553="zákl. přenesená",J553,0)</f>
        <v>0</v>
      </c>
      <c r="BH553" s="242">
        <f>IF(N553="sníž. přenesená",J553,0)</f>
        <v>0</v>
      </c>
      <c r="BI553" s="242">
        <f>IF(N553="nulová",J553,0)</f>
        <v>0</v>
      </c>
      <c r="BJ553" s="18" t="s">
        <v>90</v>
      </c>
      <c r="BK553" s="242">
        <f>ROUND(I553*H553,2)</f>
        <v>0</v>
      </c>
      <c r="BL553" s="18" t="s">
        <v>251</v>
      </c>
      <c r="BM553" s="241" t="s">
        <v>723</v>
      </c>
    </row>
    <row r="554" s="13" customFormat="1">
      <c r="A554" s="13"/>
      <c r="B554" s="243"/>
      <c r="C554" s="244"/>
      <c r="D554" s="245" t="s">
        <v>253</v>
      </c>
      <c r="E554" s="246" t="s">
        <v>1</v>
      </c>
      <c r="F554" s="247" t="s">
        <v>193</v>
      </c>
      <c r="G554" s="244"/>
      <c r="H554" s="248">
        <v>612.5</v>
      </c>
      <c r="I554" s="249"/>
      <c r="J554" s="244"/>
      <c r="K554" s="244"/>
      <c r="L554" s="250"/>
      <c r="M554" s="251"/>
      <c r="N554" s="252"/>
      <c r="O554" s="252"/>
      <c r="P554" s="252"/>
      <c r="Q554" s="252"/>
      <c r="R554" s="252"/>
      <c r="S554" s="252"/>
      <c r="T554" s="25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4" t="s">
        <v>253</v>
      </c>
      <c r="AU554" s="254" t="s">
        <v>92</v>
      </c>
      <c r="AV554" s="13" t="s">
        <v>92</v>
      </c>
      <c r="AW554" s="13" t="s">
        <v>36</v>
      </c>
      <c r="AX554" s="13" t="s">
        <v>90</v>
      </c>
      <c r="AY554" s="254" t="s">
        <v>244</v>
      </c>
    </row>
    <row r="555" s="2" customFormat="1" ht="37.8" customHeight="1">
      <c r="A555" s="39"/>
      <c r="B555" s="40"/>
      <c r="C555" s="229" t="s">
        <v>724</v>
      </c>
      <c r="D555" s="229" t="s">
        <v>247</v>
      </c>
      <c r="E555" s="230" t="s">
        <v>725</v>
      </c>
      <c r="F555" s="231" t="s">
        <v>726</v>
      </c>
      <c r="G555" s="232" t="s">
        <v>174</v>
      </c>
      <c r="H555" s="233">
        <v>612.5</v>
      </c>
      <c r="I555" s="234"/>
      <c r="J555" s="235">
        <f>ROUND(I555*H555,2)</f>
        <v>0</v>
      </c>
      <c r="K555" s="236"/>
      <c r="L555" s="45"/>
      <c r="M555" s="237" t="s">
        <v>1</v>
      </c>
      <c r="N555" s="238" t="s">
        <v>48</v>
      </c>
      <c r="O555" s="92"/>
      <c r="P555" s="239">
        <f>O555*H555</f>
        <v>0</v>
      </c>
      <c r="Q555" s="239">
        <v>0</v>
      </c>
      <c r="R555" s="239">
        <f>Q555*H555</f>
        <v>0</v>
      </c>
      <c r="S555" s="239">
        <v>0</v>
      </c>
      <c r="T555" s="240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41" t="s">
        <v>251</v>
      </c>
      <c r="AT555" s="241" t="s">
        <v>247</v>
      </c>
      <c r="AU555" s="241" t="s">
        <v>92</v>
      </c>
      <c r="AY555" s="18" t="s">
        <v>244</v>
      </c>
      <c r="BE555" s="242">
        <f>IF(N555="základní",J555,0)</f>
        <v>0</v>
      </c>
      <c r="BF555" s="242">
        <f>IF(N555="snížená",J555,0)</f>
        <v>0</v>
      </c>
      <c r="BG555" s="242">
        <f>IF(N555="zákl. přenesená",J555,0)</f>
        <v>0</v>
      </c>
      <c r="BH555" s="242">
        <f>IF(N555="sníž. přenesená",J555,0)</f>
        <v>0</v>
      </c>
      <c r="BI555" s="242">
        <f>IF(N555="nulová",J555,0)</f>
        <v>0</v>
      </c>
      <c r="BJ555" s="18" t="s">
        <v>90</v>
      </c>
      <c r="BK555" s="242">
        <f>ROUND(I555*H555,2)</f>
        <v>0</v>
      </c>
      <c r="BL555" s="18" t="s">
        <v>251</v>
      </c>
      <c r="BM555" s="241" t="s">
        <v>727</v>
      </c>
    </row>
    <row r="556" s="13" customFormat="1">
      <c r="A556" s="13"/>
      <c r="B556" s="243"/>
      <c r="C556" s="244"/>
      <c r="D556" s="245" t="s">
        <v>253</v>
      </c>
      <c r="E556" s="246" t="s">
        <v>1</v>
      </c>
      <c r="F556" s="247" t="s">
        <v>193</v>
      </c>
      <c r="G556" s="244"/>
      <c r="H556" s="248">
        <v>612.5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253</v>
      </c>
      <c r="AU556" s="254" t="s">
        <v>92</v>
      </c>
      <c r="AV556" s="13" t="s">
        <v>92</v>
      </c>
      <c r="AW556" s="13" t="s">
        <v>36</v>
      </c>
      <c r="AX556" s="13" t="s">
        <v>90</v>
      </c>
      <c r="AY556" s="254" t="s">
        <v>244</v>
      </c>
    </row>
    <row r="557" s="2" customFormat="1" ht="24.15" customHeight="1">
      <c r="A557" s="39"/>
      <c r="B557" s="40"/>
      <c r="C557" s="229" t="s">
        <v>728</v>
      </c>
      <c r="D557" s="229" t="s">
        <v>247</v>
      </c>
      <c r="E557" s="230" t="s">
        <v>729</v>
      </c>
      <c r="F557" s="231" t="s">
        <v>730</v>
      </c>
      <c r="G557" s="232" t="s">
        <v>731</v>
      </c>
      <c r="H557" s="233">
        <v>10</v>
      </c>
      <c r="I557" s="234"/>
      <c r="J557" s="235">
        <f>ROUND(I557*H557,2)</f>
        <v>0</v>
      </c>
      <c r="K557" s="236"/>
      <c r="L557" s="45"/>
      <c r="M557" s="237" t="s">
        <v>1</v>
      </c>
      <c r="N557" s="238" t="s">
        <v>48</v>
      </c>
      <c r="O557" s="92"/>
      <c r="P557" s="239">
        <f>O557*H557</f>
        <v>0</v>
      </c>
      <c r="Q557" s="239">
        <v>0</v>
      </c>
      <c r="R557" s="239">
        <f>Q557*H557</f>
        <v>0</v>
      </c>
      <c r="S557" s="239">
        <v>0</v>
      </c>
      <c r="T557" s="240">
        <f>S557*H557</f>
        <v>0</v>
      </c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R557" s="241" t="s">
        <v>251</v>
      </c>
      <c r="AT557" s="241" t="s">
        <v>247</v>
      </c>
      <c r="AU557" s="241" t="s">
        <v>92</v>
      </c>
      <c r="AY557" s="18" t="s">
        <v>244</v>
      </c>
      <c r="BE557" s="242">
        <f>IF(N557="základní",J557,0)</f>
        <v>0</v>
      </c>
      <c r="BF557" s="242">
        <f>IF(N557="snížená",J557,0)</f>
        <v>0</v>
      </c>
      <c r="BG557" s="242">
        <f>IF(N557="zákl. přenesená",J557,0)</f>
        <v>0</v>
      </c>
      <c r="BH557" s="242">
        <f>IF(N557="sníž. přenesená",J557,0)</f>
        <v>0</v>
      </c>
      <c r="BI557" s="242">
        <f>IF(N557="nulová",J557,0)</f>
        <v>0</v>
      </c>
      <c r="BJ557" s="18" t="s">
        <v>90</v>
      </c>
      <c r="BK557" s="242">
        <f>ROUND(I557*H557,2)</f>
        <v>0</v>
      </c>
      <c r="BL557" s="18" t="s">
        <v>251</v>
      </c>
      <c r="BM557" s="241" t="s">
        <v>732</v>
      </c>
    </row>
    <row r="558" s="13" customFormat="1">
      <c r="A558" s="13"/>
      <c r="B558" s="243"/>
      <c r="C558" s="244"/>
      <c r="D558" s="245" t="s">
        <v>253</v>
      </c>
      <c r="E558" s="246" t="s">
        <v>1</v>
      </c>
      <c r="F558" s="247" t="s">
        <v>733</v>
      </c>
      <c r="G558" s="244"/>
      <c r="H558" s="248">
        <v>10</v>
      </c>
      <c r="I558" s="249"/>
      <c r="J558" s="244"/>
      <c r="K558" s="244"/>
      <c r="L558" s="250"/>
      <c r="M558" s="251"/>
      <c r="N558" s="252"/>
      <c r="O558" s="252"/>
      <c r="P558" s="252"/>
      <c r="Q558" s="252"/>
      <c r="R558" s="252"/>
      <c r="S558" s="252"/>
      <c r="T558" s="25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4" t="s">
        <v>253</v>
      </c>
      <c r="AU558" s="254" t="s">
        <v>92</v>
      </c>
      <c r="AV558" s="13" t="s">
        <v>92</v>
      </c>
      <c r="AW558" s="13" t="s">
        <v>36</v>
      </c>
      <c r="AX558" s="13" t="s">
        <v>90</v>
      </c>
      <c r="AY558" s="254" t="s">
        <v>244</v>
      </c>
    </row>
    <row r="559" s="2" customFormat="1" ht="33" customHeight="1">
      <c r="A559" s="39"/>
      <c r="B559" s="40"/>
      <c r="C559" s="229" t="s">
        <v>734</v>
      </c>
      <c r="D559" s="229" t="s">
        <v>247</v>
      </c>
      <c r="E559" s="230" t="s">
        <v>735</v>
      </c>
      <c r="F559" s="231" t="s">
        <v>736</v>
      </c>
      <c r="G559" s="232" t="s">
        <v>174</v>
      </c>
      <c r="H559" s="233">
        <v>26879.880000000001</v>
      </c>
      <c r="I559" s="234"/>
      <c r="J559" s="235">
        <f>ROUND(I559*H559,2)</f>
        <v>0</v>
      </c>
      <c r="K559" s="236"/>
      <c r="L559" s="45"/>
      <c r="M559" s="237" t="s">
        <v>1</v>
      </c>
      <c r="N559" s="238" t="s">
        <v>48</v>
      </c>
      <c r="O559" s="92"/>
      <c r="P559" s="239">
        <f>O559*H559</f>
        <v>0</v>
      </c>
      <c r="Q559" s="239">
        <v>0</v>
      </c>
      <c r="R559" s="239">
        <f>Q559*H559</f>
        <v>0</v>
      </c>
      <c r="S559" s="239">
        <v>0</v>
      </c>
      <c r="T559" s="240">
        <f>S559*H559</f>
        <v>0</v>
      </c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R559" s="241" t="s">
        <v>251</v>
      </c>
      <c r="AT559" s="241" t="s">
        <v>247</v>
      </c>
      <c r="AU559" s="241" t="s">
        <v>92</v>
      </c>
      <c r="AY559" s="18" t="s">
        <v>244</v>
      </c>
      <c r="BE559" s="242">
        <f>IF(N559="základní",J559,0)</f>
        <v>0</v>
      </c>
      <c r="BF559" s="242">
        <f>IF(N559="snížená",J559,0)</f>
        <v>0</v>
      </c>
      <c r="BG559" s="242">
        <f>IF(N559="zákl. přenesená",J559,0)</f>
        <v>0</v>
      </c>
      <c r="BH559" s="242">
        <f>IF(N559="sníž. přenesená",J559,0)</f>
        <v>0</v>
      </c>
      <c r="BI559" s="242">
        <f>IF(N559="nulová",J559,0)</f>
        <v>0</v>
      </c>
      <c r="BJ559" s="18" t="s">
        <v>90</v>
      </c>
      <c r="BK559" s="242">
        <f>ROUND(I559*H559,2)</f>
        <v>0</v>
      </c>
      <c r="BL559" s="18" t="s">
        <v>251</v>
      </c>
      <c r="BM559" s="241" t="s">
        <v>737</v>
      </c>
    </row>
    <row r="560" s="13" customFormat="1">
      <c r="A560" s="13"/>
      <c r="B560" s="243"/>
      <c r="C560" s="244"/>
      <c r="D560" s="245" t="s">
        <v>253</v>
      </c>
      <c r="E560" s="246" t="s">
        <v>1</v>
      </c>
      <c r="F560" s="247" t="s">
        <v>738</v>
      </c>
      <c r="G560" s="244"/>
      <c r="H560" s="248">
        <v>376.29000000000002</v>
      </c>
      <c r="I560" s="249"/>
      <c r="J560" s="244"/>
      <c r="K560" s="244"/>
      <c r="L560" s="250"/>
      <c r="M560" s="251"/>
      <c r="N560" s="252"/>
      <c r="O560" s="252"/>
      <c r="P560" s="252"/>
      <c r="Q560" s="252"/>
      <c r="R560" s="252"/>
      <c r="S560" s="252"/>
      <c r="T560" s="25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4" t="s">
        <v>253</v>
      </c>
      <c r="AU560" s="254" t="s">
        <v>92</v>
      </c>
      <c r="AV560" s="13" t="s">
        <v>92</v>
      </c>
      <c r="AW560" s="13" t="s">
        <v>36</v>
      </c>
      <c r="AX560" s="13" t="s">
        <v>83</v>
      </c>
      <c r="AY560" s="254" t="s">
        <v>244</v>
      </c>
    </row>
    <row r="561" s="13" customFormat="1">
      <c r="A561" s="13"/>
      <c r="B561" s="243"/>
      <c r="C561" s="244"/>
      <c r="D561" s="245" t="s">
        <v>253</v>
      </c>
      <c r="E561" s="246" t="s">
        <v>1</v>
      </c>
      <c r="F561" s="247" t="s">
        <v>739</v>
      </c>
      <c r="G561" s="244"/>
      <c r="H561" s="248">
        <v>198.5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253</v>
      </c>
      <c r="AU561" s="254" t="s">
        <v>92</v>
      </c>
      <c r="AV561" s="13" t="s">
        <v>92</v>
      </c>
      <c r="AW561" s="13" t="s">
        <v>36</v>
      </c>
      <c r="AX561" s="13" t="s">
        <v>83</v>
      </c>
      <c r="AY561" s="254" t="s">
        <v>244</v>
      </c>
    </row>
    <row r="562" s="13" customFormat="1">
      <c r="A562" s="13"/>
      <c r="B562" s="243"/>
      <c r="C562" s="244"/>
      <c r="D562" s="245" t="s">
        <v>253</v>
      </c>
      <c r="E562" s="246" t="s">
        <v>1</v>
      </c>
      <c r="F562" s="247" t="s">
        <v>740</v>
      </c>
      <c r="G562" s="244"/>
      <c r="H562" s="248">
        <v>195.03999999999999</v>
      </c>
      <c r="I562" s="249"/>
      <c r="J562" s="244"/>
      <c r="K562" s="244"/>
      <c r="L562" s="250"/>
      <c r="M562" s="251"/>
      <c r="N562" s="252"/>
      <c r="O562" s="252"/>
      <c r="P562" s="252"/>
      <c r="Q562" s="252"/>
      <c r="R562" s="252"/>
      <c r="S562" s="252"/>
      <c r="T562" s="25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4" t="s">
        <v>253</v>
      </c>
      <c r="AU562" s="254" t="s">
        <v>92</v>
      </c>
      <c r="AV562" s="13" t="s">
        <v>92</v>
      </c>
      <c r="AW562" s="13" t="s">
        <v>36</v>
      </c>
      <c r="AX562" s="13" t="s">
        <v>83</v>
      </c>
      <c r="AY562" s="254" t="s">
        <v>244</v>
      </c>
    </row>
    <row r="563" s="13" customFormat="1">
      <c r="A563" s="13"/>
      <c r="B563" s="243"/>
      <c r="C563" s="244"/>
      <c r="D563" s="245" t="s">
        <v>253</v>
      </c>
      <c r="E563" s="246" t="s">
        <v>1</v>
      </c>
      <c r="F563" s="247" t="s">
        <v>741</v>
      </c>
      <c r="G563" s="244"/>
      <c r="H563" s="248">
        <v>591.10000000000002</v>
      </c>
      <c r="I563" s="249"/>
      <c r="J563" s="244"/>
      <c r="K563" s="244"/>
      <c r="L563" s="250"/>
      <c r="M563" s="251"/>
      <c r="N563" s="252"/>
      <c r="O563" s="252"/>
      <c r="P563" s="252"/>
      <c r="Q563" s="252"/>
      <c r="R563" s="252"/>
      <c r="S563" s="252"/>
      <c r="T563" s="25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4" t="s">
        <v>253</v>
      </c>
      <c r="AU563" s="254" t="s">
        <v>92</v>
      </c>
      <c r="AV563" s="13" t="s">
        <v>92</v>
      </c>
      <c r="AW563" s="13" t="s">
        <v>36</v>
      </c>
      <c r="AX563" s="13" t="s">
        <v>83</v>
      </c>
      <c r="AY563" s="254" t="s">
        <v>244</v>
      </c>
    </row>
    <row r="564" s="13" customFormat="1">
      <c r="A564" s="13"/>
      <c r="B564" s="243"/>
      <c r="C564" s="244"/>
      <c r="D564" s="245" t="s">
        <v>253</v>
      </c>
      <c r="E564" s="246" t="s">
        <v>1</v>
      </c>
      <c r="F564" s="247" t="s">
        <v>742</v>
      </c>
      <c r="G564" s="244"/>
      <c r="H564" s="248">
        <v>35.259999999999998</v>
      </c>
      <c r="I564" s="249"/>
      <c r="J564" s="244"/>
      <c r="K564" s="244"/>
      <c r="L564" s="250"/>
      <c r="M564" s="251"/>
      <c r="N564" s="252"/>
      <c r="O564" s="252"/>
      <c r="P564" s="252"/>
      <c r="Q564" s="252"/>
      <c r="R564" s="252"/>
      <c r="S564" s="252"/>
      <c r="T564" s="25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4" t="s">
        <v>253</v>
      </c>
      <c r="AU564" s="254" t="s">
        <v>92</v>
      </c>
      <c r="AV564" s="13" t="s">
        <v>92</v>
      </c>
      <c r="AW564" s="13" t="s">
        <v>36</v>
      </c>
      <c r="AX564" s="13" t="s">
        <v>83</v>
      </c>
      <c r="AY564" s="254" t="s">
        <v>244</v>
      </c>
    </row>
    <row r="565" s="16" customFormat="1">
      <c r="A565" s="16"/>
      <c r="B565" s="276"/>
      <c r="C565" s="277"/>
      <c r="D565" s="245" t="s">
        <v>253</v>
      </c>
      <c r="E565" s="278" t="s">
        <v>1</v>
      </c>
      <c r="F565" s="279" t="s">
        <v>503</v>
      </c>
      <c r="G565" s="277"/>
      <c r="H565" s="280">
        <v>1396.1900000000001</v>
      </c>
      <c r="I565" s="281"/>
      <c r="J565" s="277"/>
      <c r="K565" s="277"/>
      <c r="L565" s="282"/>
      <c r="M565" s="283"/>
      <c r="N565" s="284"/>
      <c r="O565" s="284"/>
      <c r="P565" s="284"/>
      <c r="Q565" s="284"/>
      <c r="R565" s="284"/>
      <c r="S565" s="284"/>
      <c r="T565" s="285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T565" s="286" t="s">
        <v>253</v>
      </c>
      <c r="AU565" s="286" t="s">
        <v>92</v>
      </c>
      <c r="AV565" s="16" t="s">
        <v>358</v>
      </c>
      <c r="AW565" s="16" t="s">
        <v>36</v>
      </c>
      <c r="AX565" s="16" t="s">
        <v>83</v>
      </c>
      <c r="AY565" s="286" t="s">
        <v>244</v>
      </c>
    </row>
    <row r="566" s="13" customFormat="1">
      <c r="A566" s="13"/>
      <c r="B566" s="243"/>
      <c r="C566" s="244"/>
      <c r="D566" s="245" t="s">
        <v>253</v>
      </c>
      <c r="E566" s="246" t="s">
        <v>1</v>
      </c>
      <c r="F566" s="247" t="s">
        <v>743</v>
      </c>
      <c r="G566" s="244"/>
      <c r="H566" s="248">
        <v>8449.25</v>
      </c>
      <c r="I566" s="249"/>
      <c r="J566" s="244"/>
      <c r="K566" s="244"/>
      <c r="L566" s="250"/>
      <c r="M566" s="251"/>
      <c r="N566" s="252"/>
      <c r="O566" s="252"/>
      <c r="P566" s="252"/>
      <c r="Q566" s="252"/>
      <c r="R566" s="252"/>
      <c r="S566" s="252"/>
      <c r="T566" s="25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4" t="s">
        <v>253</v>
      </c>
      <c r="AU566" s="254" t="s">
        <v>92</v>
      </c>
      <c r="AV566" s="13" t="s">
        <v>92</v>
      </c>
      <c r="AW566" s="13" t="s">
        <v>36</v>
      </c>
      <c r="AX566" s="13" t="s">
        <v>83</v>
      </c>
      <c r="AY566" s="254" t="s">
        <v>244</v>
      </c>
    </row>
    <row r="567" s="13" customFormat="1">
      <c r="A567" s="13"/>
      <c r="B567" s="243"/>
      <c r="C567" s="244"/>
      <c r="D567" s="245" t="s">
        <v>253</v>
      </c>
      <c r="E567" s="246" t="s">
        <v>1</v>
      </c>
      <c r="F567" s="247" t="s">
        <v>744</v>
      </c>
      <c r="G567" s="244"/>
      <c r="H567" s="248">
        <v>178.02000000000001</v>
      </c>
      <c r="I567" s="249"/>
      <c r="J567" s="244"/>
      <c r="K567" s="244"/>
      <c r="L567" s="250"/>
      <c r="M567" s="251"/>
      <c r="N567" s="252"/>
      <c r="O567" s="252"/>
      <c r="P567" s="252"/>
      <c r="Q567" s="252"/>
      <c r="R567" s="252"/>
      <c r="S567" s="252"/>
      <c r="T567" s="25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4" t="s">
        <v>253</v>
      </c>
      <c r="AU567" s="254" t="s">
        <v>92</v>
      </c>
      <c r="AV567" s="13" t="s">
        <v>92</v>
      </c>
      <c r="AW567" s="13" t="s">
        <v>36</v>
      </c>
      <c r="AX567" s="13" t="s">
        <v>83</v>
      </c>
      <c r="AY567" s="254" t="s">
        <v>244</v>
      </c>
    </row>
    <row r="568" s="13" customFormat="1">
      <c r="A568" s="13"/>
      <c r="B568" s="243"/>
      <c r="C568" s="244"/>
      <c r="D568" s="245" t="s">
        <v>253</v>
      </c>
      <c r="E568" s="246" t="s">
        <v>1</v>
      </c>
      <c r="F568" s="247" t="s">
        <v>745</v>
      </c>
      <c r="G568" s="244"/>
      <c r="H568" s="248">
        <v>178.02000000000001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253</v>
      </c>
      <c r="AU568" s="254" t="s">
        <v>92</v>
      </c>
      <c r="AV568" s="13" t="s">
        <v>92</v>
      </c>
      <c r="AW568" s="13" t="s">
        <v>36</v>
      </c>
      <c r="AX568" s="13" t="s">
        <v>83</v>
      </c>
      <c r="AY568" s="254" t="s">
        <v>244</v>
      </c>
    </row>
    <row r="569" s="16" customFormat="1">
      <c r="A569" s="16"/>
      <c r="B569" s="276"/>
      <c r="C569" s="277"/>
      <c r="D569" s="245" t="s">
        <v>253</v>
      </c>
      <c r="E569" s="278" t="s">
        <v>1</v>
      </c>
      <c r="F569" s="279" t="s">
        <v>503</v>
      </c>
      <c r="G569" s="277"/>
      <c r="H569" s="280">
        <v>8805.2900000000009</v>
      </c>
      <c r="I569" s="281"/>
      <c r="J569" s="277"/>
      <c r="K569" s="277"/>
      <c r="L569" s="282"/>
      <c r="M569" s="283"/>
      <c r="N569" s="284"/>
      <c r="O569" s="284"/>
      <c r="P569" s="284"/>
      <c r="Q569" s="284"/>
      <c r="R569" s="284"/>
      <c r="S569" s="284"/>
      <c r="T569" s="285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T569" s="286" t="s">
        <v>253</v>
      </c>
      <c r="AU569" s="286" t="s">
        <v>92</v>
      </c>
      <c r="AV569" s="16" t="s">
        <v>358</v>
      </c>
      <c r="AW569" s="16" t="s">
        <v>36</v>
      </c>
      <c r="AX569" s="16" t="s">
        <v>83</v>
      </c>
      <c r="AY569" s="286" t="s">
        <v>244</v>
      </c>
    </row>
    <row r="570" s="13" customFormat="1">
      <c r="A570" s="13"/>
      <c r="B570" s="243"/>
      <c r="C570" s="244"/>
      <c r="D570" s="245" t="s">
        <v>253</v>
      </c>
      <c r="E570" s="246" t="s">
        <v>1</v>
      </c>
      <c r="F570" s="247" t="s">
        <v>746</v>
      </c>
      <c r="G570" s="244"/>
      <c r="H570" s="248">
        <v>8161.1999999999998</v>
      </c>
      <c r="I570" s="249"/>
      <c r="J570" s="244"/>
      <c r="K570" s="244"/>
      <c r="L570" s="250"/>
      <c r="M570" s="251"/>
      <c r="N570" s="252"/>
      <c r="O570" s="252"/>
      <c r="P570" s="252"/>
      <c r="Q570" s="252"/>
      <c r="R570" s="252"/>
      <c r="S570" s="252"/>
      <c r="T570" s="25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4" t="s">
        <v>253</v>
      </c>
      <c r="AU570" s="254" t="s">
        <v>92</v>
      </c>
      <c r="AV570" s="13" t="s">
        <v>92</v>
      </c>
      <c r="AW570" s="13" t="s">
        <v>36</v>
      </c>
      <c r="AX570" s="13" t="s">
        <v>83</v>
      </c>
      <c r="AY570" s="254" t="s">
        <v>244</v>
      </c>
    </row>
    <row r="571" s="13" customFormat="1">
      <c r="A571" s="13"/>
      <c r="B571" s="243"/>
      <c r="C571" s="244"/>
      <c r="D571" s="245" t="s">
        <v>253</v>
      </c>
      <c r="E571" s="246" t="s">
        <v>1</v>
      </c>
      <c r="F571" s="247" t="s">
        <v>747</v>
      </c>
      <c r="G571" s="244"/>
      <c r="H571" s="248">
        <v>178.02000000000001</v>
      </c>
      <c r="I571" s="249"/>
      <c r="J571" s="244"/>
      <c r="K571" s="244"/>
      <c r="L571" s="250"/>
      <c r="M571" s="251"/>
      <c r="N571" s="252"/>
      <c r="O571" s="252"/>
      <c r="P571" s="252"/>
      <c r="Q571" s="252"/>
      <c r="R571" s="252"/>
      <c r="S571" s="252"/>
      <c r="T571" s="25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4" t="s">
        <v>253</v>
      </c>
      <c r="AU571" s="254" t="s">
        <v>92</v>
      </c>
      <c r="AV571" s="13" t="s">
        <v>92</v>
      </c>
      <c r="AW571" s="13" t="s">
        <v>36</v>
      </c>
      <c r="AX571" s="13" t="s">
        <v>83</v>
      </c>
      <c r="AY571" s="254" t="s">
        <v>244</v>
      </c>
    </row>
    <row r="572" s="13" customFormat="1">
      <c r="A572" s="13"/>
      <c r="B572" s="243"/>
      <c r="C572" s="244"/>
      <c r="D572" s="245" t="s">
        <v>253</v>
      </c>
      <c r="E572" s="246" t="s">
        <v>1</v>
      </c>
      <c r="F572" s="247" t="s">
        <v>748</v>
      </c>
      <c r="G572" s="244"/>
      <c r="H572" s="248">
        <v>178.02000000000001</v>
      </c>
      <c r="I572" s="249"/>
      <c r="J572" s="244"/>
      <c r="K572" s="244"/>
      <c r="L572" s="250"/>
      <c r="M572" s="251"/>
      <c r="N572" s="252"/>
      <c r="O572" s="252"/>
      <c r="P572" s="252"/>
      <c r="Q572" s="252"/>
      <c r="R572" s="252"/>
      <c r="S572" s="252"/>
      <c r="T572" s="25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4" t="s">
        <v>253</v>
      </c>
      <c r="AU572" s="254" t="s">
        <v>92</v>
      </c>
      <c r="AV572" s="13" t="s">
        <v>92</v>
      </c>
      <c r="AW572" s="13" t="s">
        <v>36</v>
      </c>
      <c r="AX572" s="13" t="s">
        <v>83</v>
      </c>
      <c r="AY572" s="254" t="s">
        <v>244</v>
      </c>
    </row>
    <row r="573" s="16" customFormat="1">
      <c r="A573" s="16"/>
      <c r="B573" s="276"/>
      <c r="C573" s="277"/>
      <c r="D573" s="245" t="s">
        <v>253</v>
      </c>
      <c r="E573" s="278" t="s">
        <v>1</v>
      </c>
      <c r="F573" s="279" t="s">
        <v>503</v>
      </c>
      <c r="G573" s="277"/>
      <c r="H573" s="280">
        <v>8517.2399999999998</v>
      </c>
      <c r="I573" s="281"/>
      <c r="J573" s="277"/>
      <c r="K573" s="277"/>
      <c r="L573" s="282"/>
      <c r="M573" s="283"/>
      <c r="N573" s="284"/>
      <c r="O573" s="284"/>
      <c r="P573" s="284"/>
      <c r="Q573" s="284"/>
      <c r="R573" s="284"/>
      <c r="S573" s="284"/>
      <c r="T573" s="285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T573" s="286" t="s">
        <v>253</v>
      </c>
      <c r="AU573" s="286" t="s">
        <v>92</v>
      </c>
      <c r="AV573" s="16" t="s">
        <v>358</v>
      </c>
      <c r="AW573" s="16" t="s">
        <v>36</v>
      </c>
      <c r="AX573" s="16" t="s">
        <v>83</v>
      </c>
      <c r="AY573" s="286" t="s">
        <v>244</v>
      </c>
    </row>
    <row r="574" s="13" customFormat="1">
      <c r="A574" s="13"/>
      <c r="B574" s="243"/>
      <c r="C574" s="244"/>
      <c r="D574" s="245" t="s">
        <v>253</v>
      </c>
      <c r="E574" s="246" t="s">
        <v>1</v>
      </c>
      <c r="F574" s="247" t="s">
        <v>749</v>
      </c>
      <c r="G574" s="244"/>
      <c r="H574" s="248">
        <v>8161.1599999999999</v>
      </c>
      <c r="I574" s="249"/>
      <c r="J574" s="244"/>
      <c r="K574" s="244"/>
      <c r="L574" s="250"/>
      <c r="M574" s="251"/>
      <c r="N574" s="252"/>
      <c r="O574" s="252"/>
      <c r="P574" s="252"/>
      <c r="Q574" s="252"/>
      <c r="R574" s="252"/>
      <c r="S574" s="252"/>
      <c r="T574" s="25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4" t="s">
        <v>253</v>
      </c>
      <c r="AU574" s="254" t="s">
        <v>92</v>
      </c>
      <c r="AV574" s="13" t="s">
        <v>92</v>
      </c>
      <c r="AW574" s="13" t="s">
        <v>36</v>
      </c>
      <c r="AX574" s="13" t="s">
        <v>83</v>
      </c>
      <c r="AY574" s="254" t="s">
        <v>244</v>
      </c>
    </row>
    <row r="575" s="16" customFormat="1">
      <c r="A575" s="16"/>
      <c r="B575" s="276"/>
      <c r="C575" s="277"/>
      <c r="D575" s="245" t="s">
        <v>253</v>
      </c>
      <c r="E575" s="278" t="s">
        <v>1</v>
      </c>
      <c r="F575" s="279" t="s">
        <v>503</v>
      </c>
      <c r="G575" s="277"/>
      <c r="H575" s="280">
        <v>8161.1599999999999</v>
      </c>
      <c r="I575" s="281"/>
      <c r="J575" s="277"/>
      <c r="K575" s="277"/>
      <c r="L575" s="282"/>
      <c r="M575" s="283"/>
      <c r="N575" s="284"/>
      <c r="O575" s="284"/>
      <c r="P575" s="284"/>
      <c r="Q575" s="284"/>
      <c r="R575" s="284"/>
      <c r="S575" s="284"/>
      <c r="T575" s="285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T575" s="286" t="s">
        <v>253</v>
      </c>
      <c r="AU575" s="286" t="s">
        <v>92</v>
      </c>
      <c r="AV575" s="16" t="s">
        <v>358</v>
      </c>
      <c r="AW575" s="16" t="s">
        <v>36</v>
      </c>
      <c r="AX575" s="16" t="s">
        <v>83</v>
      </c>
      <c r="AY575" s="286" t="s">
        <v>244</v>
      </c>
    </row>
    <row r="576" s="14" customFormat="1">
      <c r="A576" s="14"/>
      <c r="B576" s="255"/>
      <c r="C576" s="256"/>
      <c r="D576" s="245" t="s">
        <v>253</v>
      </c>
      <c r="E576" s="257" t="s">
        <v>1</v>
      </c>
      <c r="F576" s="258" t="s">
        <v>255</v>
      </c>
      <c r="G576" s="256"/>
      <c r="H576" s="259">
        <v>26879.880000000001</v>
      </c>
      <c r="I576" s="260"/>
      <c r="J576" s="256"/>
      <c r="K576" s="256"/>
      <c r="L576" s="261"/>
      <c r="M576" s="262"/>
      <c r="N576" s="263"/>
      <c r="O576" s="263"/>
      <c r="P576" s="263"/>
      <c r="Q576" s="263"/>
      <c r="R576" s="263"/>
      <c r="S576" s="263"/>
      <c r="T576" s="26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65" t="s">
        <v>253</v>
      </c>
      <c r="AU576" s="265" t="s">
        <v>92</v>
      </c>
      <c r="AV576" s="14" t="s">
        <v>251</v>
      </c>
      <c r="AW576" s="14" t="s">
        <v>36</v>
      </c>
      <c r="AX576" s="14" t="s">
        <v>90</v>
      </c>
      <c r="AY576" s="265" t="s">
        <v>244</v>
      </c>
    </row>
    <row r="577" s="2" customFormat="1" ht="33" customHeight="1">
      <c r="A577" s="39"/>
      <c r="B577" s="40"/>
      <c r="C577" s="229" t="s">
        <v>750</v>
      </c>
      <c r="D577" s="229" t="s">
        <v>247</v>
      </c>
      <c r="E577" s="230" t="s">
        <v>751</v>
      </c>
      <c r="F577" s="231" t="s">
        <v>752</v>
      </c>
      <c r="G577" s="232" t="s">
        <v>250</v>
      </c>
      <c r="H577" s="233">
        <v>467</v>
      </c>
      <c r="I577" s="234"/>
      <c r="J577" s="235">
        <f>ROUND(I577*H577,2)</f>
        <v>0</v>
      </c>
      <c r="K577" s="236"/>
      <c r="L577" s="45"/>
      <c r="M577" s="237" t="s">
        <v>1</v>
      </c>
      <c r="N577" s="238" t="s">
        <v>48</v>
      </c>
      <c r="O577" s="92"/>
      <c r="P577" s="239">
        <f>O577*H577</f>
        <v>0</v>
      </c>
      <c r="Q577" s="239">
        <v>0.00051999999999999995</v>
      </c>
      <c r="R577" s="239">
        <f>Q577*H577</f>
        <v>0.24283999999999997</v>
      </c>
      <c r="S577" s="239">
        <v>0</v>
      </c>
      <c r="T577" s="240">
        <f>S577*H577</f>
        <v>0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R577" s="241" t="s">
        <v>251</v>
      </c>
      <c r="AT577" s="241" t="s">
        <v>247</v>
      </c>
      <c r="AU577" s="241" t="s">
        <v>92</v>
      </c>
      <c r="AY577" s="18" t="s">
        <v>244</v>
      </c>
      <c r="BE577" s="242">
        <f>IF(N577="základní",J577,0)</f>
        <v>0</v>
      </c>
      <c r="BF577" s="242">
        <f>IF(N577="snížená",J577,0)</f>
        <v>0</v>
      </c>
      <c r="BG577" s="242">
        <f>IF(N577="zákl. přenesená",J577,0)</f>
        <v>0</v>
      </c>
      <c r="BH577" s="242">
        <f>IF(N577="sníž. přenesená",J577,0)</f>
        <v>0</v>
      </c>
      <c r="BI577" s="242">
        <f>IF(N577="nulová",J577,0)</f>
        <v>0</v>
      </c>
      <c r="BJ577" s="18" t="s">
        <v>90</v>
      </c>
      <c r="BK577" s="242">
        <f>ROUND(I577*H577,2)</f>
        <v>0</v>
      </c>
      <c r="BL577" s="18" t="s">
        <v>251</v>
      </c>
      <c r="BM577" s="241" t="s">
        <v>753</v>
      </c>
    </row>
    <row r="578" s="2" customFormat="1">
      <c r="A578" s="39"/>
      <c r="B578" s="40"/>
      <c r="C578" s="41"/>
      <c r="D578" s="245" t="s">
        <v>632</v>
      </c>
      <c r="E578" s="41"/>
      <c r="F578" s="299" t="s">
        <v>754</v>
      </c>
      <c r="G578" s="41"/>
      <c r="H578" s="41"/>
      <c r="I578" s="300"/>
      <c r="J578" s="41"/>
      <c r="K578" s="41"/>
      <c r="L578" s="45"/>
      <c r="M578" s="301"/>
      <c r="N578" s="302"/>
      <c r="O578" s="92"/>
      <c r="P578" s="92"/>
      <c r="Q578" s="92"/>
      <c r="R578" s="92"/>
      <c r="S578" s="92"/>
      <c r="T578" s="93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T578" s="18" t="s">
        <v>632</v>
      </c>
      <c r="AU578" s="18" t="s">
        <v>92</v>
      </c>
    </row>
    <row r="579" s="13" customFormat="1">
      <c r="A579" s="13"/>
      <c r="B579" s="243"/>
      <c r="C579" s="244"/>
      <c r="D579" s="245" t="s">
        <v>253</v>
      </c>
      <c r="E579" s="246" t="s">
        <v>1</v>
      </c>
      <c r="F579" s="247" t="s">
        <v>755</v>
      </c>
      <c r="G579" s="244"/>
      <c r="H579" s="248">
        <v>154</v>
      </c>
      <c r="I579" s="249"/>
      <c r="J579" s="244"/>
      <c r="K579" s="244"/>
      <c r="L579" s="250"/>
      <c r="M579" s="251"/>
      <c r="N579" s="252"/>
      <c r="O579" s="252"/>
      <c r="P579" s="252"/>
      <c r="Q579" s="252"/>
      <c r="R579" s="252"/>
      <c r="S579" s="252"/>
      <c r="T579" s="25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4" t="s">
        <v>253</v>
      </c>
      <c r="AU579" s="254" t="s">
        <v>92</v>
      </c>
      <c r="AV579" s="13" t="s">
        <v>92</v>
      </c>
      <c r="AW579" s="13" t="s">
        <v>36</v>
      </c>
      <c r="AX579" s="13" t="s">
        <v>83</v>
      </c>
      <c r="AY579" s="254" t="s">
        <v>244</v>
      </c>
    </row>
    <row r="580" s="13" customFormat="1">
      <c r="A580" s="13"/>
      <c r="B580" s="243"/>
      <c r="C580" s="244"/>
      <c r="D580" s="245" t="s">
        <v>253</v>
      </c>
      <c r="E580" s="246" t="s">
        <v>1</v>
      </c>
      <c r="F580" s="247" t="s">
        <v>756</v>
      </c>
      <c r="G580" s="244"/>
      <c r="H580" s="248">
        <v>154</v>
      </c>
      <c r="I580" s="249"/>
      <c r="J580" s="244"/>
      <c r="K580" s="244"/>
      <c r="L580" s="250"/>
      <c r="M580" s="251"/>
      <c r="N580" s="252"/>
      <c r="O580" s="252"/>
      <c r="P580" s="252"/>
      <c r="Q580" s="252"/>
      <c r="R580" s="252"/>
      <c r="S580" s="252"/>
      <c r="T580" s="25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4" t="s">
        <v>253</v>
      </c>
      <c r="AU580" s="254" t="s">
        <v>92</v>
      </c>
      <c r="AV580" s="13" t="s">
        <v>92</v>
      </c>
      <c r="AW580" s="13" t="s">
        <v>36</v>
      </c>
      <c r="AX580" s="13" t="s">
        <v>83</v>
      </c>
      <c r="AY580" s="254" t="s">
        <v>244</v>
      </c>
    </row>
    <row r="581" s="13" customFormat="1">
      <c r="A581" s="13"/>
      <c r="B581" s="243"/>
      <c r="C581" s="244"/>
      <c r="D581" s="245" t="s">
        <v>253</v>
      </c>
      <c r="E581" s="246" t="s">
        <v>1</v>
      </c>
      <c r="F581" s="247" t="s">
        <v>757</v>
      </c>
      <c r="G581" s="244"/>
      <c r="H581" s="248">
        <v>154</v>
      </c>
      <c r="I581" s="249"/>
      <c r="J581" s="244"/>
      <c r="K581" s="244"/>
      <c r="L581" s="250"/>
      <c r="M581" s="251"/>
      <c r="N581" s="252"/>
      <c r="O581" s="252"/>
      <c r="P581" s="252"/>
      <c r="Q581" s="252"/>
      <c r="R581" s="252"/>
      <c r="S581" s="252"/>
      <c r="T581" s="25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4" t="s">
        <v>253</v>
      </c>
      <c r="AU581" s="254" t="s">
        <v>92</v>
      </c>
      <c r="AV581" s="13" t="s">
        <v>92</v>
      </c>
      <c r="AW581" s="13" t="s">
        <v>36</v>
      </c>
      <c r="AX581" s="13" t="s">
        <v>83</v>
      </c>
      <c r="AY581" s="254" t="s">
        <v>244</v>
      </c>
    </row>
    <row r="582" s="13" customFormat="1">
      <c r="A582" s="13"/>
      <c r="B582" s="243"/>
      <c r="C582" s="244"/>
      <c r="D582" s="245" t="s">
        <v>253</v>
      </c>
      <c r="E582" s="246" t="s">
        <v>1</v>
      </c>
      <c r="F582" s="247" t="s">
        <v>758</v>
      </c>
      <c r="G582" s="244"/>
      <c r="H582" s="248">
        <v>5</v>
      </c>
      <c r="I582" s="249"/>
      <c r="J582" s="244"/>
      <c r="K582" s="244"/>
      <c r="L582" s="250"/>
      <c r="M582" s="251"/>
      <c r="N582" s="252"/>
      <c r="O582" s="252"/>
      <c r="P582" s="252"/>
      <c r="Q582" s="252"/>
      <c r="R582" s="252"/>
      <c r="S582" s="252"/>
      <c r="T582" s="25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4" t="s">
        <v>253</v>
      </c>
      <c r="AU582" s="254" t="s">
        <v>92</v>
      </c>
      <c r="AV582" s="13" t="s">
        <v>92</v>
      </c>
      <c r="AW582" s="13" t="s">
        <v>36</v>
      </c>
      <c r="AX582" s="13" t="s">
        <v>83</v>
      </c>
      <c r="AY582" s="254" t="s">
        <v>244</v>
      </c>
    </row>
    <row r="583" s="14" customFormat="1">
      <c r="A583" s="14"/>
      <c r="B583" s="255"/>
      <c r="C583" s="256"/>
      <c r="D583" s="245" t="s">
        <v>253</v>
      </c>
      <c r="E583" s="257" t="s">
        <v>1</v>
      </c>
      <c r="F583" s="258" t="s">
        <v>255</v>
      </c>
      <c r="G583" s="256"/>
      <c r="H583" s="259">
        <v>467</v>
      </c>
      <c r="I583" s="260"/>
      <c r="J583" s="256"/>
      <c r="K583" s="256"/>
      <c r="L583" s="261"/>
      <c r="M583" s="262"/>
      <c r="N583" s="263"/>
      <c r="O583" s="263"/>
      <c r="P583" s="263"/>
      <c r="Q583" s="263"/>
      <c r="R583" s="263"/>
      <c r="S583" s="263"/>
      <c r="T583" s="26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65" t="s">
        <v>253</v>
      </c>
      <c r="AU583" s="265" t="s">
        <v>92</v>
      </c>
      <c r="AV583" s="14" t="s">
        <v>251</v>
      </c>
      <c r="AW583" s="14" t="s">
        <v>36</v>
      </c>
      <c r="AX583" s="14" t="s">
        <v>90</v>
      </c>
      <c r="AY583" s="265" t="s">
        <v>244</v>
      </c>
    </row>
    <row r="584" s="2" customFormat="1" ht="24.15" customHeight="1">
      <c r="A584" s="39"/>
      <c r="B584" s="40"/>
      <c r="C584" s="229" t="s">
        <v>759</v>
      </c>
      <c r="D584" s="229" t="s">
        <v>247</v>
      </c>
      <c r="E584" s="230" t="s">
        <v>760</v>
      </c>
      <c r="F584" s="231" t="s">
        <v>761</v>
      </c>
      <c r="G584" s="232" t="s">
        <v>250</v>
      </c>
      <c r="H584" s="233">
        <v>467</v>
      </c>
      <c r="I584" s="234"/>
      <c r="J584" s="235">
        <f>ROUND(I584*H584,2)</f>
        <v>0</v>
      </c>
      <c r="K584" s="236"/>
      <c r="L584" s="45"/>
      <c r="M584" s="237" t="s">
        <v>1</v>
      </c>
      <c r="N584" s="238" t="s">
        <v>48</v>
      </c>
      <c r="O584" s="92"/>
      <c r="P584" s="239">
        <f>O584*H584</f>
        <v>0</v>
      </c>
      <c r="Q584" s="239">
        <v>0.00051999999999999995</v>
      </c>
      <c r="R584" s="239">
        <f>Q584*H584</f>
        <v>0.24283999999999997</v>
      </c>
      <c r="S584" s="239">
        <v>0</v>
      </c>
      <c r="T584" s="240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41" t="s">
        <v>251</v>
      </c>
      <c r="AT584" s="241" t="s">
        <v>247</v>
      </c>
      <c r="AU584" s="241" t="s">
        <v>92</v>
      </c>
      <c r="AY584" s="18" t="s">
        <v>244</v>
      </c>
      <c r="BE584" s="242">
        <f>IF(N584="základní",J584,0)</f>
        <v>0</v>
      </c>
      <c r="BF584" s="242">
        <f>IF(N584="snížená",J584,0)</f>
        <v>0</v>
      </c>
      <c r="BG584" s="242">
        <f>IF(N584="zákl. přenesená",J584,0)</f>
        <v>0</v>
      </c>
      <c r="BH584" s="242">
        <f>IF(N584="sníž. přenesená",J584,0)</f>
        <v>0</v>
      </c>
      <c r="BI584" s="242">
        <f>IF(N584="nulová",J584,0)</f>
        <v>0</v>
      </c>
      <c r="BJ584" s="18" t="s">
        <v>90</v>
      </c>
      <c r="BK584" s="242">
        <f>ROUND(I584*H584,2)</f>
        <v>0</v>
      </c>
      <c r="BL584" s="18" t="s">
        <v>251</v>
      </c>
      <c r="BM584" s="241" t="s">
        <v>762</v>
      </c>
    </row>
    <row r="585" s="13" customFormat="1">
      <c r="A585" s="13"/>
      <c r="B585" s="243"/>
      <c r="C585" s="244"/>
      <c r="D585" s="245" t="s">
        <v>253</v>
      </c>
      <c r="E585" s="246" t="s">
        <v>1</v>
      </c>
      <c r="F585" s="247" t="s">
        <v>755</v>
      </c>
      <c r="G585" s="244"/>
      <c r="H585" s="248">
        <v>154</v>
      </c>
      <c r="I585" s="249"/>
      <c r="J585" s="244"/>
      <c r="K585" s="244"/>
      <c r="L585" s="250"/>
      <c r="M585" s="251"/>
      <c r="N585" s="252"/>
      <c r="O585" s="252"/>
      <c r="P585" s="252"/>
      <c r="Q585" s="252"/>
      <c r="R585" s="252"/>
      <c r="S585" s="252"/>
      <c r="T585" s="25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4" t="s">
        <v>253</v>
      </c>
      <c r="AU585" s="254" t="s">
        <v>92</v>
      </c>
      <c r="AV585" s="13" t="s">
        <v>92</v>
      </c>
      <c r="AW585" s="13" t="s">
        <v>36</v>
      </c>
      <c r="AX585" s="13" t="s">
        <v>83</v>
      </c>
      <c r="AY585" s="254" t="s">
        <v>244</v>
      </c>
    </row>
    <row r="586" s="13" customFormat="1">
      <c r="A586" s="13"/>
      <c r="B586" s="243"/>
      <c r="C586" s="244"/>
      <c r="D586" s="245" t="s">
        <v>253</v>
      </c>
      <c r="E586" s="246" t="s">
        <v>1</v>
      </c>
      <c r="F586" s="247" t="s">
        <v>756</v>
      </c>
      <c r="G586" s="244"/>
      <c r="H586" s="248">
        <v>154</v>
      </c>
      <c r="I586" s="249"/>
      <c r="J586" s="244"/>
      <c r="K586" s="244"/>
      <c r="L586" s="250"/>
      <c r="M586" s="251"/>
      <c r="N586" s="252"/>
      <c r="O586" s="252"/>
      <c r="P586" s="252"/>
      <c r="Q586" s="252"/>
      <c r="R586" s="252"/>
      <c r="S586" s="252"/>
      <c r="T586" s="25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4" t="s">
        <v>253</v>
      </c>
      <c r="AU586" s="254" t="s">
        <v>92</v>
      </c>
      <c r="AV586" s="13" t="s">
        <v>92</v>
      </c>
      <c r="AW586" s="13" t="s">
        <v>36</v>
      </c>
      <c r="AX586" s="13" t="s">
        <v>83</v>
      </c>
      <c r="AY586" s="254" t="s">
        <v>244</v>
      </c>
    </row>
    <row r="587" s="13" customFormat="1">
      <c r="A587" s="13"/>
      <c r="B587" s="243"/>
      <c r="C587" s="244"/>
      <c r="D587" s="245" t="s">
        <v>253</v>
      </c>
      <c r="E587" s="246" t="s">
        <v>1</v>
      </c>
      <c r="F587" s="247" t="s">
        <v>757</v>
      </c>
      <c r="G587" s="244"/>
      <c r="H587" s="248">
        <v>154</v>
      </c>
      <c r="I587" s="249"/>
      <c r="J587" s="244"/>
      <c r="K587" s="244"/>
      <c r="L587" s="250"/>
      <c r="M587" s="251"/>
      <c r="N587" s="252"/>
      <c r="O587" s="252"/>
      <c r="P587" s="252"/>
      <c r="Q587" s="252"/>
      <c r="R587" s="252"/>
      <c r="S587" s="252"/>
      <c r="T587" s="25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4" t="s">
        <v>253</v>
      </c>
      <c r="AU587" s="254" t="s">
        <v>92</v>
      </c>
      <c r="AV587" s="13" t="s">
        <v>92</v>
      </c>
      <c r="AW587" s="13" t="s">
        <v>36</v>
      </c>
      <c r="AX587" s="13" t="s">
        <v>83</v>
      </c>
      <c r="AY587" s="254" t="s">
        <v>244</v>
      </c>
    </row>
    <row r="588" s="13" customFormat="1">
      <c r="A588" s="13"/>
      <c r="B588" s="243"/>
      <c r="C588" s="244"/>
      <c r="D588" s="245" t="s">
        <v>253</v>
      </c>
      <c r="E588" s="246" t="s">
        <v>1</v>
      </c>
      <c r="F588" s="247" t="s">
        <v>758</v>
      </c>
      <c r="G588" s="244"/>
      <c r="H588" s="248">
        <v>5</v>
      </c>
      <c r="I588" s="249"/>
      <c r="J588" s="244"/>
      <c r="K588" s="244"/>
      <c r="L588" s="250"/>
      <c r="M588" s="251"/>
      <c r="N588" s="252"/>
      <c r="O588" s="252"/>
      <c r="P588" s="252"/>
      <c r="Q588" s="252"/>
      <c r="R588" s="252"/>
      <c r="S588" s="252"/>
      <c r="T588" s="25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4" t="s">
        <v>253</v>
      </c>
      <c r="AU588" s="254" t="s">
        <v>92</v>
      </c>
      <c r="AV588" s="13" t="s">
        <v>92</v>
      </c>
      <c r="AW588" s="13" t="s">
        <v>36</v>
      </c>
      <c r="AX588" s="13" t="s">
        <v>83</v>
      </c>
      <c r="AY588" s="254" t="s">
        <v>244</v>
      </c>
    </row>
    <row r="589" s="14" customFormat="1">
      <c r="A589" s="14"/>
      <c r="B589" s="255"/>
      <c r="C589" s="256"/>
      <c r="D589" s="245" t="s">
        <v>253</v>
      </c>
      <c r="E589" s="257" t="s">
        <v>1</v>
      </c>
      <c r="F589" s="258" t="s">
        <v>255</v>
      </c>
      <c r="G589" s="256"/>
      <c r="H589" s="259">
        <v>467</v>
      </c>
      <c r="I589" s="260"/>
      <c r="J589" s="256"/>
      <c r="K589" s="256"/>
      <c r="L589" s="261"/>
      <c r="M589" s="262"/>
      <c r="N589" s="263"/>
      <c r="O589" s="263"/>
      <c r="P589" s="263"/>
      <c r="Q589" s="263"/>
      <c r="R589" s="263"/>
      <c r="S589" s="263"/>
      <c r="T589" s="26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65" t="s">
        <v>253</v>
      </c>
      <c r="AU589" s="265" t="s">
        <v>92</v>
      </c>
      <c r="AV589" s="14" t="s">
        <v>251</v>
      </c>
      <c r="AW589" s="14" t="s">
        <v>36</v>
      </c>
      <c r="AX589" s="14" t="s">
        <v>90</v>
      </c>
      <c r="AY589" s="265" t="s">
        <v>244</v>
      </c>
    </row>
    <row r="590" s="2" customFormat="1" ht="24.15" customHeight="1">
      <c r="A590" s="39"/>
      <c r="B590" s="40"/>
      <c r="C590" s="229" t="s">
        <v>763</v>
      </c>
      <c r="D590" s="229" t="s">
        <v>247</v>
      </c>
      <c r="E590" s="230" t="s">
        <v>764</v>
      </c>
      <c r="F590" s="231" t="s">
        <v>765</v>
      </c>
      <c r="G590" s="232" t="s">
        <v>174</v>
      </c>
      <c r="H590" s="233">
        <v>467</v>
      </c>
      <c r="I590" s="234"/>
      <c r="J590" s="235">
        <f>ROUND(I590*H590,2)</f>
        <v>0</v>
      </c>
      <c r="K590" s="236"/>
      <c r="L590" s="45"/>
      <c r="M590" s="237" t="s">
        <v>1</v>
      </c>
      <c r="N590" s="238" t="s">
        <v>48</v>
      </c>
      <c r="O590" s="92"/>
      <c r="P590" s="239">
        <f>O590*H590</f>
        <v>0</v>
      </c>
      <c r="Q590" s="239">
        <v>0.00072000000000000005</v>
      </c>
      <c r="R590" s="239">
        <f>Q590*H590</f>
        <v>0.33624000000000004</v>
      </c>
      <c r="S590" s="239">
        <v>0</v>
      </c>
      <c r="T590" s="240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41" t="s">
        <v>251</v>
      </c>
      <c r="AT590" s="241" t="s">
        <v>247</v>
      </c>
      <c r="AU590" s="241" t="s">
        <v>92</v>
      </c>
      <c r="AY590" s="18" t="s">
        <v>244</v>
      </c>
      <c r="BE590" s="242">
        <f>IF(N590="základní",J590,0)</f>
        <v>0</v>
      </c>
      <c r="BF590" s="242">
        <f>IF(N590="snížená",J590,0)</f>
        <v>0</v>
      </c>
      <c r="BG590" s="242">
        <f>IF(N590="zákl. přenesená",J590,0)</f>
        <v>0</v>
      </c>
      <c r="BH590" s="242">
        <f>IF(N590="sníž. přenesená",J590,0)</f>
        <v>0</v>
      </c>
      <c r="BI590" s="242">
        <f>IF(N590="nulová",J590,0)</f>
        <v>0</v>
      </c>
      <c r="BJ590" s="18" t="s">
        <v>90</v>
      </c>
      <c r="BK590" s="242">
        <f>ROUND(I590*H590,2)</f>
        <v>0</v>
      </c>
      <c r="BL590" s="18" t="s">
        <v>251</v>
      </c>
      <c r="BM590" s="241" t="s">
        <v>766</v>
      </c>
    </row>
    <row r="591" s="13" customFormat="1">
      <c r="A591" s="13"/>
      <c r="B591" s="243"/>
      <c r="C591" s="244"/>
      <c r="D591" s="245" t="s">
        <v>253</v>
      </c>
      <c r="E591" s="246" t="s">
        <v>1</v>
      </c>
      <c r="F591" s="247" t="s">
        <v>755</v>
      </c>
      <c r="G591" s="244"/>
      <c r="H591" s="248">
        <v>154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253</v>
      </c>
      <c r="AU591" s="254" t="s">
        <v>92</v>
      </c>
      <c r="AV591" s="13" t="s">
        <v>92</v>
      </c>
      <c r="AW591" s="13" t="s">
        <v>36</v>
      </c>
      <c r="AX591" s="13" t="s">
        <v>83</v>
      </c>
      <c r="AY591" s="254" t="s">
        <v>244</v>
      </c>
    </row>
    <row r="592" s="13" customFormat="1">
      <c r="A592" s="13"/>
      <c r="B592" s="243"/>
      <c r="C592" s="244"/>
      <c r="D592" s="245" t="s">
        <v>253</v>
      </c>
      <c r="E592" s="246" t="s">
        <v>1</v>
      </c>
      <c r="F592" s="247" t="s">
        <v>756</v>
      </c>
      <c r="G592" s="244"/>
      <c r="H592" s="248">
        <v>154</v>
      </c>
      <c r="I592" s="249"/>
      <c r="J592" s="244"/>
      <c r="K592" s="244"/>
      <c r="L592" s="250"/>
      <c r="M592" s="251"/>
      <c r="N592" s="252"/>
      <c r="O592" s="252"/>
      <c r="P592" s="252"/>
      <c r="Q592" s="252"/>
      <c r="R592" s="252"/>
      <c r="S592" s="252"/>
      <c r="T592" s="25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4" t="s">
        <v>253</v>
      </c>
      <c r="AU592" s="254" t="s">
        <v>92</v>
      </c>
      <c r="AV592" s="13" t="s">
        <v>92</v>
      </c>
      <c r="AW592" s="13" t="s">
        <v>36</v>
      </c>
      <c r="AX592" s="13" t="s">
        <v>83</v>
      </c>
      <c r="AY592" s="254" t="s">
        <v>244</v>
      </c>
    </row>
    <row r="593" s="13" customFormat="1">
      <c r="A593" s="13"/>
      <c r="B593" s="243"/>
      <c r="C593" s="244"/>
      <c r="D593" s="245" t="s">
        <v>253</v>
      </c>
      <c r="E593" s="246" t="s">
        <v>1</v>
      </c>
      <c r="F593" s="247" t="s">
        <v>757</v>
      </c>
      <c r="G593" s="244"/>
      <c r="H593" s="248">
        <v>154</v>
      </c>
      <c r="I593" s="249"/>
      <c r="J593" s="244"/>
      <c r="K593" s="244"/>
      <c r="L593" s="250"/>
      <c r="M593" s="251"/>
      <c r="N593" s="252"/>
      <c r="O593" s="252"/>
      <c r="P593" s="252"/>
      <c r="Q593" s="252"/>
      <c r="R593" s="252"/>
      <c r="S593" s="252"/>
      <c r="T593" s="25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4" t="s">
        <v>253</v>
      </c>
      <c r="AU593" s="254" t="s">
        <v>92</v>
      </c>
      <c r="AV593" s="13" t="s">
        <v>92</v>
      </c>
      <c r="AW593" s="13" t="s">
        <v>36</v>
      </c>
      <c r="AX593" s="13" t="s">
        <v>83</v>
      </c>
      <c r="AY593" s="254" t="s">
        <v>244</v>
      </c>
    </row>
    <row r="594" s="13" customFormat="1">
      <c r="A594" s="13"/>
      <c r="B594" s="243"/>
      <c r="C594" s="244"/>
      <c r="D594" s="245" t="s">
        <v>253</v>
      </c>
      <c r="E594" s="246" t="s">
        <v>1</v>
      </c>
      <c r="F594" s="247" t="s">
        <v>758</v>
      </c>
      <c r="G594" s="244"/>
      <c r="H594" s="248">
        <v>5</v>
      </c>
      <c r="I594" s="249"/>
      <c r="J594" s="244"/>
      <c r="K594" s="244"/>
      <c r="L594" s="250"/>
      <c r="M594" s="251"/>
      <c r="N594" s="252"/>
      <c r="O594" s="252"/>
      <c r="P594" s="252"/>
      <c r="Q594" s="252"/>
      <c r="R594" s="252"/>
      <c r="S594" s="252"/>
      <c r="T594" s="25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4" t="s">
        <v>253</v>
      </c>
      <c r="AU594" s="254" t="s">
        <v>92</v>
      </c>
      <c r="AV594" s="13" t="s">
        <v>92</v>
      </c>
      <c r="AW594" s="13" t="s">
        <v>36</v>
      </c>
      <c r="AX594" s="13" t="s">
        <v>83</v>
      </c>
      <c r="AY594" s="254" t="s">
        <v>244</v>
      </c>
    </row>
    <row r="595" s="14" customFormat="1">
      <c r="A595" s="14"/>
      <c r="B595" s="255"/>
      <c r="C595" s="256"/>
      <c r="D595" s="245" t="s">
        <v>253</v>
      </c>
      <c r="E595" s="257" t="s">
        <v>1</v>
      </c>
      <c r="F595" s="258" t="s">
        <v>255</v>
      </c>
      <c r="G595" s="256"/>
      <c r="H595" s="259">
        <v>467</v>
      </c>
      <c r="I595" s="260"/>
      <c r="J595" s="256"/>
      <c r="K595" s="256"/>
      <c r="L595" s="261"/>
      <c r="M595" s="262"/>
      <c r="N595" s="263"/>
      <c r="O595" s="263"/>
      <c r="P595" s="263"/>
      <c r="Q595" s="263"/>
      <c r="R595" s="263"/>
      <c r="S595" s="263"/>
      <c r="T595" s="26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65" t="s">
        <v>253</v>
      </c>
      <c r="AU595" s="265" t="s">
        <v>92</v>
      </c>
      <c r="AV595" s="14" t="s">
        <v>251</v>
      </c>
      <c r="AW595" s="14" t="s">
        <v>36</v>
      </c>
      <c r="AX595" s="14" t="s">
        <v>90</v>
      </c>
      <c r="AY595" s="265" t="s">
        <v>244</v>
      </c>
    </row>
    <row r="596" s="2" customFormat="1" ht="16.5" customHeight="1">
      <c r="A596" s="39"/>
      <c r="B596" s="40"/>
      <c r="C596" s="287" t="s">
        <v>767</v>
      </c>
      <c r="D596" s="287" t="s">
        <v>529</v>
      </c>
      <c r="E596" s="288" t="s">
        <v>768</v>
      </c>
      <c r="F596" s="289" t="s">
        <v>769</v>
      </c>
      <c r="G596" s="290" t="s">
        <v>174</v>
      </c>
      <c r="H596" s="291">
        <v>490.35000000000002</v>
      </c>
      <c r="I596" s="292"/>
      <c r="J596" s="293">
        <f>ROUND(I596*H596,2)</f>
        <v>0</v>
      </c>
      <c r="K596" s="294"/>
      <c r="L596" s="295"/>
      <c r="M596" s="296" t="s">
        <v>1</v>
      </c>
      <c r="N596" s="297" t="s">
        <v>48</v>
      </c>
      <c r="O596" s="92"/>
      <c r="P596" s="239">
        <f>O596*H596</f>
        <v>0</v>
      </c>
      <c r="Q596" s="239">
        <v>0.0104</v>
      </c>
      <c r="R596" s="239">
        <f>Q596*H596</f>
        <v>5.09964</v>
      </c>
      <c r="S596" s="239">
        <v>0</v>
      </c>
      <c r="T596" s="240">
        <f>S596*H596</f>
        <v>0</v>
      </c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R596" s="241" t="s">
        <v>280</v>
      </c>
      <c r="AT596" s="241" t="s">
        <v>529</v>
      </c>
      <c r="AU596" s="241" t="s">
        <v>92</v>
      </c>
      <c r="AY596" s="18" t="s">
        <v>244</v>
      </c>
      <c r="BE596" s="242">
        <f>IF(N596="základní",J596,0)</f>
        <v>0</v>
      </c>
      <c r="BF596" s="242">
        <f>IF(N596="snížená",J596,0)</f>
        <v>0</v>
      </c>
      <c r="BG596" s="242">
        <f>IF(N596="zákl. přenesená",J596,0)</f>
        <v>0</v>
      </c>
      <c r="BH596" s="242">
        <f>IF(N596="sníž. přenesená",J596,0)</f>
        <v>0</v>
      </c>
      <c r="BI596" s="242">
        <f>IF(N596="nulová",J596,0)</f>
        <v>0</v>
      </c>
      <c r="BJ596" s="18" t="s">
        <v>90</v>
      </c>
      <c r="BK596" s="242">
        <f>ROUND(I596*H596,2)</f>
        <v>0</v>
      </c>
      <c r="BL596" s="18" t="s">
        <v>251</v>
      </c>
      <c r="BM596" s="241" t="s">
        <v>770</v>
      </c>
    </row>
    <row r="597" s="13" customFormat="1">
      <c r="A597" s="13"/>
      <c r="B597" s="243"/>
      <c r="C597" s="244"/>
      <c r="D597" s="245" t="s">
        <v>253</v>
      </c>
      <c r="E597" s="244"/>
      <c r="F597" s="247" t="s">
        <v>771</v>
      </c>
      <c r="G597" s="244"/>
      <c r="H597" s="248">
        <v>490.35000000000002</v>
      </c>
      <c r="I597" s="249"/>
      <c r="J597" s="244"/>
      <c r="K597" s="244"/>
      <c r="L597" s="250"/>
      <c r="M597" s="251"/>
      <c r="N597" s="252"/>
      <c r="O597" s="252"/>
      <c r="P597" s="252"/>
      <c r="Q597" s="252"/>
      <c r="R597" s="252"/>
      <c r="S597" s="252"/>
      <c r="T597" s="25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4" t="s">
        <v>253</v>
      </c>
      <c r="AU597" s="254" t="s">
        <v>92</v>
      </c>
      <c r="AV597" s="13" t="s">
        <v>92</v>
      </c>
      <c r="AW597" s="13" t="s">
        <v>4</v>
      </c>
      <c r="AX597" s="13" t="s">
        <v>90</v>
      </c>
      <c r="AY597" s="254" t="s">
        <v>244</v>
      </c>
    </row>
    <row r="598" s="2" customFormat="1" ht="33" customHeight="1">
      <c r="A598" s="39"/>
      <c r="B598" s="40"/>
      <c r="C598" s="229" t="s">
        <v>772</v>
      </c>
      <c r="D598" s="229" t="s">
        <v>247</v>
      </c>
      <c r="E598" s="230" t="s">
        <v>773</v>
      </c>
      <c r="F598" s="231" t="s">
        <v>774</v>
      </c>
      <c r="G598" s="232" t="s">
        <v>174</v>
      </c>
      <c r="H598" s="233">
        <v>23.5</v>
      </c>
      <c r="I598" s="234"/>
      <c r="J598" s="235">
        <f>ROUND(I598*H598,2)</f>
        <v>0</v>
      </c>
      <c r="K598" s="236"/>
      <c r="L598" s="45"/>
      <c r="M598" s="237" t="s">
        <v>1</v>
      </c>
      <c r="N598" s="238" t="s">
        <v>48</v>
      </c>
      <c r="O598" s="92"/>
      <c r="P598" s="239">
        <f>O598*H598</f>
        <v>0</v>
      </c>
      <c r="Q598" s="239">
        <v>0.00158</v>
      </c>
      <c r="R598" s="239">
        <f>Q598*H598</f>
        <v>0.037130000000000003</v>
      </c>
      <c r="S598" s="239">
        <v>0</v>
      </c>
      <c r="T598" s="240">
        <f>S598*H598</f>
        <v>0</v>
      </c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R598" s="241" t="s">
        <v>251</v>
      </c>
      <c r="AT598" s="241" t="s">
        <v>247</v>
      </c>
      <c r="AU598" s="241" t="s">
        <v>92</v>
      </c>
      <c r="AY598" s="18" t="s">
        <v>244</v>
      </c>
      <c r="BE598" s="242">
        <f>IF(N598="základní",J598,0)</f>
        <v>0</v>
      </c>
      <c r="BF598" s="242">
        <f>IF(N598="snížená",J598,0)</f>
        <v>0</v>
      </c>
      <c r="BG598" s="242">
        <f>IF(N598="zákl. přenesená",J598,0)</f>
        <v>0</v>
      </c>
      <c r="BH598" s="242">
        <f>IF(N598="sníž. přenesená",J598,0)</f>
        <v>0</v>
      </c>
      <c r="BI598" s="242">
        <f>IF(N598="nulová",J598,0)</f>
        <v>0</v>
      </c>
      <c r="BJ598" s="18" t="s">
        <v>90</v>
      </c>
      <c r="BK598" s="242">
        <f>ROUND(I598*H598,2)</f>
        <v>0</v>
      </c>
      <c r="BL598" s="18" t="s">
        <v>251</v>
      </c>
      <c r="BM598" s="241" t="s">
        <v>775</v>
      </c>
    </row>
    <row r="599" s="13" customFormat="1">
      <c r="A599" s="13"/>
      <c r="B599" s="243"/>
      <c r="C599" s="244"/>
      <c r="D599" s="245" t="s">
        <v>253</v>
      </c>
      <c r="E599" s="246" t="s">
        <v>1</v>
      </c>
      <c r="F599" s="247" t="s">
        <v>474</v>
      </c>
      <c r="G599" s="244"/>
      <c r="H599" s="248">
        <v>23.5</v>
      </c>
      <c r="I599" s="249"/>
      <c r="J599" s="244"/>
      <c r="K599" s="244"/>
      <c r="L599" s="250"/>
      <c r="M599" s="251"/>
      <c r="N599" s="252"/>
      <c r="O599" s="252"/>
      <c r="P599" s="252"/>
      <c r="Q599" s="252"/>
      <c r="R599" s="252"/>
      <c r="S599" s="252"/>
      <c r="T599" s="25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4" t="s">
        <v>253</v>
      </c>
      <c r="AU599" s="254" t="s">
        <v>92</v>
      </c>
      <c r="AV599" s="13" t="s">
        <v>92</v>
      </c>
      <c r="AW599" s="13" t="s">
        <v>36</v>
      </c>
      <c r="AX599" s="13" t="s">
        <v>90</v>
      </c>
      <c r="AY599" s="254" t="s">
        <v>244</v>
      </c>
    </row>
    <row r="600" s="2" customFormat="1" ht="16.5" customHeight="1">
      <c r="A600" s="39"/>
      <c r="B600" s="40"/>
      <c r="C600" s="229" t="s">
        <v>776</v>
      </c>
      <c r="D600" s="229" t="s">
        <v>247</v>
      </c>
      <c r="E600" s="230" t="s">
        <v>777</v>
      </c>
      <c r="F600" s="231" t="s">
        <v>778</v>
      </c>
      <c r="G600" s="232" t="s">
        <v>250</v>
      </c>
      <c r="H600" s="233">
        <v>55</v>
      </c>
      <c r="I600" s="234"/>
      <c r="J600" s="235">
        <f>ROUND(I600*H600,2)</f>
        <v>0</v>
      </c>
      <c r="K600" s="236"/>
      <c r="L600" s="45"/>
      <c r="M600" s="237" t="s">
        <v>1</v>
      </c>
      <c r="N600" s="238" t="s">
        <v>48</v>
      </c>
      <c r="O600" s="92"/>
      <c r="P600" s="239">
        <f>O600*H600</f>
        <v>0</v>
      </c>
      <c r="Q600" s="239">
        <v>0.00011</v>
      </c>
      <c r="R600" s="239">
        <f>Q600*H600</f>
        <v>0.0060499999999999998</v>
      </c>
      <c r="S600" s="239">
        <v>0</v>
      </c>
      <c r="T600" s="240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41" t="s">
        <v>251</v>
      </c>
      <c r="AT600" s="241" t="s">
        <v>247</v>
      </c>
      <c r="AU600" s="241" t="s">
        <v>92</v>
      </c>
      <c r="AY600" s="18" t="s">
        <v>244</v>
      </c>
      <c r="BE600" s="242">
        <f>IF(N600="základní",J600,0)</f>
        <v>0</v>
      </c>
      <c r="BF600" s="242">
        <f>IF(N600="snížená",J600,0)</f>
        <v>0</v>
      </c>
      <c r="BG600" s="242">
        <f>IF(N600="zákl. přenesená",J600,0)</f>
        <v>0</v>
      </c>
      <c r="BH600" s="242">
        <f>IF(N600="sníž. přenesená",J600,0)</f>
        <v>0</v>
      </c>
      <c r="BI600" s="242">
        <f>IF(N600="nulová",J600,0)</f>
        <v>0</v>
      </c>
      <c r="BJ600" s="18" t="s">
        <v>90</v>
      </c>
      <c r="BK600" s="242">
        <f>ROUND(I600*H600,2)</f>
        <v>0</v>
      </c>
      <c r="BL600" s="18" t="s">
        <v>251</v>
      </c>
      <c r="BM600" s="241" t="s">
        <v>779</v>
      </c>
    </row>
    <row r="601" s="2" customFormat="1" ht="21.75" customHeight="1">
      <c r="A601" s="39"/>
      <c r="B601" s="40"/>
      <c r="C601" s="287" t="s">
        <v>780</v>
      </c>
      <c r="D601" s="287" t="s">
        <v>529</v>
      </c>
      <c r="E601" s="288" t="s">
        <v>781</v>
      </c>
      <c r="F601" s="289" t="s">
        <v>782</v>
      </c>
      <c r="G601" s="290" t="s">
        <v>250</v>
      </c>
      <c r="H601" s="291">
        <v>42</v>
      </c>
      <c r="I601" s="292"/>
      <c r="J601" s="293">
        <f>ROUND(I601*H601,2)</f>
        <v>0</v>
      </c>
      <c r="K601" s="294"/>
      <c r="L601" s="295"/>
      <c r="M601" s="296" t="s">
        <v>1</v>
      </c>
      <c r="N601" s="297" t="s">
        <v>48</v>
      </c>
      <c r="O601" s="92"/>
      <c r="P601" s="239">
        <f>O601*H601</f>
        <v>0</v>
      </c>
      <c r="Q601" s="239">
        <v>0.012</v>
      </c>
      <c r="R601" s="239">
        <f>Q601*H601</f>
        <v>0.504</v>
      </c>
      <c r="S601" s="239">
        <v>0</v>
      </c>
      <c r="T601" s="240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41" t="s">
        <v>280</v>
      </c>
      <c r="AT601" s="241" t="s">
        <v>529</v>
      </c>
      <c r="AU601" s="241" t="s">
        <v>92</v>
      </c>
      <c r="AY601" s="18" t="s">
        <v>244</v>
      </c>
      <c r="BE601" s="242">
        <f>IF(N601="základní",J601,0)</f>
        <v>0</v>
      </c>
      <c r="BF601" s="242">
        <f>IF(N601="snížená",J601,0)</f>
        <v>0</v>
      </c>
      <c r="BG601" s="242">
        <f>IF(N601="zákl. přenesená",J601,0)</f>
        <v>0</v>
      </c>
      <c r="BH601" s="242">
        <f>IF(N601="sníž. přenesená",J601,0)</f>
        <v>0</v>
      </c>
      <c r="BI601" s="242">
        <f>IF(N601="nulová",J601,0)</f>
        <v>0</v>
      </c>
      <c r="BJ601" s="18" t="s">
        <v>90</v>
      </c>
      <c r="BK601" s="242">
        <f>ROUND(I601*H601,2)</f>
        <v>0</v>
      </c>
      <c r="BL601" s="18" t="s">
        <v>251</v>
      </c>
      <c r="BM601" s="241" t="s">
        <v>783</v>
      </c>
    </row>
    <row r="602" s="15" customFormat="1">
      <c r="A602" s="15"/>
      <c r="B602" s="266"/>
      <c r="C602" s="267"/>
      <c r="D602" s="245" t="s">
        <v>253</v>
      </c>
      <c r="E602" s="268" t="s">
        <v>1</v>
      </c>
      <c r="F602" s="269" t="s">
        <v>403</v>
      </c>
      <c r="G602" s="267"/>
      <c r="H602" s="268" t="s">
        <v>1</v>
      </c>
      <c r="I602" s="270"/>
      <c r="J602" s="267"/>
      <c r="K602" s="267"/>
      <c r="L602" s="271"/>
      <c r="M602" s="272"/>
      <c r="N602" s="273"/>
      <c r="O602" s="273"/>
      <c r="P602" s="273"/>
      <c r="Q602" s="273"/>
      <c r="R602" s="273"/>
      <c r="S602" s="273"/>
      <c r="T602" s="274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T602" s="275" t="s">
        <v>253</v>
      </c>
      <c r="AU602" s="275" t="s">
        <v>92</v>
      </c>
      <c r="AV602" s="15" t="s">
        <v>90</v>
      </c>
      <c r="AW602" s="15" t="s">
        <v>36</v>
      </c>
      <c r="AX602" s="15" t="s">
        <v>83</v>
      </c>
      <c r="AY602" s="275" t="s">
        <v>244</v>
      </c>
    </row>
    <row r="603" s="13" customFormat="1">
      <c r="A603" s="13"/>
      <c r="B603" s="243"/>
      <c r="C603" s="244"/>
      <c r="D603" s="245" t="s">
        <v>253</v>
      </c>
      <c r="E603" s="246" t="s">
        <v>1</v>
      </c>
      <c r="F603" s="247" t="s">
        <v>784</v>
      </c>
      <c r="G603" s="244"/>
      <c r="H603" s="248">
        <v>21</v>
      </c>
      <c r="I603" s="249"/>
      <c r="J603" s="244"/>
      <c r="K603" s="244"/>
      <c r="L603" s="250"/>
      <c r="M603" s="251"/>
      <c r="N603" s="252"/>
      <c r="O603" s="252"/>
      <c r="P603" s="252"/>
      <c r="Q603" s="252"/>
      <c r="R603" s="252"/>
      <c r="S603" s="252"/>
      <c r="T603" s="25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4" t="s">
        <v>253</v>
      </c>
      <c r="AU603" s="254" t="s">
        <v>92</v>
      </c>
      <c r="AV603" s="13" t="s">
        <v>92</v>
      </c>
      <c r="AW603" s="13" t="s">
        <v>36</v>
      </c>
      <c r="AX603" s="13" t="s">
        <v>83</v>
      </c>
      <c r="AY603" s="254" t="s">
        <v>244</v>
      </c>
    </row>
    <row r="604" s="16" customFormat="1">
      <c r="A604" s="16"/>
      <c r="B604" s="276"/>
      <c r="C604" s="277"/>
      <c r="D604" s="245" t="s">
        <v>253</v>
      </c>
      <c r="E604" s="278" t="s">
        <v>1</v>
      </c>
      <c r="F604" s="279" t="s">
        <v>503</v>
      </c>
      <c r="G604" s="277"/>
      <c r="H604" s="280">
        <v>21</v>
      </c>
      <c r="I604" s="281"/>
      <c r="J604" s="277"/>
      <c r="K604" s="277"/>
      <c r="L604" s="282"/>
      <c r="M604" s="283"/>
      <c r="N604" s="284"/>
      <c r="O604" s="284"/>
      <c r="P604" s="284"/>
      <c r="Q604" s="284"/>
      <c r="R604" s="284"/>
      <c r="S604" s="284"/>
      <c r="T604" s="285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T604" s="286" t="s">
        <v>253</v>
      </c>
      <c r="AU604" s="286" t="s">
        <v>92</v>
      </c>
      <c r="AV604" s="16" t="s">
        <v>358</v>
      </c>
      <c r="AW604" s="16" t="s">
        <v>36</v>
      </c>
      <c r="AX604" s="16" t="s">
        <v>83</v>
      </c>
      <c r="AY604" s="286" t="s">
        <v>244</v>
      </c>
    </row>
    <row r="605" s="15" customFormat="1">
      <c r="A605" s="15"/>
      <c r="B605" s="266"/>
      <c r="C605" s="267"/>
      <c r="D605" s="245" t="s">
        <v>253</v>
      </c>
      <c r="E605" s="268" t="s">
        <v>1</v>
      </c>
      <c r="F605" s="269" t="s">
        <v>409</v>
      </c>
      <c r="G605" s="267"/>
      <c r="H605" s="268" t="s">
        <v>1</v>
      </c>
      <c r="I605" s="270"/>
      <c r="J605" s="267"/>
      <c r="K605" s="267"/>
      <c r="L605" s="271"/>
      <c r="M605" s="272"/>
      <c r="N605" s="273"/>
      <c r="O605" s="273"/>
      <c r="P605" s="273"/>
      <c r="Q605" s="273"/>
      <c r="R605" s="273"/>
      <c r="S605" s="273"/>
      <c r="T605" s="274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T605" s="275" t="s">
        <v>253</v>
      </c>
      <c r="AU605" s="275" t="s">
        <v>92</v>
      </c>
      <c r="AV605" s="15" t="s">
        <v>90</v>
      </c>
      <c r="AW605" s="15" t="s">
        <v>36</v>
      </c>
      <c r="AX605" s="15" t="s">
        <v>83</v>
      </c>
      <c r="AY605" s="275" t="s">
        <v>244</v>
      </c>
    </row>
    <row r="606" s="13" customFormat="1">
      <c r="A606" s="13"/>
      <c r="B606" s="243"/>
      <c r="C606" s="244"/>
      <c r="D606" s="245" t="s">
        <v>253</v>
      </c>
      <c r="E606" s="246" t="s">
        <v>1</v>
      </c>
      <c r="F606" s="247" t="s">
        <v>784</v>
      </c>
      <c r="G606" s="244"/>
      <c r="H606" s="248">
        <v>21</v>
      </c>
      <c r="I606" s="249"/>
      <c r="J606" s="244"/>
      <c r="K606" s="244"/>
      <c r="L606" s="250"/>
      <c r="M606" s="251"/>
      <c r="N606" s="252"/>
      <c r="O606" s="252"/>
      <c r="P606" s="252"/>
      <c r="Q606" s="252"/>
      <c r="R606" s="252"/>
      <c r="S606" s="252"/>
      <c r="T606" s="25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4" t="s">
        <v>253</v>
      </c>
      <c r="AU606" s="254" t="s">
        <v>92</v>
      </c>
      <c r="AV606" s="13" t="s">
        <v>92</v>
      </c>
      <c r="AW606" s="13" t="s">
        <v>36</v>
      </c>
      <c r="AX606" s="13" t="s">
        <v>83</v>
      </c>
      <c r="AY606" s="254" t="s">
        <v>244</v>
      </c>
    </row>
    <row r="607" s="16" customFormat="1">
      <c r="A607" s="16"/>
      <c r="B607" s="276"/>
      <c r="C607" s="277"/>
      <c r="D607" s="245" t="s">
        <v>253</v>
      </c>
      <c r="E607" s="278" t="s">
        <v>1</v>
      </c>
      <c r="F607" s="279" t="s">
        <v>503</v>
      </c>
      <c r="G607" s="277"/>
      <c r="H607" s="280">
        <v>21</v>
      </c>
      <c r="I607" s="281"/>
      <c r="J607" s="277"/>
      <c r="K607" s="277"/>
      <c r="L607" s="282"/>
      <c r="M607" s="283"/>
      <c r="N607" s="284"/>
      <c r="O607" s="284"/>
      <c r="P607" s="284"/>
      <c r="Q607" s="284"/>
      <c r="R607" s="284"/>
      <c r="S607" s="284"/>
      <c r="T607" s="285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T607" s="286" t="s">
        <v>253</v>
      </c>
      <c r="AU607" s="286" t="s">
        <v>92</v>
      </c>
      <c r="AV607" s="16" t="s">
        <v>358</v>
      </c>
      <c r="AW607" s="16" t="s">
        <v>36</v>
      </c>
      <c r="AX607" s="16" t="s">
        <v>83</v>
      </c>
      <c r="AY607" s="286" t="s">
        <v>244</v>
      </c>
    </row>
    <row r="608" s="14" customFormat="1">
      <c r="A608" s="14"/>
      <c r="B608" s="255"/>
      <c r="C608" s="256"/>
      <c r="D608" s="245" t="s">
        <v>253</v>
      </c>
      <c r="E608" s="257" t="s">
        <v>1</v>
      </c>
      <c r="F608" s="258" t="s">
        <v>255</v>
      </c>
      <c r="G608" s="256"/>
      <c r="H608" s="259">
        <v>42</v>
      </c>
      <c r="I608" s="260"/>
      <c r="J608" s="256"/>
      <c r="K608" s="256"/>
      <c r="L608" s="261"/>
      <c r="M608" s="262"/>
      <c r="N608" s="263"/>
      <c r="O608" s="263"/>
      <c r="P608" s="263"/>
      <c r="Q608" s="263"/>
      <c r="R608" s="263"/>
      <c r="S608" s="263"/>
      <c r="T608" s="26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65" t="s">
        <v>253</v>
      </c>
      <c r="AU608" s="265" t="s">
        <v>92</v>
      </c>
      <c r="AV608" s="14" t="s">
        <v>251</v>
      </c>
      <c r="AW608" s="14" t="s">
        <v>36</v>
      </c>
      <c r="AX608" s="14" t="s">
        <v>90</v>
      </c>
      <c r="AY608" s="265" t="s">
        <v>244</v>
      </c>
    </row>
    <row r="609" s="2" customFormat="1" ht="16.5" customHeight="1">
      <c r="A609" s="39"/>
      <c r="B609" s="40"/>
      <c r="C609" s="287" t="s">
        <v>785</v>
      </c>
      <c r="D609" s="287" t="s">
        <v>529</v>
      </c>
      <c r="E609" s="288" t="s">
        <v>786</v>
      </c>
      <c r="F609" s="289" t="s">
        <v>787</v>
      </c>
      <c r="G609" s="290" t="s">
        <v>250</v>
      </c>
      <c r="H609" s="291">
        <v>13</v>
      </c>
      <c r="I609" s="292"/>
      <c r="J609" s="293">
        <f>ROUND(I609*H609,2)</f>
        <v>0</v>
      </c>
      <c r="K609" s="294"/>
      <c r="L609" s="295"/>
      <c r="M609" s="296" t="s">
        <v>1</v>
      </c>
      <c r="N609" s="297" t="s">
        <v>48</v>
      </c>
      <c r="O609" s="92"/>
      <c r="P609" s="239">
        <f>O609*H609</f>
        <v>0</v>
      </c>
      <c r="Q609" s="239">
        <v>0.012</v>
      </c>
      <c r="R609" s="239">
        <f>Q609*H609</f>
        <v>0.156</v>
      </c>
      <c r="S609" s="239">
        <v>0</v>
      </c>
      <c r="T609" s="240">
        <f>S609*H609</f>
        <v>0</v>
      </c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R609" s="241" t="s">
        <v>280</v>
      </c>
      <c r="AT609" s="241" t="s">
        <v>529</v>
      </c>
      <c r="AU609" s="241" t="s">
        <v>92</v>
      </c>
      <c r="AY609" s="18" t="s">
        <v>244</v>
      </c>
      <c r="BE609" s="242">
        <f>IF(N609="základní",J609,0)</f>
        <v>0</v>
      </c>
      <c r="BF609" s="242">
        <f>IF(N609="snížená",J609,0)</f>
        <v>0</v>
      </c>
      <c r="BG609" s="242">
        <f>IF(N609="zákl. přenesená",J609,0)</f>
        <v>0</v>
      </c>
      <c r="BH609" s="242">
        <f>IF(N609="sníž. přenesená",J609,0)</f>
        <v>0</v>
      </c>
      <c r="BI609" s="242">
        <f>IF(N609="nulová",J609,0)</f>
        <v>0</v>
      </c>
      <c r="BJ609" s="18" t="s">
        <v>90</v>
      </c>
      <c r="BK609" s="242">
        <f>ROUND(I609*H609,2)</f>
        <v>0</v>
      </c>
      <c r="BL609" s="18" t="s">
        <v>251</v>
      </c>
      <c r="BM609" s="241" t="s">
        <v>788</v>
      </c>
    </row>
    <row r="610" s="15" customFormat="1">
      <c r="A610" s="15"/>
      <c r="B610" s="266"/>
      <c r="C610" s="267"/>
      <c r="D610" s="245" t="s">
        <v>253</v>
      </c>
      <c r="E610" s="268" t="s">
        <v>1</v>
      </c>
      <c r="F610" s="269" t="s">
        <v>403</v>
      </c>
      <c r="G610" s="267"/>
      <c r="H610" s="268" t="s">
        <v>1</v>
      </c>
      <c r="I610" s="270"/>
      <c r="J610" s="267"/>
      <c r="K610" s="267"/>
      <c r="L610" s="271"/>
      <c r="M610" s="272"/>
      <c r="N610" s="273"/>
      <c r="O610" s="273"/>
      <c r="P610" s="273"/>
      <c r="Q610" s="273"/>
      <c r="R610" s="273"/>
      <c r="S610" s="273"/>
      <c r="T610" s="274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75" t="s">
        <v>253</v>
      </c>
      <c r="AU610" s="275" t="s">
        <v>92</v>
      </c>
      <c r="AV610" s="15" t="s">
        <v>90</v>
      </c>
      <c r="AW610" s="15" t="s">
        <v>36</v>
      </c>
      <c r="AX610" s="15" t="s">
        <v>83</v>
      </c>
      <c r="AY610" s="275" t="s">
        <v>244</v>
      </c>
    </row>
    <row r="611" s="13" customFormat="1">
      <c r="A611" s="13"/>
      <c r="B611" s="243"/>
      <c r="C611" s="244"/>
      <c r="D611" s="245" t="s">
        <v>253</v>
      </c>
      <c r="E611" s="246" t="s">
        <v>1</v>
      </c>
      <c r="F611" s="247" t="s">
        <v>789</v>
      </c>
      <c r="G611" s="244"/>
      <c r="H611" s="248">
        <v>2</v>
      </c>
      <c r="I611" s="249"/>
      <c r="J611" s="244"/>
      <c r="K611" s="244"/>
      <c r="L611" s="250"/>
      <c r="M611" s="251"/>
      <c r="N611" s="252"/>
      <c r="O611" s="252"/>
      <c r="P611" s="252"/>
      <c r="Q611" s="252"/>
      <c r="R611" s="252"/>
      <c r="S611" s="252"/>
      <c r="T611" s="25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4" t="s">
        <v>253</v>
      </c>
      <c r="AU611" s="254" t="s">
        <v>92</v>
      </c>
      <c r="AV611" s="13" t="s">
        <v>92</v>
      </c>
      <c r="AW611" s="13" t="s">
        <v>36</v>
      </c>
      <c r="AX611" s="13" t="s">
        <v>83</v>
      </c>
      <c r="AY611" s="254" t="s">
        <v>244</v>
      </c>
    </row>
    <row r="612" s="16" customFormat="1">
      <c r="A612" s="16"/>
      <c r="B612" s="276"/>
      <c r="C612" s="277"/>
      <c r="D612" s="245" t="s">
        <v>253</v>
      </c>
      <c r="E612" s="278" t="s">
        <v>1</v>
      </c>
      <c r="F612" s="279" t="s">
        <v>503</v>
      </c>
      <c r="G612" s="277"/>
      <c r="H612" s="280">
        <v>2</v>
      </c>
      <c r="I612" s="281"/>
      <c r="J612" s="277"/>
      <c r="K612" s="277"/>
      <c r="L612" s="282"/>
      <c r="M612" s="283"/>
      <c r="N612" s="284"/>
      <c r="O612" s="284"/>
      <c r="P612" s="284"/>
      <c r="Q612" s="284"/>
      <c r="R612" s="284"/>
      <c r="S612" s="284"/>
      <c r="T612" s="285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T612" s="286" t="s">
        <v>253</v>
      </c>
      <c r="AU612" s="286" t="s">
        <v>92</v>
      </c>
      <c r="AV612" s="16" t="s">
        <v>358</v>
      </c>
      <c r="AW612" s="16" t="s">
        <v>36</v>
      </c>
      <c r="AX612" s="16" t="s">
        <v>83</v>
      </c>
      <c r="AY612" s="286" t="s">
        <v>244</v>
      </c>
    </row>
    <row r="613" s="15" customFormat="1">
      <c r="A613" s="15"/>
      <c r="B613" s="266"/>
      <c r="C613" s="267"/>
      <c r="D613" s="245" t="s">
        <v>253</v>
      </c>
      <c r="E613" s="268" t="s">
        <v>1</v>
      </c>
      <c r="F613" s="269" t="s">
        <v>409</v>
      </c>
      <c r="G613" s="267"/>
      <c r="H613" s="268" t="s">
        <v>1</v>
      </c>
      <c r="I613" s="270"/>
      <c r="J613" s="267"/>
      <c r="K613" s="267"/>
      <c r="L613" s="271"/>
      <c r="M613" s="272"/>
      <c r="N613" s="273"/>
      <c r="O613" s="273"/>
      <c r="P613" s="273"/>
      <c r="Q613" s="273"/>
      <c r="R613" s="273"/>
      <c r="S613" s="273"/>
      <c r="T613" s="274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75" t="s">
        <v>253</v>
      </c>
      <c r="AU613" s="275" t="s">
        <v>92</v>
      </c>
      <c r="AV613" s="15" t="s">
        <v>90</v>
      </c>
      <c r="AW613" s="15" t="s">
        <v>36</v>
      </c>
      <c r="AX613" s="15" t="s">
        <v>83</v>
      </c>
      <c r="AY613" s="275" t="s">
        <v>244</v>
      </c>
    </row>
    <row r="614" s="13" customFormat="1">
      <c r="A614" s="13"/>
      <c r="B614" s="243"/>
      <c r="C614" s="244"/>
      <c r="D614" s="245" t="s">
        <v>253</v>
      </c>
      <c r="E614" s="246" t="s">
        <v>1</v>
      </c>
      <c r="F614" s="247" t="s">
        <v>789</v>
      </c>
      <c r="G614" s="244"/>
      <c r="H614" s="248">
        <v>2</v>
      </c>
      <c r="I614" s="249"/>
      <c r="J614" s="244"/>
      <c r="K614" s="244"/>
      <c r="L614" s="250"/>
      <c r="M614" s="251"/>
      <c r="N614" s="252"/>
      <c r="O614" s="252"/>
      <c r="P614" s="252"/>
      <c r="Q614" s="252"/>
      <c r="R614" s="252"/>
      <c r="S614" s="252"/>
      <c r="T614" s="25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4" t="s">
        <v>253</v>
      </c>
      <c r="AU614" s="254" t="s">
        <v>92</v>
      </c>
      <c r="AV614" s="13" t="s">
        <v>92</v>
      </c>
      <c r="AW614" s="13" t="s">
        <v>36</v>
      </c>
      <c r="AX614" s="13" t="s">
        <v>83</v>
      </c>
      <c r="AY614" s="254" t="s">
        <v>244</v>
      </c>
    </row>
    <row r="615" s="16" customFormat="1">
      <c r="A615" s="16"/>
      <c r="B615" s="276"/>
      <c r="C615" s="277"/>
      <c r="D615" s="245" t="s">
        <v>253</v>
      </c>
      <c r="E615" s="278" t="s">
        <v>1</v>
      </c>
      <c r="F615" s="279" t="s">
        <v>503</v>
      </c>
      <c r="G615" s="277"/>
      <c r="H615" s="280">
        <v>2</v>
      </c>
      <c r="I615" s="281"/>
      <c r="J615" s="277"/>
      <c r="K615" s="277"/>
      <c r="L615" s="282"/>
      <c r="M615" s="283"/>
      <c r="N615" s="284"/>
      <c r="O615" s="284"/>
      <c r="P615" s="284"/>
      <c r="Q615" s="284"/>
      <c r="R615" s="284"/>
      <c r="S615" s="284"/>
      <c r="T615" s="285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T615" s="286" t="s">
        <v>253</v>
      </c>
      <c r="AU615" s="286" t="s">
        <v>92</v>
      </c>
      <c r="AV615" s="16" t="s">
        <v>358</v>
      </c>
      <c r="AW615" s="16" t="s">
        <v>36</v>
      </c>
      <c r="AX615" s="16" t="s">
        <v>83</v>
      </c>
      <c r="AY615" s="286" t="s">
        <v>244</v>
      </c>
    </row>
    <row r="616" s="15" customFormat="1">
      <c r="A616" s="15"/>
      <c r="B616" s="266"/>
      <c r="C616" s="267"/>
      <c r="D616" s="245" t="s">
        <v>253</v>
      </c>
      <c r="E616" s="268" t="s">
        <v>1</v>
      </c>
      <c r="F616" s="269" t="s">
        <v>410</v>
      </c>
      <c r="G616" s="267"/>
      <c r="H616" s="268" t="s">
        <v>1</v>
      </c>
      <c r="I616" s="270"/>
      <c r="J616" s="267"/>
      <c r="K616" s="267"/>
      <c r="L616" s="271"/>
      <c r="M616" s="272"/>
      <c r="N616" s="273"/>
      <c r="O616" s="273"/>
      <c r="P616" s="273"/>
      <c r="Q616" s="273"/>
      <c r="R616" s="273"/>
      <c r="S616" s="273"/>
      <c r="T616" s="274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T616" s="275" t="s">
        <v>253</v>
      </c>
      <c r="AU616" s="275" t="s">
        <v>92</v>
      </c>
      <c r="AV616" s="15" t="s">
        <v>90</v>
      </c>
      <c r="AW616" s="15" t="s">
        <v>36</v>
      </c>
      <c r="AX616" s="15" t="s">
        <v>83</v>
      </c>
      <c r="AY616" s="275" t="s">
        <v>244</v>
      </c>
    </row>
    <row r="617" s="13" customFormat="1">
      <c r="A617" s="13"/>
      <c r="B617" s="243"/>
      <c r="C617" s="244"/>
      <c r="D617" s="245" t="s">
        <v>253</v>
      </c>
      <c r="E617" s="246" t="s">
        <v>1</v>
      </c>
      <c r="F617" s="247" t="s">
        <v>790</v>
      </c>
      <c r="G617" s="244"/>
      <c r="H617" s="248">
        <v>6</v>
      </c>
      <c r="I617" s="249"/>
      <c r="J617" s="244"/>
      <c r="K617" s="244"/>
      <c r="L617" s="250"/>
      <c r="M617" s="251"/>
      <c r="N617" s="252"/>
      <c r="O617" s="252"/>
      <c r="P617" s="252"/>
      <c r="Q617" s="252"/>
      <c r="R617" s="252"/>
      <c r="S617" s="252"/>
      <c r="T617" s="25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4" t="s">
        <v>253</v>
      </c>
      <c r="AU617" s="254" t="s">
        <v>92</v>
      </c>
      <c r="AV617" s="13" t="s">
        <v>92</v>
      </c>
      <c r="AW617" s="13" t="s">
        <v>36</v>
      </c>
      <c r="AX617" s="13" t="s">
        <v>83</v>
      </c>
      <c r="AY617" s="254" t="s">
        <v>244</v>
      </c>
    </row>
    <row r="618" s="16" customFormat="1">
      <c r="A618" s="16"/>
      <c r="B618" s="276"/>
      <c r="C618" s="277"/>
      <c r="D618" s="245" t="s">
        <v>253</v>
      </c>
      <c r="E618" s="278" t="s">
        <v>1</v>
      </c>
      <c r="F618" s="279" t="s">
        <v>503</v>
      </c>
      <c r="G618" s="277"/>
      <c r="H618" s="280">
        <v>6</v>
      </c>
      <c r="I618" s="281"/>
      <c r="J618" s="277"/>
      <c r="K618" s="277"/>
      <c r="L618" s="282"/>
      <c r="M618" s="283"/>
      <c r="N618" s="284"/>
      <c r="O618" s="284"/>
      <c r="P618" s="284"/>
      <c r="Q618" s="284"/>
      <c r="R618" s="284"/>
      <c r="S618" s="284"/>
      <c r="T618" s="285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T618" s="286" t="s">
        <v>253</v>
      </c>
      <c r="AU618" s="286" t="s">
        <v>92</v>
      </c>
      <c r="AV618" s="16" t="s">
        <v>358</v>
      </c>
      <c r="AW618" s="16" t="s">
        <v>36</v>
      </c>
      <c r="AX618" s="16" t="s">
        <v>83</v>
      </c>
      <c r="AY618" s="286" t="s">
        <v>244</v>
      </c>
    </row>
    <row r="619" s="15" customFormat="1">
      <c r="A619" s="15"/>
      <c r="B619" s="266"/>
      <c r="C619" s="267"/>
      <c r="D619" s="245" t="s">
        <v>253</v>
      </c>
      <c r="E619" s="268" t="s">
        <v>1</v>
      </c>
      <c r="F619" s="269" t="s">
        <v>791</v>
      </c>
      <c r="G619" s="267"/>
      <c r="H619" s="268" t="s">
        <v>1</v>
      </c>
      <c r="I619" s="270"/>
      <c r="J619" s="267"/>
      <c r="K619" s="267"/>
      <c r="L619" s="271"/>
      <c r="M619" s="272"/>
      <c r="N619" s="273"/>
      <c r="O619" s="273"/>
      <c r="P619" s="273"/>
      <c r="Q619" s="273"/>
      <c r="R619" s="273"/>
      <c r="S619" s="273"/>
      <c r="T619" s="274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T619" s="275" t="s">
        <v>253</v>
      </c>
      <c r="AU619" s="275" t="s">
        <v>92</v>
      </c>
      <c r="AV619" s="15" t="s">
        <v>90</v>
      </c>
      <c r="AW619" s="15" t="s">
        <v>36</v>
      </c>
      <c r="AX619" s="15" t="s">
        <v>83</v>
      </c>
      <c r="AY619" s="275" t="s">
        <v>244</v>
      </c>
    </row>
    <row r="620" s="13" customFormat="1">
      <c r="A620" s="13"/>
      <c r="B620" s="243"/>
      <c r="C620" s="244"/>
      <c r="D620" s="245" t="s">
        <v>253</v>
      </c>
      <c r="E620" s="246" t="s">
        <v>1</v>
      </c>
      <c r="F620" s="247" t="s">
        <v>792</v>
      </c>
      <c r="G620" s="244"/>
      <c r="H620" s="248">
        <v>3</v>
      </c>
      <c r="I620" s="249"/>
      <c r="J620" s="244"/>
      <c r="K620" s="244"/>
      <c r="L620" s="250"/>
      <c r="M620" s="251"/>
      <c r="N620" s="252"/>
      <c r="O620" s="252"/>
      <c r="P620" s="252"/>
      <c r="Q620" s="252"/>
      <c r="R620" s="252"/>
      <c r="S620" s="252"/>
      <c r="T620" s="25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4" t="s">
        <v>253</v>
      </c>
      <c r="AU620" s="254" t="s">
        <v>92</v>
      </c>
      <c r="AV620" s="13" t="s">
        <v>92</v>
      </c>
      <c r="AW620" s="13" t="s">
        <v>36</v>
      </c>
      <c r="AX620" s="13" t="s">
        <v>83</v>
      </c>
      <c r="AY620" s="254" t="s">
        <v>244</v>
      </c>
    </row>
    <row r="621" s="16" customFormat="1">
      <c r="A621" s="16"/>
      <c r="B621" s="276"/>
      <c r="C621" s="277"/>
      <c r="D621" s="245" t="s">
        <v>253</v>
      </c>
      <c r="E621" s="278" t="s">
        <v>1</v>
      </c>
      <c r="F621" s="279" t="s">
        <v>503</v>
      </c>
      <c r="G621" s="277"/>
      <c r="H621" s="280">
        <v>3</v>
      </c>
      <c r="I621" s="281"/>
      <c r="J621" s="277"/>
      <c r="K621" s="277"/>
      <c r="L621" s="282"/>
      <c r="M621" s="283"/>
      <c r="N621" s="284"/>
      <c r="O621" s="284"/>
      <c r="P621" s="284"/>
      <c r="Q621" s="284"/>
      <c r="R621" s="284"/>
      <c r="S621" s="284"/>
      <c r="T621" s="285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T621" s="286" t="s">
        <v>253</v>
      </c>
      <c r="AU621" s="286" t="s">
        <v>92</v>
      </c>
      <c r="AV621" s="16" t="s">
        <v>358</v>
      </c>
      <c r="AW621" s="16" t="s">
        <v>36</v>
      </c>
      <c r="AX621" s="16" t="s">
        <v>83</v>
      </c>
      <c r="AY621" s="286" t="s">
        <v>244</v>
      </c>
    </row>
    <row r="622" s="14" customFormat="1">
      <c r="A622" s="14"/>
      <c r="B622" s="255"/>
      <c r="C622" s="256"/>
      <c r="D622" s="245" t="s">
        <v>253</v>
      </c>
      <c r="E622" s="257" t="s">
        <v>1</v>
      </c>
      <c r="F622" s="258" t="s">
        <v>255</v>
      </c>
      <c r="G622" s="256"/>
      <c r="H622" s="259">
        <v>13</v>
      </c>
      <c r="I622" s="260"/>
      <c r="J622" s="256"/>
      <c r="K622" s="256"/>
      <c r="L622" s="261"/>
      <c r="M622" s="262"/>
      <c r="N622" s="263"/>
      <c r="O622" s="263"/>
      <c r="P622" s="263"/>
      <c r="Q622" s="263"/>
      <c r="R622" s="263"/>
      <c r="S622" s="263"/>
      <c r="T622" s="26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65" t="s">
        <v>253</v>
      </c>
      <c r="AU622" s="265" t="s">
        <v>92</v>
      </c>
      <c r="AV622" s="14" t="s">
        <v>251</v>
      </c>
      <c r="AW622" s="14" t="s">
        <v>36</v>
      </c>
      <c r="AX622" s="14" t="s">
        <v>90</v>
      </c>
      <c r="AY622" s="265" t="s">
        <v>244</v>
      </c>
    </row>
    <row r="623" s="2" customFormat="1" ht="24.15" customHeight="1">
      <c r="A623" s="39"/>
      <c r="B623" s="40"/>
      <c r="C623" s="229" t="s">
        <v>793</v>
      </c>
      <c r="D623" s="229" t="s">
        <v>247</v>
      </c>
      <c r="E623" s="230" t="s">
        <v>794</v>
      </c>
      <c r="F623" s="231" t="s">
        <v>795</v>
      </c>
      <c r="G623" s="232" t="s">
        <v>250</v>
      </c>
      <c r="H623" s="233">
        <v>6</v>
      </c>
      <c r="I623" s="234"/>
      <c r="J623" s="235">
        <f>ROUND(I623*H623,2)</f>
        <v>0</v>
      </c>
      <c r="K623" s="236"/>
      <c r="L623" s="45"/>
      <c r="M623" s="237" t="s">
        <v>1</v>
      </c>
      <c r="N623" s="238" t="s">
        <v>48</v>
      </c>
      <c r="O623" s="92"/>
      <c r="P623" s="239">
        <f>O623*H623</f>
        <v>0</v>
      </c>
      <c r="Q623" s="239">
        <v>2.0000000000000002E-05</v>
      </c>
      <c r="R623" s="239">
        <f>Q623*H623</f>
        <v>0.00012000000000000002</v>
      </c>
      <c r="S623" s="239">
        <v>0</v>
      </c>
      <c r="T623" s="240">
        <f>S623*H623</f>
        <v>0</v>
      </c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R623" s="241" t="s">
        <v>251</v>
      </c>
      <c r="AT623" s="241" t="s">
        <v>247</v>
      </c>
      <c r="AU623" s="241" t="s">
        <v>92</v>
      </c>
      <c r="AY623" s="18" t="s">
        <v>244</v>
      </c>
      <c r="BE623" s="242">
        <f>IF(N623="základní",J623,0)</f>
        <v>0</v>
      </c>
      <c r="BF623" s="242">
        <f>IF(N623="snížená",J623,0)</f>
        <v>0</v>
      </c>
      <c r="BG623" s="242">
        <f>IF(N623="zákl. přenesená",J623,0)</f>
        <v>0</v>
      </c>
      <c r="BH623" s="242">
        <f>IF(N623="sníž. přenesená",J623,0)</f>
        <v>0</v>
      </c>
      <c r="BI623" s="242">
        <f>IF(N623="nulová",J623,0)</f>
        <v>0</v>
      </c>
      <c r="BJ623" s="18" t="s">
        <v>90</v>
      </c>
      <c r="BK623" s="242">
        <f>ROUND(I623*H623,2)</f>
        <v>0</v>
      </c>
      <c r="BL623" s="18" t="s">
        <v>251</v>
      </c>
      <c r="BM623" s="241" t="s">
        <v>796</v>
      </c>
    </row>
    <row r="624" s="13" customFormat="1">
      <c r="A624" s="13"/>
      <c r="B624" s="243"/>
      <c r="C624" s="244"/>
      <c r="D624" s="245" t="s">
        <v>253</v>
      </c>
      <c r="E624" s="246" t="s">
        <v>1</v>
      </c>
      <c r="F624" s="247" t="s">
        <v>797</v>
      </c>
      <c r="G624" s="244"/>
      <c r="H624" s="248">
        <v>6</v>
      </c>
      <c r="I624" s="249"/>
      <c r="J624" s="244"/>
      <c r="K624" s="244"/>
      <c r="L624" s="250"/>
      <c r="M624" s="251"/>
      <c r="N624" s="252"/>
      <c r="O624" s="252"/>
      <c r="P624" s="252"/>
      <c r="Q624" s="252"/>
      <c r="R624" s="252"/>
      <c r="S624" s="252"/>
      <c r="T624" s="25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4" t="s">
        <v>253</v>
      </c>
      <c r="AU624" s="254" t="s">
        <v>92</v>
      </c>
      <c r="AV624" s="13" t="s">
        <v>92</v>
      </c>
      <c r="AW624" s="13" t="s">
        <v>36</v>
      </c>
      <c r="AX624" s="13" t="s">
        <v>90</v>
      </c>
      <c r="AY624" s="254" t="s">
        <v>244</v>
      </c>
    </row>
    <row r="625" s="2" customFormat="1" ht="21.75" customHeight="1">
      <c r="A625" s="39"/>
      <c r="B625" s="40"/>
      <c r="C625" s="229" t="s">
        <v>798</v>
      </c>
      <c r="D625" s="229" t="s">
        <v>247</v>
      </c>
      <c r="E625" s="230" t="s">
        <v>799</v>
      </c>
      <c r="F625" s="231" t="s">
        <v>800</v>
      </c>
      <c r="G625" s="232" t="s">
        <v>250</v>
      </c>
      <c r="H625" s="233">
        <v>6</v>
      </c>
      <c r="I625" s="234"/>
      <c r="J625" s="235">
        <f>ROUND(I625*H625,2)</f>
        <v>0</v>
      </c>
      <c r="K625" s="236"/>
      <c r="L625" s="45"/>
      <c r="M625" s="237" t="s">
        <v>1</v>
      </c>
      <c r="N625" s="238" t="s">
        <v>48</v>
      </c>
      <c r="O625" s="92"/>
      <c r="P625" s="239">
        <f>O625*H625</f>
        <v>0</v>
      </c>
      <c r="Q625" s="239">
        <v>0.00048999999999999998</v>
      </c>
      <c r="R625" s="239">
        <f>Q625*H625</f>
        <v>0.0029399999999999999</v>
      </c>
      <c r="S625" s="239">
        <v>0</v>
      </c>
      <c r="T625" s="240">
        <f>S625*H625</f>
        <v>0</v>
      </c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R625" s="241" t="s">
        <v>251</v>
      </c>
      <c r="AT625" s="241" t="s">
        <v>247</v>
      </c>
      <c r="AU625" s="241" t="s">
        <v>92</v>
      </c>
      <c r="AY625" s="18" t="s">
        <v>244</v>
      </c>
      <c r="BE625" s="242">
        <f>IF(N625="základní",J625,0)</f>
        <v>0</v>
      </c>
      <c r="BF625" s="242">
        <f>IF(N625="snížená",J625,0)</f>
        <v>0</v>
      </c>
      <c r="BG625" s="242">
        <f>IF(N625="zákl. přenesená",J625,0)</f>
        <v>0</v>
      </c>
      <c r="BH625" s="242">
        <f>IF(N625="sníž. přenesená",J625,0)</f>
        <v>0</v>
      </c>
      <c r="BI625" s="242">
        <f>IF(N625="nulová",J625,0)</f>
        <v>0</v>
      </c>
      <c r="BJ625" s="18" t="s">
        <v>90</v>
      </c>
      <c r="BK625" s="242">
        <f>ROUND(I625*H625,2)</f>
        <v>0</v>
      </c>
      <c r="BL625" s="18" t="s">
        <v>251</v>
      </c>
      <c r="BM625" s="241" t="s">
        <v>801</v>
      </c>
    </row>
    <row r="626" s="13" customFormat="1">
      <c r="A626" s="13"/>
      <c r="B626" s="243"/>
      <c r="C626" s="244"/>
      <c r="D626" s="245" t="s">
        <v>253</v>
      </c>
      <c r="E626" s="246" t="s">
        <v>1</v>
      </c>
      <c r="F626" s="247" t="s">
        <v>797</v>
      </c>
      <c r="G626" s="244"/>
      <c r="H626" s="248">
        <v>6</v>
      </c>
      <c r="I626" s="249"/>
      <c r="J626" s="244"/>
      <c r="K626" s="244"/>
      <c r="L626" s="250"/>
      <c r="M626" s="251"/>
      <c r="N626" s="252"/>
      <c r="O626" s="252"/>
      <c r="P626" s="252"/>
      <c r="Q626" s="252"/>
      <c r="R626" s="252"/>
      <c r="S626" s="252"/>
      <c r="T626" s="25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4" t="s">
        <v>253</v>
      </c>
      <c r="AU626" s="254" t="s">
        <v>92</v>
      </c>
      <c r="AV626" s="13" t="s">
        <v>92</v>
      </c>
      <c r="AW626" s="13" t="s">
        <v>36</v>
      </c>
      <c r="AX626" s="13" t="s">
        <v>90</v>
      </c>
      <c r="AY626" s="254" t="s">
        <v>244</v>
      </c>
    </row>
    <row r="627" s="2" customFormat="1" ht="16.5" customHeight="1">
      <c r="A627" s="39"/>
      <c r="B627" s="40"/>
      <c r="C627" s="229" t="s">
        <v>802</v>
      </c>
      <c r="D627" s="229" t="s">
        <v>247</v>
      </c>
      <c r="E627" s="230" t="s">
        <v>803</v>
      </c>
      <c r="F627" s="231" t="s">
        <v>804</v>
      </c>
      <c r="G627" s="232" t="s">
        <v>171</v>
      </c>
      <c r="H627" s="233">
        <v>7.2599999999999998</v>
      </c>
      <c r="I627" s="234"/>
      <c r="J627" s="235">
        <f>ROUND(I627*H627,2)</f>
        <v>0</v>
      </c>
      <c r="K627" s="236"/>
      <c r="L627" s="45"/>
      <c r="M627" s="237" t="s">
        <v>1</v>
      </c>
      <c r="N627" s="238" t="s">
        <v>48</v>
      </c>
      <c r="O627" s="92"/>
      <c r="P627" s="239">
        <f>O627*H627</f>
        <v>0</v>
      </c>
      <c r="Q627" s="239">
        <v>0</v>
      </c>
      <c r="R627" s="239">
        <f>Q627*H627</f>
        <v>0</v>
      </c>
      <c r="S627" s="239">
        <v>2.3999999999999999</v>
      </c>
      <c r="T627" s="240">
        <f>S627*H627</f>
        <v>17.423999999999999</v>
      </c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R627" s="241" t="s">
        <v>251</v>
      </c>
      <c r="AT627" s="241" t="s">
        <v>247</v>
      </c>
      <c r="AU627" s="241" t="s">
        <v>92</v>
      </c>
      <c r="AY627" s="18" t="s">
        <v>244</v>
      </c>
      <c r="BE627" s="242">
        <f>IF(N627="základní",J627,0)</f>
        <v>0</v>
      </c>
      <c r="BF627" s="242">
        <f>IF(N627="snížená",J627,0)</f>
        <v>0</v>
      </c>
      <c r="BG627" s="242">
        <f>IF(N627="zákl. přenesená",J627,0)</f>
        <v>0</v>
      </c>
      <c r="BH627" s="242">
        <f>IF(N627="sníž. přenesená",J627,0)</f>
        <v>0</v>
      </c>
      <c r="BI627" s="242">
        <f>IF(N627="nulová",J627,0)</f>
        <v>0</v>
      </c>
      <c r="BJ627" s="18" t="s">
        <v>90</v>
      </c>
      <c r="BK627" s="242">
        <f>ROUND(I627*H627,2)</f>
        <v>0</v>
      </c>
      <c r="BL627" s="18" t="s">
        <v>251</v>
      </c>
      <c r="BM627" s="241" t="s">
        <v>805</v>
      </c>
    </row>
    <row r="628" s="13" customFormat="1">
      <c r="A628" s="13"/>
      <c r="B628" s="243"/>
      <c r="C628" s="244"/>
      <c r="D628" s="245" t="s">
        <v>253</v>
      </c>
      <c r="E628" s="246" t="s">
        <v>1</v>
      </c>
      <c r="F628" s="247" t="s">
        <v>806</v>
      </c>
      <c r="G628" s="244"/>
      <c r="H628" s="248">
        <v>7.2599999999999998</v>
      </c>
      <c r="I628" s="249"/>
      <c r="J628" s="244"/>
      <c r="K628" s="244"/>
      <c r="L628" s="250"/>
      <c r="M628" s="251"/>
      <c r="N628" s="252"/>
      <c r="O628" s="252"/>
      <c r="P628" s="252"/>
      <c r="Q628" s="252"/>
      <c r="R628" s="252"/>
      <c r="S628" s="252"/>
      <c r="T628" s="25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4" t="s">
        <v>253</v>
      </c>
      <c r="AU628" s="254" t="s">
        <v>92</v>
      </c>
      <c r="AV628" s="13" t="s">
        <v>92</v>
      </c>
      <c r="AW628" s="13" t="s">
        <v>36</v>
      </c>
      <c r="AX628" s="13" t="s">
        <v>90</v>
      </c>
      <c r="AY628" s="254" t="s">
        <v>244</v>
      </c>
    </row>
    <row r="629" s="2" customFormat="1" ht="24.15" customHeight="1">
      <c r="A629" s="39"/>
      <c r="B629" s="40"/>
      <c r="C629" s="229" t="s">
        <v>807</v>
      </c>
      <c r="D629" s="229" t="s">
        <v>247</v>
      </c>
      <c r="E629" s="230" t="s">
        <v>808</v>
      </c>
      <c r="F629" s="231" t="s">
        <v>809</v>
      </c>
      <c r="G629" s="232" t="s">
        <v>184</v>
      </c>
      <c r="H629" s="233">
        <v>334.77499999999998</v>
      </c>
      <c r="I629" s="234"/>
      <c r="J629" s="235">
        <f>ROUND(I629*H629,2)</f>
        <v>0</v>
      </c>
      <c r="K629" s="236"/>
      <c r="L629" s="45"/>
      <c r="M629" s="237" t="s">
        <v>1</v>
      </c>
      <c r="N629" s="238" t="s">
        <v>48</v>
      </c>
      <c r="O629" s="92"/>
      <c r="P629" s="239">
        <f>O629*H629</f>
        <v>0</v>
      </c>
      <c r="Q629" s="239">
        <v>0</v>
      </c>
      <c r="R629" s="239">
        <f>Q629*H629</f>
        <v>0</v>
      </c>
      <c r="S629" s="239">
        <v>0.0092499999999999995</v>
      </c>
      <c r="T629" s="240">
        <f>S629*H629</f>
        <v>3.0966687499999996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41" t="s">
        <v>251</v>
      </c>
      <c r="AT629" s="241" t="s">
        <v>247</v>
      </c>
      <c r="AU629" s="241" t="s">
        <v>92</v>
      </c>
      <c r="AY629" s="18" t="s">
        <v>244</v>
      </c>
      <c r="BE629" s="242">
        <f>IF(N629="základní",J629,0)</f>
        <v>0</v>
      </c>
      <c r="BF629" s="242">
        <f>IF(N629="snížená",J629,0)</f>
        <v>0</v>
      </c>
      <c r="BG629" s="242">
        <f>IF(N629="zákl. přenesená",J629,0)</f>
        <v>0</v>
      </c>
      <c r="BH629" s="242">
        <f>IF(N629="sníž. přenesená",J629,0)</f>
        <v>0</v>
      </c>
      <c r="BI629" s="242">
        <f>IF(N629="nulová",J629,0)</f>
        <v>0</v>
      </c>
      <c r="BJ629" s="18" t="s">
        <v>90</v>
      </c>
      <c r="BK629" s="242">
        <f>ROUND(I629*H629,2)</f>
        <v>0</v>
      </c>
      <c r="BL629" s="18" t="s">
        <v>251</v>
      </c>
      <c r="BM629" s="241" t="s">
        <v>810</v>
      </c>
    </row>
    <row r="630" s="13" customFormat="1">
      <c r="A630" s="13"/>
      <c r="B630" s="243"/>
      <c r="C630" s="244"/>
      <c r="D630" s="245" t="s">
        <v>253</v>
      </c>
      <c r="E630" s="246" t="s">
        <v>1</v>
      </c>
      <c r="F630" s="247" t="s">
        <v>811</v>
      </c>
      <c r="G630" s="244"/>
      <c r="H630" s="248">
        <v>334.77499999999998</v>
      </c>
      <c r="I630" s="249"/>
      <c r="J630" s="244"/>
      <c r="K630" s="244"/>
      <c r="L630" s="250"/>
      <c r="M630" s="251"/>
      <c r="N630" s="252"/>
      <c r="O630" s="252"/>
      <c r="P630" s="252"/>
      <c r="Q630" s="252"/>
      <c r="R630" s="252"/>
      <c r="S630" s="252"/>
      <c r="T630" s="25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4" t="s">
        <v>253</v>
      </c>
      <c r="AU630" s="254" t="s">
        <v>92</v>
      </c>
      <c r="AV630" s="13" t="s">
        <v>92</v>
      </c>
      <c r="AW630" s="13" t="s">
        <v>36</v>
      </c>
      <c r="AX630" s="13" t="s">
        <v>90</v>
      </c>
      <c r="AY630" s="254" t="s">
        <v>244</v>
      </c>
    </row>
    <row r="631" s="12" customFormat="1" ht="22.8" customHeight="1">
      <c r="A631" s="12"/>
      <c r="B631" s="213"/>
      <c r="C631" s="214"/>
      <c r="D631" s="215" t="s">
        <v>82</v>
      </c>
      <c r="E631" s="227" t="s">
        <v>812</v>
      </c>
      <c r="F631" s="227" t="s">
        <v>813</v>
      </c>
      <c r="G631" s="214"/>
      <c r="H631" s="214"/>
      <c r="I631" s="217"/>
      <c r="J631" s="228">
        <f>BK631</f>
        <v>0</v>
      </c>
      <c r="K631" s="214"/>
      <c r="L631" s="219"/>
      <c r="M631" s="220"/>
      <c r="N631" s="221"/>
      <c r="O631" s="221"/>
      <c r="P631" s="222">
        <f>SUM(P632:P644)</f>
        <v>0</v>
      </c>
      <c r="Q631" s="221"/>
      <c r="R631" s="222">
        <f>SUM(R632:R644)</f>
        <v>0</v>
      </c>
      <c r="S631" s="221"/>
      <c r="T631" s="223">
        <f>SUM(T632:T644)</f>
        <v>0</v>
      </c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R631" s="224" t="s">
        <v>90</v>
      </c>
      <c r="AT631" s="225" t="s">
        <v>82</v>
      </c>
      <c r="AU631" s="225" t="s">
        <v>90</v>
      </c>
      <c r="AY631" s="224" t="s">
        <v>244</v>
      </c>
      <c r="BK631" s="226">
        <f>SUM(BK632:BK644)</f>
        <v>0</v>
      </c>
    </row>
    <row r="632" s="2" customFormat="1" ht="24.15" customHeight="1">
      <c r="A632" s="39"/>
      <c r="B632" s="40"/>
      <c r="C632" s="229" t="s">
        <v>814</v>
      </c>
      <c r="D632" s="229" t="s">
        <v>247</v>
      </c>
      <c r="E632" s="230" t="s">
        <v>815</v>
      </c>
      <c r="F632" s="231" t="s">
        <v>816</v>
      </c>
      <c r="G632" s="232" t="s">
        <v>338</v>
      </c>
      <c r="H632" s="233">
        <v>118</v>
      </c>
      <c r="I632" s="234"/>
      <c r="J632" s="235">
        <f>ROUND(I632*H632,2)</f>
        <v>0</v>
      </c>
      <c r="K632" s="236"/>
      <c r="L632" s="45"/>
      <c r="M632" s="237" t="s">
        <v>1</v>
      </c>
      <c r="N632" s="238" t="s">
        <v>48</v>
      </c>
      <c r="O632" s="92"/>
      <c r="P632" s="239">
        <f>O632*H632</f>
        <v>0</v>
      </c>
      <c r="Q632" s="239">
        <v>0</v>
      </c>
      <c r="R632" s="239">
        <f>Q632*H632</f>
        <v>0</v>
      </c>
      <c r="S632" s="239">
        <v>0</v>
      </c>
      <c r="T632" s="240">
        <f>S632*H632</f>
        <v>0</v>
      </c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R632" s="241" t="s">
        <v>251</v>
      </c>
      <c r="AT632" s="241" t="s">
        <v>247</v>
      </c>
      <c r="AU632" s="241" t="s">
        <v>92</v>
      </c>
      <c r="AY632" s="18" t="s">
        <v>244</v>
      </c>
      <c r="BE632" s="242">
        <f>IF(N632="základní",J632,0)</f>
        <v>0</v>
      </c>
      <c r="BF632" s="242">
        <f>IF(N632="snížená",J632,0)</f>
        <v>0</v>
      </c>
      <c r="BG632" s="242">
        <f>IF(N632="zákl. přenesená",J632,0)</f>
        <v>0</v>
      </c>
      <c r="BH632" s="242">
        <f>IF(N632="sníž. přenesená",J632,0)</f>
        <v>0</v>
      </c>
      <c r="BI632" s="242">
        <f>IF(N632="nulová",J632,0)</f>
        <v>0</v>
      </c>
      <c r="BJ632" s="18" t="s">
        <v>90</v>
      </c>
      <c r="BK632" s="242">
        <f>ROUND(I632*H632,2)</f>
        <v>0</v>
      </c>
      <c r="BL632" s="18" t="s">
        <v>251</v>
      </c>
      <c r="BM632" s="241" t="s">
        <v>817</v>
      </c>
    </row>
    <row r="633" s="13" customFormat="1">
      <c r="A633" s="13"/>
      <c r="B633" s="243"/>
      <c r="C633" s="244"/>
      <c r="D633" s="245" t="s">
        <v>253</v>
      </c>
      <c r="E633" s="246" t="s">
        <v>1</v>
      </c>
      <c r="F633" s="247" t="s">
        <v>818</v>
      </c>
      <c r="G633" s="244"/>
      <c r="H633" s="248">
        <v>118</v>
      </c>
      <c r="I633" s="249"/>
      <c r="J633" s="244"/>
      <c r="K633" s="244"/>
      <c r="L633" s="250"/>
      <c r="M633" s="251"/>
      <c r="N633" s="252"/>
      <c r="O633" s="252"/>
      <c r="P633" s="252"/>
      <c r="Q633" s="252"/>
      <c r="R633" s="252"/>
      <c r="S633" s="252"/>
      <c r="T633" s="25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4" t="s">
        <v>253</v>
      </c>
      <c r="AU633" s="254" t="s">
        <v>92</v>
      </c>
      <c r="AV633" s="13" t="s">
        <v>92</v>
      </c>
      <c r="AW633" s="13" t="s">
        <v>36</v>
      </c>
      <c r="AX633" s="13" t="s">
        <v>83</v>
      </c>
      <c r="AY633" s="254" t="s">
        <v>244</v>
      </c>
    </row>
    <row r="634" s="14" customFormat="1">
      <c r="A634" s="14"/>
      <c r="B634" s="255"/>
      <c r="C634" s="256"/>
      <c r="D634" s="245" t="s">
        <v>253</v>
      </c>
      <c r="E634" s="257" t="s">
        <v>1</v>
      </c>
      <c r="F634" s="258" t="s">
        <v>255</v>
      </c>
      <c r="G634" s="256"/>
      <c r="H634" s="259">
        <v>118</v>
      </c>
      <c r="I634" s="260"/>
      <c r="J634" s="256"/>
      <c r="K634" s="256"/>
      <c r="L634" s="261"/>
      <c r="M634" s="262"/>
      <c r="N634" s="263"/>
      <c r="O634" s="263"/>
      <c r="P634" s="263"/>
      <c r="Q634" s="263"/>
      <c r="R634" s="263"/>
      <c r="S634" s="263"/>
      <c r="T634" s="26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65" t="s">
        <v>253</v>
      </c>
      <c r="AU634" s="265" t="s">
        <v>92</v>
      </c>
      <c r="AV634" s="14" t="s">
        <v>251</v>
      </c>
      <c r="AW634" s="14" t="s">
        <v>36</v>
      </c>
      <c r="AX634" s="14" t="s">
        <v>90</v>
      </c>
      <c r="AY634" s="265" t="s">
        <v>244</v>
      </c>
    </row>
    <row r="635" s="2" customFormat="1" ht="24.15" customHeight="1">
      <c r="A635" s="39"/>
      <c r="B635" s="40"/>
      <c r="C635" s="229" t="s">
        <v>819</v>
      </c>
      <c r="D635" s="229" t="s">
        <v>247</v>
      </c>
      <c r="E635" s="230" t="s">
        <v>820</v>
      </c>
      <c r="F635" s="231" t="s">
        <v>821</v>
      </c>
      <c r="G635" s="232" t="s">
        <v>338</v>
      </c>
      <c r="H635" s="233">
        <v>138.52099999999999</v>
      </c>
      <c r="I635" s="234"/>
      <c r="J635" s="235">
        <f>ROUND(I635*H635,2)</f>
        <v>0</v>
      </c>
      <c r="K635" s="236"/>
      <c r="L635" s="45"/>
      <c r="M635" s="237" t="s">
        <v>1</v>
      </c>
      <c r="N635" s="238" t="s">
        <v>48</v>
      </c>
      <c r="O635" s="92"/>
      <c r="P635" s="239">
        <f>O635*H635</f>
        <v>0</v>
      </c>
      <c r="Q635" s="239">
        <v>0</v>
      </c>
      <c r="R635" s="239">
        <f>Q635*H635</f>
        <v>0</v>
      </c>
      <c r="S635" s="239">
        <v>0</v>
      </c>
      <c r="T635" s="240">
        <f>S635*H635</f>
        <v>0</v>
      </c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R635" s="241" t="s">
        <v>251</v>
      </c>
      <c r="AT635" s="241" t="s">
        <v>247</v>
      </c>
      <c r="AU635" s="241" t="s">
        <v>92</v>
      </c>
      <c r="AY635" s="18" t="s">
        <v>244</v>
      </c>
      <c r="BE635" s="242">
        <f>IF(N635="základní",J635,0)</f>
        <v>0</v>
      </c>
      <c r="BF635" s="242">
        <f>IF(N635="snížená",J635,0)</f>
        <v>0</v>
      </c>
      <c r="BG635" s="242">
        <f>IF(N635="zákl. přenesená",J635,0)</f>
        <v>0</v>
      </c>
      <c r="BH635" s="242">
        <f>IF(N635="sníž. přenesená",J635,0)</f>
        <v>0</v>
      </c>
      <c r="BI635" s="242">
        <f>IF(N635="nulová",J635,0)</f>
        <v>0</v>
      </c>
      <c r="BJ635" s="18" t="s">
        <v>90</v>
      </c>
      <c r="BK635" s="242">
        <f>ROUND(I635*H635,2)</f>
        <v>0</v>
      </c>
      <c r="BL635" s="18" t="s">
        <v>251</v>
      </c>
      <c r="BM635" s="241" t="s">
        <v>822</v>
      </c>
    </row>
    <row r="636" s="2" customFormat="1" ht="24.15" customHeight="1">
      <c r="A636" s="39"/>
      <c r="B636" s="40"/>
      <c r="C636" s="229" t="s">
        <v>823</v>
      </c>
      <c r="D636" s="229" t="s">
        <v>247</v>
      </c>
      <c r="E636" s="230" t="s">
        <v>824</v>
      </c>
      <c r="F636" s="231" t="s">
        <v>825</v>
      </c>
      <c r="G636" s="232" t="s">
        <v>338</v>
      </c>
      <c r="H636" s="233">
        <v>138.52099999999999</v>
      </c>
      <c r="I636" s="234"/>
      <c r="J636" s="235">
        <f>ROUND(I636*H636,2)</f>
        <v>0</v>
      </c>
      <c r="K636" s="236"/>
      <c r="L636" s="45"/>
      <c r="M636" s="237" t="s">
        <v>1</v>
      </c>
      <c r="N636" s="238" t="s">
        <v>48</v>
      </c>
      <c r="O636" s="92"/>
      <c r="P636" s="239">
        <f>O636*H636</f>
        <v>0</v>
      </c>
      <c r="Q636" s="239">
        <v>0</v>
      </c>
      <c r="R636" s="239">
        <f>Q636*H636</f>
        <v>0</v>
      </c>
      <c r="S636" s="239">
        <v>0</v>
      </c>
      <c r="T636" s="240">
        <f>S636*H636</f>
        <v>0</v>
      </c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R636" s="241" t="s">
        <v>251</v>
      </c>
      <c r="AT636" s="241" t="s">
        <v>247</v>
      </c>
      <c r="AU636" s="241" t="s">
        <v>92</v>
      </c>
      <c r="AY636" s="18" t="s">
        <v>244</v>
      </c>
      <c r="BE636" s="242">
        <f>IF(N636="základní",J636,0)</f>
        <v>0</v>
      </c>
      <c r="BF636" s="242">
        <f>IF(N636="snížená",J636,0)</f>
        <v>0</v>
      </c>
      <c r="BG636" s="242">
        <f>IF(N636="zákl. přenesená",J636,0)</f>
        <v>0</v>
      </c>
      <c r="BH636" s="242">
        <f>IF(N636="sníž. přenesená",J636,0)</f>
        <v>0</v>
      </c>
      <c r="BI636" s="242">
        <f>IF(N636="nulová",J636,0)</f>
        <v>0</v>
      </c>
      <c r="BJ636" s="18" t="s">
        <v>90</v>
      </c>
      <c r="BK636" s="242">
        <f>ROUND(I636*H636,2)</f>
        <v>0</v>
      </c>
      <c r="BL636" s="18" t="s">
        <v>251</v>
      </c>
      <c r="BM636" s="241" t="s">
        <v>826</v>
      </c>
    </row>
    <row r="637" s="2" customFormat="1" ht="24.15" customHeight="1">
      <c r="A637" s="39"/>
      <c r="B637" s="40"/>
      <c r="C637" s="229" t="s">
        <v>827</v>
      </c>
      <c r="D637" s="229" t="s">
        <v>247</v>
      </c>
      <c r="E637" s="230" t="s">
        <v>828</v>
      </c>
      <c r="F637" s="231" t="s">
        <v>829</v>
      </c>
      <c r="G637" s="232" t="s">
        <v>338</v>
      </c>
      <c r="H637" s="233">
        <v>1385.21</v>
      </c>
      <c r="I637" s="234"/>
      <c r="J637" s="235">
        <f>ROUND(I637*H637,2)</f>
        <v>0</v>
      </c>
      <c r="K637" s="236"/>
      <c r="L637" s="45"/>
      <c r="M637" s="237" t="s">
        <v>1</v>
      </c>
      <c r="N637" s="238" t="s">
        <v>48</v>
      </c>
      <c r="O637" s="92"/>
      <c r="P637" s="239">
        <f>O637*H637</f>
        <v>0</v>
      </c>
      <c r="Q637" s="239">
        <v>0</v>
      </c>
      <c r="R637" s="239">
        <f>Q637*H637</f>
        <v>0</v>
      </c>
      <c r="S637" s="239">
        <v>0</v>
      </c>
      <c r="T637" s="240">
        <f>S637*H637</f>
        <v>0</v>
      </c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R637" s="241" t="s">
        <v>251</v>
      </c>
      <c r="AT637" s="241" t="s">
        <v>247</v>
      </c>
      <c r="AU637" s="241" t="s">
        <v>92</v>
      </c>
      <c r="AY637" s="18" t="s">
        <v>244</v>
      </c>
      <c r="BE637" s="242">
        <f>IF(N637="základní",J637,0)</f>
        <v>0</v>
      </c>
      <c r="BF637" s="242">
        <f>IF(N637="snížená",J637,0)</f>
        <v>0</v>
      </c>
      <c r="BG637" s="242">
        <f>IF(N637="zákl. přenesená",J637,0)</f>
        <v>0</v>
      </c>
      <c r="BH637" s="242">
        <f>IF(N637="sníž. přenesená",J637,0)</f>
        <v>0</v>
      </c>
      <c r="BI637" s="242">
        <f>IF(N637="nulová",J637,0)</f>
        <v>0</v>
      </c>
      <c r="BJ637" s="18" t="s">
        <v>90</v>
      </c>
      <c r="BK637" s="242">
        <f>ROUND(I637*H637,2)</f>
        <v>0</v>
      </c>
      <c r="BL637" s="18" t="s">
        <v>251</v>
      </c>
      <c r="BM637" s="241" t="s">
        <v>830</v>
      </c>
    </row>
    <row r="638" s="13" customFormat="1">
      <c r="A638" s="13"/>
      <c r="B638" s="243"/>
      <c r="C638" s="244"/>
      <c r="D638" s="245" t="s">
        <v>253</v>
      </c>
      <c r="E638" s="244"/>
      <c r="F638" s="247" t="s">
        <v>831</v>
      </c>
      <c r="G638" s="244"/>
      <c r="H638" s="248">
        <v>1385.21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253</v>
      </c>
      <c r="AU638" s="254" t="s">
        <v>92</v>
      </c>
      <c r="AV638" s="13" t="s">
        <v>92</v>
      </c>
      <c r="AW638" s="13" t="s">
        <v>4</v>
      </c>
      <c r="AX638" s="13" t="s">
        <v>90</v>
      </c>
      <c r="AY638" s="254" t="s">
        <v>244</v>
      </c>
    </row>
    <row r="639" s="2" customFormat="1" ht="37.8" customHeight="1">
      <c r="A639" s="39"/>
      <c r="B639" s="40"/>
      <c r="C639" s="229" t="s">
        <v>832</v>
      </c>
      <c r="D639" s="229" t="s">
        <v>247</v>
      </c>
      <c r="E639" s="230" t="s">
        <v>833</v>
      </c>
      <c r="F639" s="231" t="s">
        <v>834</v>
      </c>
      <c r="G639" s="232" t="s">
        <v>338</v>
      </c>
      <c r="H639" s="233">
        <v>135.42400000000001</v>
      </c>
      <c r="I639" s="234"/>
      <c r="J639" s="235">
        <f>ROUND(I639*H639,2)</f>
        <v>0</v>
      </c>
      <c r="K639" s="236"/>
      <c r="L639" s="45"/>
      <c r="M639" s="237" t="s">
        <v>1</v>
      </c>
      <c r="N639" s="238" t="s">
        <v>48</v>
      </c>
      <c r="O639" s="92"/>
      <c r="P639" s="239">
        <f>O639*H639</f>
        <v>0</v>
      </c>
      <c r="Q639" s="239">
        <v>0</v>
      </c>
      <c r="R639" s="239">
        <f>Q639*H639</f>
        <v>0</v>
      </c>
      <c r="S639" s="239">
        <v>0</v>
      </c>
      <c r="T639" s="240">
        <f>S639*H639</f>
        <v>0</v>
      </c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R639" s="241" t="s">
        <v>251</v>
      </c>
      <c r="AT639" s="241" t="s">
        <v>247</v>
      </c>
      <c r="AU639" s="241" t="s">
        <v>92</v>
      </c>
      <c r="AY639" s="18" t="s">
        <v>244</v>
      </c>
      <c r="BE639" s="242">
        <f>IF(N639="základní",J639,0)</f>
        <v>0</v>
      </c>
      <c r="BF639" s="242">
        <f>IF(N639="snížená",J639,0)</f>
        <v>0</v>
      </c>
      <c r="BG639" s="242">
        <f>IF(N639="zákl. přenesená",J639,0)</f>
        <v>0</v>
      </c>
      <c r="BH639" s="242">
        <f>IF(N639="sníž. přenesená",J639,0)</f>
        <v>0</v>
      </c>
      <c r="BI639" s="242">
        <f>IF(N639="nulová",J639,0)</f>
        <v>0</v>
      </c>
      <c r="BJ639" s="18" t="s">
        <v>90</v>
      </c>
      <c r="BK639" s="242">
        <f>ROUND(I639*H639,2)</f>
        <v>0</v>
      </c>
      <c r="BL639" s="18" t="s">
        <v>251</v>
      </c>
      <c r="BM639" s="241" t="s">
        <v>835</v>
      </c>
    </row>
    <row r="640" s="13" customFormat="1">
      <c r="A640" s="13"/>
      <c r="B640" s="243"/>
      <c r="C640" s="244"/>
      <c r="D640" s="245" t="s">
        <v>253</v>
      </c>
      <c r="E640" s="246" t="s">
        <v>1</v>
      </c>
      <c r="F640" s="247" t="s">
        <v>836</v>
      </c>
      <c r="G640" s="244"/>
      <c r="H640" s="248">
        <v>135.42400000000001</v>
      </c>
      <c r="I640" s="249"/>
      <c r="J640" s="244"/>
      <c r="K640" s="244"/>
      <c r="L640" s="250"/>
      <c r="M640" s="251"/>
      <c r="N640" s="252"/>
      <c r="O640" s="252"/>
      <c r="P640" s="252"/>
      <c r="Q640" s="252"/>
      <c r="R640" s="252"/>
      <c r="S640" s="252"/>
      <c r="T640" s="25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4" t="s">
        <v>253</v>
      </c>
      <c r="AU640" s="254" t="s">
        <v>92</v>
      </c>
      <c r="AV640" s="13" t="s">
        <v>92</v>
      </c>
      <c r="AW640" s="13" t="s">
        <v>36</v>
      </c>
      <c r="AX640" s="13" t="s">
        <v>90</v>
      </c>
      <c r="AY640" s="254" t="s">
        <v>244</v>
      </c>
    </row>
    <row r="641" s="2" customFormat="1" ht="33" customHeight="1">
      <c r="A641" s="39"/>
      <c r="B641" s="40"/>
      <c r="C641" s="229" t="s">
        <v>837</v>
      </c>
      <c r="D641" s="229" t="s">
        <v>247</v>
      </c>
      <c r="E641" s="230" t="s">
        <v>838</v>
      </c>
      <c r="F641" s="231" t="s">
        <v>839</v>
      </c>
      <c r="G641" s="232" t="s">
        <v>338</v>
      </c>
      <c r="H641" s="233">
        <v>3.097</v>
      </c>
      <c r="I641" s="234"/>
      <c r="J641" s="235">
        <f>ROUND(I641*H641,2)</f>
        <v>0</v>
      </c>
      <c r="K641" s="236"/>
      <c r="L641" s="45"/>
      <c r="M641" s="237" t="s">
        <v>1</v>
      </c>
      <c r="N641" s="238" t="s">
        <v>48</v>
      </c>
      <c r="O641" s="92"/>
      <c r="P641" s="239">
        <f>O641*H641</f>
        <v>0</v>
      </c>
      <c r="Q641" s="239">
        <v>0</v>
      </c>
      <c r="R641" s="239">
        <f>Q641*H641</f>
        <v>0</v>
      </c>
      <c r="S641" s="239">
        <v>0</v>
      </c>
      <c r="T641" s="240">
        <f>S641*H641</f>
        <v>0</v>
      </c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R641" s="241" t="s">
        <v>251</v>
      </c>
      <c r="AT641" s="241" t="s">
        <v>247</v>
      </c>
      <c r="AU641" s="241" t="s">
        <v>92</v>
      </c>
      <c r="AY641" s="18" t="s">
        <v>244</v>
      </c>
      <c r="BE641" s="242">
        <f>IF(N641="základní",J641,0)</f>
        <v>0</v>
      </c>
      <c r="BF641" s="242">
        <f>IF(N641="snížená",J641,0)</f>
        <v>0</v>
      </c>
      <c r="BG641" s="242">
        <f>IF(N641="zákl. přenesená",J641,0)</f>
        <v>0</v>
      </c>
      <c r="BH641" s="242">
        <f>IF(N641="sníž. přenesená",J641,0)</f>
        <v>0</v>
      </c>
      <c r="BI641" s="242">
        <f>IF(N641="nulová",J641,0)</f>
        <v>0</v>
      </c>
      <c r="BJ641" s="18" t="s">
        <v>90</v>
      </c>
      <c r="BK641" s="242">
        <f>ROUND(I641*H641,2)</f>
        <v>0</v>
      </c>
      <c r="BL641" s="18" t="s">
        <v>251</v>
      </c>
      <c r="BM641" s="241" t="s">
        <v>840</v>
      </c>
    </row>
    <row r="642" s="13" customFormat="1">
      <c r="A642" s="13"/>
      <c r="B642" s="243"/>
      <c r="C642" s="244"/>
      <c r="D642" s="245" t="s">
        <v>253</v>
      </c>
      <c r="E642" s="246" t="s">
        <v>1</v>
      </c>
      <c r="F642" s="247" t="s">
        <v>841</v>
      </c>
      <c r="G642" s="244"/>
      <c r="H642" s="248">
        <v>3.097</v>
      </c>
      <c r="I642" s="249"/>
      <c r="J642" s="244"/>
      <c r="K642" s="244"/>
      <c r="L642" s="250"/>
      <c r="M642" s="251"/>
      <c r="N642" s="252"/>
      <c r="O642" s="252"/>
      <c r="P642" s="252"/>
      <c r="Q642" s="252"/>
      <c r="R642" s="252"/>
      <c r="S642" s="252"/>
      <c r="T642" s="25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4" t="s">
        <v>253</v>
      </c>
      <c r="AU642" s="254" t="s">
        <v>92</v>
      </c>
      <c r="AV642" s="13" t="s">
        <v>92</v>
      </c>
      <c r="AW642" s="13" t="s">
        <v>36</v>
      </c>
      <c r="AX642" s="13" t="s">
        <v>90</v>
      </c>
      <c r="AY642" s="254" t="s">
        <v>244</v>
      </c>
    </row>
    <row r="643" s="2" customFormat="1" ht="16.5" customHeight="1">
      <c r="A643" s="39"/>
      <c r="B643" s="40"/>
      <c r="C643" s="229" t="s">
        <v>842</v>
      </c>
      <c r="D643" s="229" t="s">
        <v>247</v>
      </c>
      <c r="E643" s="230" t="s">
        <v>843</v>
      </c>
      <c r="F643" s="231" t="s">
        <v>844</v>
      </c>
      <c r="G643" s="232" t="s">
        <v>338</v>
      </c>
      <c r="H643" s="233">
        <v>118</v>
      </c>
      <c r="I643" s="234"/>
      <c r="J643" s="235">
        <f>ROUND(I643*H643,2)</f>
        <v>0</v>
      </c>
      <c r="K643" s="236"/>
      <c r="L643" s="45"/>
      <c r="M643" s="237" t="s">
        <v>1</v>
      </c>
      <c r="N643" s="238" t="s">
        <v>48</v>
      </c>
      <c r="O643" s="92"/>
      <c r="P643" s="239">
        <f>O643*H643</f>
        <v>0</v>
      </c>
      <c r="Q643" s="239">
        <v>0</v>
      </c>
      <c r="R643" s="239">
        <f>Q643*H643</f>
        <v>0</v>
      </c>
      <c r="S643" s="239">
        <v>0</v>
      </c>
      <c r="T643" s="240">
        <f>S643*H643</f>
        <v>0</v>
      </c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R643" s="241" t="s">
        <v>251</v>
      </c>
      <c r="AT643" s="241" t="s">
        <v>247</v>
      </c>
      <c r="AU643" s="241" t="s">
        <v>92</v>
      </c>
      <c r="AY643" s="18" t="s">
        <v>244</v>
      </c>
      <c r="BE643" s="242">
        <f>IF(N643="základní",J643,0)</f>
        <v>0</v>
      </c>
      <c r="BF643" s="242">
        <f>IF(N643="snížená",J643,0)</f>
        <v>0</v>
      </c>
      <c r="BG643" s="242">
        <f>IF(N643="zákl. přenesená",J643,0)</f>
        <v>0</v>
      </c>
      <c r="BH643" s="242">
        <f>IF(N643="sníž. přenesená",J643,0)</f>
        <v>0</v>
      </c>
      <c r="BI643" s="242">
        <f>IF(N643="nulová",J643,0)</f>
        <v>0</v>
      </c>
      <c r="BJ643" s="18" t="s">
        <v>90</v>
      </c>
      <c r="BK643" s="242">
        <f>ROUND(I643*H643,2)</f>
        <v>0</v>
      </c>
      <c r="BL643" s="18" t="s">
        <v>251</v>
      </c>
      <c r="BM643" s="241" t="s">
        <v>845</v>
      </c>
    </row>
    <row r="644" s="13" customFormat="1">
      <c r="A644" s="13"/>
      <c r="B644" s="243"/>
      <c r="C644" s="244"/>
      <c r="D644" s="245" t="s">
        <v>253</v>
      </c>
      <c r="E644" s="246" t="s">
        <v>1</v>
      </c>
      <c r="F644" s="247" t="s">
        <v>818</v>
      </c>
      <c r="G644" s="244"/>
      <c r="H644" s="248">
        <v>118</v>
      </c>
      <c r="I644" s="249"/>
      <c r="J644" s="244"/>
      <c r="K644" s="244"/>
      <c r="L644" s="250"/>
      <c r="M644" s="251"/>
      <c r="N644" s="252"/>
      <c r="O644" s="252"/>
      <c r="P644" s="252"/>
      <c r="Q644" s="252"/>
      <c r="R644" s="252"/>
      <c r="S644" s="252"/>
      <c r="T644" s="25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4" t="s">
        <v>253</v>
      </c>
      <c r="AU644" s="254" t="s">
        <v>92</v>
      </c>
      <c r="AV644" s="13" t="s">
        <v>92</v>
      </c>
      <c r="AW644" s="13" t="s">
        <v>36</v>
      </c>
      <c r="AX644" s="13" t="s">
        <v>90</v>
      </c>
      <c r="AY644" s="254" t="s">
        <v>244</v>
      </c>
    </row>
    <row r="645" s="12" customFormat="1" ht="22.8" customHeight="1">
      <c r="A645" s="12"/>
      <c r="B645" s="213"/>
      <c r="C645" s="214"/>
      <c r="D645" s="215" t="s">
        <v>82</v>
      </c>
      <c r="E645" s="227" t="s">
        <v>846</v>
      </c>
      <c r="F645" s="227" t="s">
        <v>847</v>
      </c>
      <c r="G645" s="214"/>
      <c r="H645" s="214"/>
      <c r="I645" s="217"/>
      <c r="J645" s="228">
        <f>BK645</f>
        <v>0</v>
      </c>
      <c r="K645" s="214"/>
      <c r="L645" s="219"/>
      <c r="M645" s="220"/>
      <c r="N645" s="221"/>
      <c r="O645" s="221"/>
      <c r="P645" s="222">
        <f>P646</f>
        <v>0</v>
      </c>
      <c r="Q645" s="221"/>
      <c r="R645" s="222">
        <f>R646</f>
        <v>0</v>
      </c>
      <c r="S645" s="221"/>
      <c r="T645" s="223">
        <f>T646</f>
        <v>0</v>
      </c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R645" s="224" t="s">
        <v>90</v>
      </c>
      <c r="AT645" s="225" t="s">
        <v>82</v>
      </c>
      <c r="AU645" s="225" t="s">
        <v>90</v>
      </c>
      <c r="AY645" s="224" t="s">
        <v>244</v>
      </c>
      <c r="BK645" s="226">
        <f>BK646</f>
        <v>0</v>
      </c>
    </row>
    <row r="646" s="2" customFormat="1" ht="24.15" customHeight="1">
      <c r="A646" s="39"/>
      <c r="B646" s="40"/>
      <c r="C646" s="229" t="s">
        <v>848</v>
      </c>
      <c r="D646" s="303" t="s">
        <v>247</v>
      </c>
      <c r="E646" s="230" t="s">
        <v>849</v>
      </c>
      <c r="F646" s="231" t="s">
        <v>850</v>
      </c>
      <c r="G646" s="232" t="s">
        <v>338</v>
      </c>
      <c r="H646" s="233">
        <v>895.50300000000004</v>
      </c>
      <c r="I646" s="234"/>
      <c r="J646" s="235">
        <f>ROUND(I646*H646,2)</f>
        <v>0</v>
      </c>
      <c r="K646" s="236"/>
      <c r="L646" s="45"/>
      <c r="M646" s="237" t="s">
        <v>1</v>
      </c>
      <c r="N646" s="238" t="s">
        <v>48</v>
      </c>
      <c r="O646" s="92"/>
      <c r="P646" s="239">
        <f>O646*H646</f>
        <v>0</v>
      </c>
      <c r="Q646" s="239">
        <v>0</v>
      </c>
      <c r="R646" s="239">
        <f>Q646*H646</f>
        <v>0</v>
      </c>
      <c r="S646" s="239">
        <v>0</v>
      </c>
      <c r="T646" s="240">
        <f>S646*H646</f>
        <v>0</v>
      </c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R646" s="241" t="s">
        <v>251</v>
      </c>
      <c r="AT646" s="241" t="s">
        <v>247</v>
      </c>
      <c r="AU646" s="241" t="s">
        <v>92</v>
      </c>
      <c r="AY646" s="18" t="s">
        <v>244</v>
      </c>
      <c r="BE646" s="242">
        <f>IF(N646="základní",J646,0)</f>
        <v>0</v>
      </c>
      <c r="BF646" s="242">
        <f>IF(N646="snížená",J646,0)</f>
        <v>0</v>
      </c>
      <c r="BG646" s="242">
        <f>IF(N646="zákl. přenesená",J646,0)</f>
        <v>0</v>
      </c>
      <c r="BH646" s="242">
        <f>IF(N646="sníž. přenesená",J646,0)</f>
        <v>0</v>
      </c>
      <c r="BI646" s="242">
        <f>IF(N646="nulová",J646,0)</f>
        <v>0</v>
      </c>
      <c r="BJ646" s="18" t="s">
        <v>90</v>
      </c>
      <c r="BK646" s="242">
        <f>ROUND(I646*H646,2)</f>
        <v>0</v>
      </c>
      <c r="BL646" s="18" t="s">
        <v>251</v>
      </c>
      <c r="BM646" s="241" t="s">
        <v>851</v>
      </c>
    </row>
    <row r="647" s="12" customFormat="1" ht="25.92" customHeight="1">
      <c r="A647" s="12"/>
      <c r="B647" s="213"/>
      <c r="C647" s="214"/>
      <c r="D647" s="215" t="s">
        <v>82</v>
      </c>
      <c r="E647" s="216" t="s">
        <v>852</v>
      </c>
      <c r="F647" s="216" t="s">
        <v>853</v>
      </c>
      <c r="G647" s="214"/>
      <c r="H647" s="214"/>
      <c r="I647" s="217"/>
      <c r="J647" s="218">
        <f>BK647</f>
        <v>0</v>
      </c>
      <c r="K647" s="214"/>
      <c r="L647" s="219"/>
      <c r="M647" s="220"/>
      <c r="N647" s="221"/>
      <c r="O647" s="221"/>
      <c r="P647" s="222">
        <f>P648+P673+P713+P748+P756+P762+P794+P861+P1059+P1148+P1369+P1432+P1452+P1484+P1505</f>
        <v>0</v>
      </c>
      <c r="Q647" s="221"/>
      <c r="R647" s="222">
        <f>R648+R673+R713+R748+R756+R762+R794+R861+R1059+R1148+R1369+R1432+R1452+R1484+R1505</f>
        <v>216.57094190000001</v>
      </c>
      <c r="S647" s="221"/>
      <c r="T647" s="223">
        <f>T648+T673+T713+T748+T756+T762+T794+T861+T1059+T1148+T1369+T1432+T1452+T1484+T1505</f>
        <v>0</v>
      </c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R647" s="224" t="s">
        <v>92</v>
      </c>
      <c r="AT647" s="225" t="s">
        <v>82</v>
      </c>
      <c r="AU647" s="225" t="s">
        <v>83</v>
      </c>
      <c r="AY647" s="224" t="s">
        <v>244</v>
      </c>
      <c r="BK647" s="226">
        <f>BK648+BK673+BK713+BK748+BK756+BK762+BK794+BK861+BK1059+BK1148+BK1369+BK1432+BK1452+BK1484+BK1505</f>
        <v>0</v>
      </c>
    </row>
    <row r="648" s="12" customFormat="1" ht="22.8" customHeight="1">
      <c r="A648" s="12"/>
      <c r="B648" s="213"/>
      <c r="C648" s="214"/>
      <c r="D648" s="215" t="s">
        <v>82</v>
      </c>
      <c r="E648" s="227" t="s">
        <v>854</v>
      </c>
      <c r="F648" s="227" t="s">
        <v>855</v>
      </c>
      <c r="G648" s="214"/>
      <c r="H648" s="214"/>
      <c r="I648" s="217"/>
      <c r="J648" s="228">
        <f>BK648</f>
        <v>0</v>
      </c>
      <c r="K648" s="214"/>
      <c r="L648" s="219"/>
      <c r="M648" s="220"/>
      <c r="N648" s="221"/>
      <c r="O648" s="221"/>
      <c r="P648" s="222">
        <f>SUM(P649:P672)</f>
        <v>0</v>
      </c>
      <c r="Q648" s="221"/>
      <c r="R648" s="222">
        <f>SUM(R649:R672)</f>
        <v>3.6367642</v>
      </c>
      <c r="S648" s="221"/>
      <c r="T648" s="223">
        <f>SUM(T649:T672)</f>
        <v>0</v>
      </c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R648" s="224" t="s">
        <v>92</v>
      </c>
      <c r="AT648" s="225" t="s">
        <v>82</v>
      </c>
      <c r="AU648" s="225" t="s">
        <v>90</v>
      </c>
      <c r="AY648" s="224" t="s">
        <v>244</v>
      </c>
      <c r="BK648" s="226">
        <f>SUM(BK649:BK672)</f>
        <v>0</v>
      </c>
    </row>
    <row r="649" s="2" customFormat="1" ht="24.15" customHeight="1">
      <c r="A649" s="39"/>
      <c r="B649" s="40"/>
      <c r="C649" s="229" t="s">
        <v>856</v>
      </c>
      <c r="D649" s="229" t="s">
        <v>247</v>
      </c>
      <c r="E649" s="230" t="s">
        <v>857</v>
      </c>
      <c r="F649" s="231" t="s">
        <v>858</v>
      </c>
      <c r="G649" s="232" t="s">
        <v>174</v>
      </c>
      <c r="H649" s="233">
        <v>246</v>
      </c>
      <c r="I649" s="234"/>
      <c r="J649" s="235">
        <f>ROUND(I649*H649,2)</f>
        <v>0</v>
      </c>
      <c r="K649" s="236"/>
      <c r="L649" s="45"/>
      <c r="M649" s="237" t="s">
        <v>1</v>
      </c>
      <c r="N649" s="238" t="s">
        <v>48</v>
      </c>
      <c r="O649" s="92"/>
      <c r="P649" s="239">
        <f>O649*H649</f>
        <v>0</v>
      </c>
      <c r="Q649" s="239">
        <v>0</v>
      </c>
      <c r="R649" s="239">
        <f>Q649*H649</f>
        <v>0</v>
      </c>
      <c r="S649" s="239">
        <v>0</v>
      </c>
      <c r="T649" s="240">
        <f>S649*H649</f>
        <v>0</v>
      </c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R649" s="241" t="s">
        <v>330</v>
      </c>
      <c r="AT649" s="241" t="s">
        <v>247</v>
      </c>
      <c r="AU649" s="241" t="s">
        <v>92</v>
      </c>
      <c r="AY649" s="18" t="s">
        <v>244</v>
      </c>
      <c r="BE649" s="242">
        <f>IF(N649="základní",J649,0)</f>
        <v>0</v>
      </c>
      <c r="BF649" s="242">
        <f>IF(N649="snížená",J649,0)</f>
        <v>0</v>
      </c>
      <c r="BG649" s="242">
        <f>IF(N649="zákl. přenesená",J649,0)</f>
        <v>0</v>
      </c>
      <c r="BH649" s="242">
        <f>IF(N649="sníž. přenesená",J649,0)</f>
        <v>0</v>
      </c>
      <c r="BI649" s="242">
        <f>IF(N649="nulová",J649,0)</f>
        <v>0</v>
      </c>
      <c r="BJ649" s="18" t="s">
        <v>90</v>
      </c>
      <c r="BK649" s="242">
        <f>ROUND(I649*H649,2)</f>
        <v>0</v>
      </c>
      <c r="BL649" s="18" t="s">
        <v>330</v>
      </c>
      <c r="BM649" s="241" t="s">
        <v>859</v>
      </c>
    </row>
    <row r="650" s="13" customFormat="1">
      <c r="A650" s="13"/>
      <c r="B650" s="243"/>
      <c r="C650" s="244"/>
      <c r="D650" s="245" t="s">
        <v>253</v>
      </c>
      <c r="E650" s="246" t="s">
        <v>1</v>
      </c>
      <c r="F650" s="247" t="s">
        <v>860</v>
      </c>
      <c r="G650" s="244"/>
      <c r="H650" s="248">
        <v>246</v>
      </c>
      <c r="I650" s="249"/>
      <c r="J650" s="244"/>
      <c r="K650" s="244"/>
      <c r="L650" s="250"/>
      <c r="M650" s="251"/>
      <c r="N650" s="252"/>
      <c r="O650" s="252"/>
      <c r="P650" s="252"/>
      <c r="Q650" s="252"/>
      <c r="R650" s="252"/>
      <c r="S650" s="252"/>
      <c r="T650" s="25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4" t="s">
        <v>253</v>
      </c>
      <c r="AU650" s="254" t="s">
        <v>92</v>
      </c>
      <c r="AV650" s="13" t="s">
        <v>92</v>
      </c>
      <c r="AW650" s="13" t="s">
        <v>36</v>
      </c>
      <c r="AX650" s="13" t="s">
        <v>90</v>
      </c>
      <c r="AY650" s="254" t="s">
        <v>244</v>
      </c>
    </row>
    <row r="651" s="2" customFormat="1" ht="16.5" customHeight="1">
      <c r="A651" s="39"/>
      <c r="B651" s="40"/>
      <c r="C651" s="287" t="s">
        <v>861</v>
      </c>
      <c r="D651" s="287" t="s">
        <v>529</v>
      </c>
      <c r="E651" s="288" t="s">
        <v>862</v>
      </c>
      <c r="F651" s="289" t="s">
        <v>863</v>
      </c>
      <c r="G651" s="290" t="s">
        <v>338</v>
      </c>
      <c r="H651" s="291">
        <v>0.073999999999999996</v>
      </c>
      <c r="I651" s="292"/>
      <c r="J651" s="293">
        <f>ROUND(I651*H651,2)</f>
        <v>0</v>
      </c>
      <c r="K651" s="294"/>
      <c r="L651" s="295"/>
      <c r="M651" s="296" t="s">
        <v>1</v>
      </c>
      <c r="N651" s="297" t="s">
        <v>48</v>
      </c>
      <c r="O651" s="92"/>
      <c r="P651" s="239">
        <f>O651*H651</f>
        <v>0</v>
      </c>
      <c r="Q651" s="239">
        <v>1</v>
      </c>
      <c r="R651" s="239">
        <f>Q651*H651</f>
        <v>0.073999999999999996</v>
      </c>
      <c r="S651" s="239">
        <v>0</v>
      </c>
      <c r="T651" s="240">
        <f>S651*H651</f>
        <v>0</v>
      </c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R651" s="241" t="s">
        <v>427</v>
      </c>
      <c r="AT651" s="241" t="s">
        <v>529</v>
      </c>
      <c r="AU651" s="241" t="s">
        <v>92</v>
      </c>
      <c r="AY651" s="18" t="s">
        <v>244</v>
      </c>
      <c r="BE651" s="242">
        <f>IF(N651="základní",J651,0)</f>
        <v>0</v>
      </c>
      <c r="BF651" s="242">
        <f>IF(N651="snížená",J651,0)</f>
        <v>0</v>
      </c>
      <c r="BG651" s="242">
        <f>IF(N651="zákl. přenesená",J651,0)</f>
        <v>0</v>
      </c>
      <c r="BH651" s="242">
        <f>IF(N651="sníž. přenesená",J651,0)</f>
        <v>0</v>
      </c>
      <c r="BI651" s="242">
        <f>IF(N651="nulová",J651,0)</f>
        <v>0</v>
      </c>
      <c r="BJ651" s="18" t="s">
        <v>90</v>
      </c>
      <c r="BK651" s="242">
        <f>ROUND(I651*H651,2)</f>
        <v>0</v>
      </c>
      <c r="BL651" s="18" t="s">
        <v>330</v>
      </c>
      <c r="BM651" s="241" t="s">
        <v>864</v>
      </c>
    </row>
    <row r="652" s="2" customFormat="1">
      <c r="A652" s="39"/>
      <c r="B652" s="40"/>
      <c r="C652" s="41"/>
      <c r="D652" s="245" t="s">
        <v>632</v>
      </c>
      <c r="E652" s="41"/>
      <c r="F652" s="299" t="s">
        <v>865</v>
      </c>
      <c r="G652" s="41"/>
      <c r="H652" s="41"/>
      <c r="I652" s="300"/>
      <c r="J652" s="41"/>
      <c r="K652" s="41"/>
      <c r="L652" s="45"/>
      <c r="M652" s="301"/>
      <c r="N652" s="302"/>
      <c r="O652" s="92"/>
      <c r="P652" s="92"/>
      <c r="Q652" s="92"/>
      <c r="R652" s="92"/>
      <c r="S652" s="92"/>
      <c r="T652" s="93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T652" s="18" t="s">
        <v>632</v>
      </c>
      <c r="AU652" s="18" t="s">
        <v>92</v>
      </c>
    </row>
    <row r="653" s="13" customFormat="1">
      <c r="A653" s="13"/>
      <c r="B653" s="243"/>
      <c r="C653" s="244"/>
      <c r="D653" s="245" t="s">
        <v>253</v>
      </c>
      <c r="E653" s="244"/>
      <c r="F653" s="247" t="s">
        <v>866</v>
      </c>
      <c r="G653" s="244"/>
      <c r="H653" s="248">
        <v>0.073999999999999996</v>
      </c>
      <c r="I653" s="249"/>
      <c r="J653" s="244"/>
      <c r="K653" s="244"/>
      <c r="L653" s="250"/>
      <c r="M653" s="251"/>
      <c r="N653" s="252"/>
      <c r="O653" s="252"/>
      <c r="P653" s="252"/>
      <c r="Q653" s="252"/>
      <c r="R653" s="252"/>
      <c r="S653" s="252"/>
      <c r="T653" s="25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4" t="s">
        <v>253</v>
      </c>
      <c r="AU653" s="254" t="s">
        <v>92</v>
      </c>
      <c r="AV653" s="13" t="s">
        <v>92</v>
      </c>
      <c r="AW653" s="13" t="s">
        <v>4</v>
      </c>
      <c r="AX653" s="13" t="s">
        <v>90</v>
      </c>
      <c r="AY653" s="254" t="s">
        <v>244</v>
      </c>
    </row>
    <row r="654" s="2" customFormat="1" ht="24.15" customHeight="1">
      <c r="A654" s="39"/>
      <c r="B654" s="40"/>
      <c r="C654" s="229" t="s">
        <v>867</v>
      </c>
      <c r="D654" s="229" t="s">
        <v>247</v>
      </c>
      <c r="E654" s="230" t="s">
        <v>868</v>
      </c>
      <c r="F654" s="231" t="s">
        <v>869</v>
      </c>
      <c r="G654" s="232" t="s">
        <v>174</v>
      </c>
      <c r="H654" s="233">
        <v>63.850000000000001</v>
      </c>
      <c r="I654" s="234"/>
      <c r="J654" s="235">
        <f>ROUND(I654*H654,2)</f>
        <v>0</v>
      </c>
      <c r="K654" s="236"/>
      <c r="L654" s="45"/>
      <c r="M654" s="237" t="s">
        <v>1</v>
      </c>
      <c r="N654" s="238" t="s">
        <v>48</v>
      </c>
      <c r="O654" s="92"/>
      <c r="P654" s="239">
        <f>O654*H654</f>
        <v>0</v>
      </c>
      <c r="Q654" s="239">
        <v>0</v>
      </c>
      <c r="R654" s="239">
        <f>Q654*H654</f>
        <v>0</v>
      </c>
      <c r="S654" s="239">
        <v>0</v>
      </c>
      <c r="T654" s="240">
        <f>S654*H654</f>
        <v>0</v>
      </c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R654" s="241" t="s">
        <v>330</v>
      </c>
      <c r="AT654" s="241" t="s">
        <v>247</v>
      </c>
      <c r="AU654" s="241" t="s">
        <v>92</v>
      </c>
      <c r="AY654" s="18" t="s">
        <v>244</v>
      </c>
      <c r="BE654" s="242">
        <f>IF(N654="základní",J654,0)</f>
        <v>0</v>
      </c>
      <c r="BF654" s="242">
        <f>IF(N654="snížená",J654,0)</f>
        <v>0</v>
      </c>
      <c r="BG654" s="242">
        <f>IF(N654="zákl. přenesená",J654,0)</f>
        <v>0</v>
      </c>
      <c r="BH654" s="242">
        <f>IF(N654="sníž. přenesená",J654,0)</f>
        <v>0</v>
      </c>
      <c r="BI654" s="242">
        <f>IF(N654="nulová",J654,0)</f>
        <v>0</v>
      </c>
      <c r="BJ654" s="18" t="s">
        <v>90</v>
      </c>
      <c r="BK654" s="242">
        <f>ROUND(I654*H654,2)</f>
        <v>0</v>
      </c>
      <c r="BL654" s="18" t="s">
        <v>330</v>
      </c>
      <c r="BM654" s="241" t="s">
        <v>870</v>
      </c>
    </row>
    <row r="655" s="13" customFormat="1">
      <c r="A655" s="13"/>
      <c r="B655" s="243"/>
      <c r="C655" s="244"/>
      <c r="D655" s="245" t="s">
        <v>253</v>
      </c>
      <c r="E655" s="246" t="s">
        <v>1</v>
      </c>
      <c r="F655" s="247" t="s">
        <v>871</v>
      </c>
      <c r="G655" s="244"/>
      <c r="H655" s="248">
        <v>25.850000000000001</v>
      </c>
      <c r="I655" s="249"/>
      <c r="J655" s="244"/>
      <c r="K655" s="244"/>
      <c r="L655" s="250"/>
      <c r="M655" s="251"/>
      <c r="N655" s="252"/>
      <c r="O655" s="252"/>
      <c r="P655" s="252"/>
      <c r="Q655" s="252"/>
      <c r="R655" s="252"/>
      <c r="S655" s="252"/>
      <c r="T655" s="25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4" t="s">
        <v>253</v>
      </c>
      <c r="AU655" s="254" t="s">
        <v>92</v>
      </c>
      <c r="AV655" s="13" t="s">
        <v>92</v>
      </c>
      <c r="AW655" s="13" t="s">
        <v>36</v>
      </c>
      <c r="AX655" s="13" t="s">
        <v>83</v>
      </c>
      <c r="AY655" s="254" t="s">
        <v>244</v>
      </c>
    </row>
    <row r="656" s="13" customFormat="1">
      <c r="A656" s="13"/>
      <c r="B656" s="243"/>
      <c r="C656" s="244"/>
      <c r="D656" s="245" t="s">
        <v>253</v>
      </c>
      <c r="E656" s="246" t="s">
        <v>1</v>
      </c>
      <c r="F656" s="247" t="s">
        <v>872</v>
      </c>
      <c r="G656" s="244"/>
      <c r="H656" s="248">
        <v>16</v>
      </c>
      <c r="I656" s="249"/>
      <c r="J656" s="244"/>
      <c r="K656" s="244"/>
      <c r="L656" s="250"/>
      <c r="M656" s="251"/>
      <c r="N656" s="252"/>
      <c r="O656" s="252"/>
      <c r="P656" s="252"/>
      <c r="Q656" s="252"/>
      <c r="R656" s="252"/>
      <c r="S656" s="252"/>
      <c r="T656" s="25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4" t="s">
        <v>253</v>
      </c>
      <c r="AU656" s="254" t="s">
        <v>92</v>
      </c>
      <c r="AV656" s="13" t="s">
        <v>92</v>
      </c>
      <c r="AW656" s="13" t="s">
        <v>36</v>
      </c>
      <c r="AX656" s="13" t="s">
        <v>83</v>
      </c>
      <c r="AY656" s="254" t="s">
        <v>244</v>
      </c>
    </row>
    <row r="657" s="13" customFormat="1">
      <c r="A657" s="13"/>
      <c r="B657" s="243"/>
      <c r="C657" s="244"/>
      <c r="D657" s="245" t="s">
        <v>253</v>
      </c>
      <c r="E657" s="246" t="s">
        <v>1</v>
      </c>
      <c r="F657" s="247" t="s">
        <v>533</v>
      </c>
      <c r="G657" s="244"/>
      <c r="H657" s="248">
        <v>22</v>
      </c>
      <c r="I657" s="249"/>
      <c r="J657" s="244"/>
      <c r="K657" s="244"/>
      <c r="L657" s="250"/>
      <c r="M657" s="251"/>
      <c r="N657" s="252"/>
      <c r="O657" s="252"/>
      <c r="P657" s="252"/>
      <c r="Q657" s="252"/>
      <c r="R657" s="252"/>
      <c r="S657" s="252"/>
      <c r="T657" s="25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4" t="s">
        <v>253</v>
      </c>
      <c r="AU657" s="254" t="s">
        <v>92</v>
      </c>
      <c r="AV657" s="13" t="s">
        <v>92</v>
      </c>
      <c r="AW657" s="13" t="s">
        <v>36</v>
      </c>
      <c r="AX657" s="13" t="s">
        <v>83</v>
      </c>
      <c r="AY657" s="254" t="s">
        <v>244</v>
      </c>
    </row>
    <row r="658" s="14" customFormat="1">
      <c r="A658" s="14"/>
      <c r="B658" s="255"/>
      <c r="C658" s="256"/>
      <c r="D658" s="245" t="s">
        <v>253</v>
      </c>
      <c r="E658" s="257" t="s">
        <v>1</v>
      </c>
      <c r="F658" s="258" t="s">
        <v>255</v>
      </c>
      <c r="G658" s="256"/>
      <c r="H658" s="259">
        <v>63.850000000000001</v>
      </c>
      <c r="I658" s="260"/>
      <c r="J658" s="256"/>
      <c r="K658" s="256"/>
      <c r="L658" s="261"/>
      <c r="M658" s="262"/>
      <c r="N658" s="263"/>
      <c r="O658" s="263"/>
      <c r="P658" s="263"/>
      <c r="Q658" s="263"/>
      <c r="R658" s="263"/>
      <c r="S658" s="263"/>
      <c r="T658" s="26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65" t="s">
        <v>253</v>
      </c>
      <c r="AU658" s="265" t="s">
        <v>92</v>
      </c>
      <c r="AV658" s="14" t="s">
        <v>251</v>
      </c>
      <c r="AW658" s="14" t="s">
        <v>36</v>
      </c>
      <c r="AX658" s="14" t="s">
        <v>90</v>
      </c>
      <c r="AY658" s="265" t="s">
        <v>244</v>
      </c>
    </row>
    <row r="659" s="2" customFormat="1" ht="16.5" customHeight="1">
      <c r="A659" s="39"/>
      <c r="B659" s="40"/>
      <c r="C659" s="287" t="s">
        <v>873</v>
      </c>
      <c r="D659" s="287" t="s">
        <v>529</v>
      </c>
      <c r="E659" s="288" t="s">
        <v>862</v>
      </c>
      <c r="F659" s="289" t="s">
        <v>863</v>
      </c>
      <c r="G659" s="290" t="s">
        <v>338</v>
      </c>
      <c r="H659" s="291">
        <v>0.021999999999999999</v>
      </c>
      <c r="I659" s="292"/>
      <c r="J659" s="293">
        <f>ROUND(I659*H659,2)</f>
        <v>0</v>
      </c>
      <c r="K659" s="294"/>
      <c r="L659" s="295"/>
      <c r="M659" s="296" t="s">
        <v>1</v>
      </c>
      <c r="N659" s="297" t="s">
        <v>48</v>
      </c>
      <c r="O659" s="92"/>
      <c r="P659" s="239">
        <f>O659*H659</f>
        <v>0</v>
      </c>
      <c r="Q659" s="239">
        <v>1</v>
      </c>
      <c r="R659" s="239">
        <f>Q659*H659</f>
        <v>0.021999999999999999</v>
      </c>
      <c r="S659" s="239">
        <v>0</v>
      </c>
      <c r="T659" s="240">
        <f>S659*H659</f>
        <v>0</v>
      </c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R659" s="241" t="s">
        <v>427</v>
      </c>
      <c r="AT659" s="241" t="s">
        <v>529</v>
      </c>
      <c r="AU659" s="241" t="s">
        <v>92</v>
      </c>
      <c r="AY659" s="18" t="s">
        <v>244</v>
      </c>
      <c r="BE659" s="242">
        <f>IF(N659="základní",J659,0)</f>
        <v>0</v>
      </c>
      <c r="BF659" s="242">
        <f>IF(N659="snížená",J659,0)</f>
        <v>0</v>
      </c>
      <c r="BG659" s="242">
        <f>IF(N659="zákl. přenesená",J659,0)</f>
        <v>0</v>
      </c>
      <c r="BH659" s="242">
        <f>IF(N659="sníž. přenesená",J659,0)</f>
        <v>0</v>
      </c>
      <c r="BI659" s="242">
        <f>IF(N659="nulová",J659,0)</f>
        <v>0</v>
      </c>
      <c r="BJ659" s="18" t="s">
        <v>90</v>
      </c>
      <c r="BK659" s="242">
        <f>ROUND(I659*H659,2)</f>
        <v>0</v>
      </c>
      <c r="BL659" s="18" t="s">
        <v>330</v>
      </c>
      <c r="BM659" s="241" t="s">
        <v>874</v>
      </c>
    </row>
    <row r="660" s="2" customFormat="1">
      <c r="A660" s="39"/>
      <c r="B660" s="40"/>
      <c r="C660" s="41"/>
      <c r="D660" s="245" t="s">
        <v>632</v>
      </c>
      <c r="E660" s="41"/>
      <c r="F660" s="299" t="s">
        <v>865</v>
      </c>
      <c r="G660" s="41"/>
      <c r="H660" s="41"/>
      <c r="I660" s="300"/>
      <c r="J660" s="41"/>
      <c r="K660" s="41"/>
      <c r="L660" s="45"/>
      <c r="M660" s="301"/>
      <c r="N660" s="302"/>
      <c r="O660" s="92"/>
      <c r="P660" s="92"/>
      <c r="Q660" s="92"/>
      <c r="R660" s="92"/>
      <c r="S660" s="92"/>
      <c r="T660" s="93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T660" s="18" t="s">
        <v>632</v>
      </c>
      <c r="AU660" s="18" t="s">
        <v>92</v>
      </c>
    </row>
    <row r="661" s="13" customFormat="1">
      <c r="A661" s="13"/>
      <c r="B661" s="243"/>
      <c r="C661" s="244"/>
      <c r="D661" s="245" t="s">
        <v>253</v>
      </c>
      <c r="E661" s="244"/>
      <c r="F661" s="247" t="s">
        <v>875</v>
      </c>
      <c r="G661" s="244"/>
      <c r="H661" s="248">
        <v>0.021999999999999999</v>
      </c>
      <c r="I661" s="249"/>
      <c r="J661" s="244"/>
      <c r="K661" s="244"/>
      <c r="L661" s="250"/>
      <c r="M661" s="251"/>
      <c r="N661" s="252"/>
      <c r="O661" s="252"/>
      <c r="P661" s="252"/>
      <c r="Q661" s="252"/>
      <c r="R661" s="252"/>
      <c r="S661" s="252"/>
      <c r="T661" s="25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4" t="s">
        <v>253</v>
      </c>
      <c r="AU661" s="254" t="s">
        <v>92</v>
      </c>
      <c r="AV661" s="13" t="s">
        <v>92</v>
      </c>
      <c r="AW661" s="13" t="s">
        <v>4</v>
      </c>
      <c r="AX661" s="13" t="s">
        <v>90</v>
      </c>
      <c r="AY661" s="254" t="s">
        <v>244</v>
      </c>
    </row>
    <row r="662" s="2" customFormat="1" ht="24.15" customHeight="1">
      <c r="A662" s="39"/>
      <c r="B662" s="40"/>
      <c r="C662" s="229" t="s">
        <v>876</v>
      </c>
      <c r="D662" s="229" t="s">
        <v>247</v>
      </c>
      <c r="E662" s="230" t="s">
        <v>877</v>
      </c>
      <c r="F662" s="231" t="s">
        <v>878</v>
      </c>
      <c r="G662" s="232" t="s">
        <v>174</v>
      </c>
      <c r="H662" s="233">
        <v>492</v>
      </c>
      <c r="I662" s="234"/>
      <c r="J662" s="235">
        <f>ROUND(I662*H662,2)</f>
        <v>0</v>
      </c>
      <c r="K662" s="236"/>
      <c r="L662" s="45"/>
      <c r="M662" s="237" t="s">
        <v>1</v>
      </c>
      <c r="N662" s="238" t="s">
        <v>48</v>
      </c>
      <c r="O662" s="92"/>
      <c r="P662" s="239">
        <f>O662*H662</f>
        <v>0</v>
      </c>
      <c r="Q662" s="239">
        <v>0.00040000000000000002</v>
      </c>
      <c r="R662" s="239">
        <f>Q662*H662</f>
        <v>0.1968</v>
      </c>
      <c r="S662" s="239">
        <v>0</v>
      </c>
      <c r="T662" s="240">
        <f>S662*H662</f>
        <v>0</v>
      </c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R662" s="241" t="s">
        <v>330</v>
      </c>
      <c r="AT662" s="241" t="s">
        <v>247</v>
      </c>
      <c r="AU662" s="241" t="s">
        <v>92</v>
      </c>
      <c r="AY662" s="18" t="s">
        <v>244</v>
      </c>
      <c r="BE662" s="242">
        <f>IF(N662="základní",J662,0)</f>
        <v>0</v>
      </c>
      <c r="BF662" s="242">
        <f>IF(N662="snížená",J662,0)</f>
        <v>0</v>
      </c>
      <c r="BG662" s="242">
        <f>IF(N662="zákl. přenesená",J662,0)</f>
        <v>0</v>
      </c>
      <c r="BH662" s="242">
        <f>IF(N662="sníž. přenesená",J662,0)</f>
        <v>0</v>
      </c>
      <c r="BI662" s="242">
        <f>IF(N662="nulová",J662,0)</f>
        <v>0</v>
      </c>
      <c r="BJ662" s="18" t="s">
        <v>90</v>
      </c>
      <c r="BK662" s="242">
        <f>ROUND(I662*H662,2)</f>
        <v>0</v>
      </c>
      <c r="BL662" s="18" t="s">
        <v>330</v>
      </c>
      <c r="BM662" s="241" t="s">
        <v>879</v>
      </c>
    </row>
    <row r="663" s="13" customFormat="1">
      <c r="A663" s="13"/>
      <c r="B663" s="243"/>
      <c r="C663" s="244"/>
      <c r="D663" s="245" t="s">
        <v>253</v>
      </c>
      <c r="E663" s="246" t="s">
        <v>1</v>
      </c>
      <c r="F663" s="247" t="s">
        <v>880</v>
      </c>
      <c r="G663" s="244"/>
      <c r="H663" s="248">
        <v>492</v>
      </c>
      <c r="I663" s="249"/>
      <c r="J663" s="244"/>
      <c r="K663" s="244"/>
      <c r="L663" s="250"/>
      <c r="M663" s="251"/>
      <c r="N663" s="252"/>
      <c r="O663" s="252"/>
      <c r="P663" s="252"/>
      <c r="Q663" s="252"/>
      <c r="R663" s="252"/>
      <c r="S663" s="252"/>
      <c r="T663" s="25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4" t="s">
        <v>253</v>
      </c>
      <c r="AU663" s="254" t="s">
        <v>92</v>
      </c>
      <c r="AV663" s="13" t="s">
        <v>92</v>
      </c>
      <c r="AW663" s="13" t="s">
        <v>36</v>
      </c>
      <c r="AX663" s="13" t="s">
        <v>90</v>
      </c>
      <c r="AY663" s="254" t="s">
        <v>244</v>
      </c>
    </row>
    <row r="664" s="2" customFormat="1" ht="49.05" customHeight="1">
      <c r="A664" s="39"/>
      <c r="B664" s="40"/>
      <c r="C664" s="287" t="s">
        <v>881</v>
      </c>
      <c r="D664" s="287" t="s">
        <v>529</v>
      </c>
      <c r="E664" s="288" t="s">
        <v>882</v>
      </c>
      <c r="F664" s="289" t="s">
        <v>883</v>
      </c>
      <c r="G664" s="290" t="s">
        <v>174</v>
      </c>
      <c r="H664" s="291">
        <v>573.42600000000004</v>
      </c>
      <c r="I664" s="292"/>
      <c r="J664" s="293">
        <f>ROUND(I664*H664,2)</f>
        <v>0</v>
      </c>
      <c r="K664" s="294"/>
      <c r="L664" s="295"/>
      <c r="M664" s="296" t="s">
        <v>1</v>
      </c>
      <c r="N664" s="297" t="s">
        <v>48</v>
      </c>
      <c r="O664" s="92"/>
      <c r="P664" s="239">
        <f>O664*H664</f>
        <v>0</v>
      </c>
      <c r="Q664" s="239">
        <v>0.0047000000000000002</v>
      </c>
      <c r="R664" s="239">
        <f>Q664*H664</f>
        <v>2.6951022000000004</v>
      </c>
      <c r="S664" s="239">
        <v>0</v>
      </c>
      <c r="T664" s="240">
        <f>S664*H664</f>
        <v>0</v>
      </c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R664" s="241" t="s">
        <v>427</v>
      </c>
      <c r="AT664" s="241" t="s">
        <v>529</v>
      </c>
      <c r="AU664" s="241" t="s">
        <v>92</v>
      </c>
      <c r="AY664" s="18" t="s">
        <v>244</v>
      </c>
      <c r="BE664" s="242">
        <f>IF(N664="základní",J664,0)</f>
        <v>0</v>
      </c>
      <c r="BF664" s="242">
        <f>IF(N664="snížená",J664,0)</f>
        <v>0</v>
      </c>
      <c r="BG664" s="242">
        <f>IF(N664="zákl. přenesená",J664,0)</f>
        <v>0</v>
      </c>
      <c r="BH664" s="242">
        <f>IF(N664="sníž. přenesená",J664,0)</f>
        <v>0</v>
      </c>
      <c r="BI664" s="242">
        <f>IF(N664="nulová",J664,0)</f>
        <v>0</v>
      </c>
      <c r="BJ664" s="18" t="s">
        <v>90</v>
      </c>
      <c r="BK664" s="242">
        <f>ROUND(I664*H664,2)</f>
        <v>0</v>
      </c>
      <c r="BL664" s="18" t="s">
        <v>330</v>
      </c>
      <c r="BM664" s="241" t="s">
        <v>884</v>
      </c>
    </row>
    <row r="665" s="13" customFormat="1">
      <c r="A665" s="13"/>
      <c r="B665" s="243"/>
      <c r="C665" s="244"/>
      <c r="D665" s="245" t="s">
        <v>253</v>
      </c>
      <c r="E665" s="244"/>
      <c r="F665" s="247" t="s">
        <v>885</v>
      </c>
      <c r="G665" s="244"/>
      <c r="H665" s="248">
        <v>573.42600000000004</v>
      </c>
      <c r="I665" s="249"/>
      <c r="J665" s="244"/>
      <c r="K665" s="244"/>
      <c r="L665" s="250"/>
      <c r="M665" s="251"/>
      <c r="N665" s="252"/>
      <c r="O665" s="252"/>
      <c r="P665" s="252"/>
      <c r="Q665" s="252"/>
      <c r="R665" s="252"/>
      <c r="S665" s="252"/>
      <c r="T665" s="25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4" t="s">
        <v>253</v>
      </c>
      <c r="AU665" s="254" t="s">
        <v>92</v>
      </c>
      <c r="AV665" s="13" t="s">
        <v>92</v>
      </c>
      <c r="AW665" s="13" t="s">
        <v>4</v>
      </c>
      <c r="AX665" s="13" t="s">
        <v>90</v>
      </c>
      <c r="AY665" s="254" t="s">
        <v>244</v>
      </c>
    </row>
    <row r="666" s="2" customFormat="1" ht="24.15" customHeight="1">
      <c r="A666" s="39"/>
      <c r="B666" s="40"/>
      <c r="C666" s="229" t="s">
        <v>886</v>
      </c>
      <c r="D666" s="229" t="s">
        <v>247</v>
      </c>
      <c r="E666" s="230" t="s">
        <v>887</v>
      </c>
      <c r="F666" s="231" t="s">
        <v>888</v>
      </c>
      <c r="G666" s="232" t="s">
        <v>174</v>
      </c>
      <c r="H666" s="233">
        <v>105.7</v>
      </c>
      <c r="I666" s="234"/>
      <c r="J666" s="235">
        <f>ROUND(I666*H666,2)</f>
        <v>0</v>
      </c>
      <c r="K666" s="236"/>
      <c r="L666" s="45"/>
      <c r="M666" s="237" t="s">
        <v>1</v>
      </c>
      <c r="N666" s="238" t="s">
        <v>48</v>
      </c>
      <c r="O666" s="92"/>
      <c r="P666" s="239">
        <f>O666*H666</f>
        <v>0</v>
      </c>
      <c r="Q666" s="239">
        <v>0.00040000000000000002</v>
      </c>
      <c r="R666" s="239">
        <f>Q666*H666</f>
        <v>0.042280000000000005</v>
      </c>
      <c r="S666" s="239">
        <v>0</v>
      </c>
      <c r="T666" s="240">
        <f>S666*H666</f>
        <v>0</v>
      </c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R666" s="241" t="s">
        <v>330</v>
      </c>
      <c r="AT666" s="241" t="s">
        <v>247</v>
      </c>
      <c r="AU666" s="241" t="s">
        <v>92</v>
      </c>
      <c r="AY666" s="18" t="s">
        <v>244</v>
      </c>
      <c r="BE666" s="242">
        <f>IF(N666="základní",J666,0)</f>
        <v>0</v>
      </c>
      <c r="BF666" s="242">
        <f>IF(N666="snížená",J666,0)</f>
        <v>0</v>
      </c>
      <c r="BG666" s="242">
        <f>IF(N666="zákl. přenesená",J666,0)</f>
        <v>0</v>
      </c>
      <c r="BH666" s="242">
        <f>IF(N666="sníž. přenesená",J666,0)</f>
        <v>0</v>
      </c>
      <c r="BI666" s="242">
        <f>IF(N666="nulová",J666,0)</f>
        <v>0</v>
      </c>
      <c r="BJ666" s="18" t="s">
        <v>90</v>
      </c>
      <c r="BK666" s="242">
        <f>ROUND(I666*H666,2)</f>
        <v>0</v>
      </c>
      <c r="BL666" s="18" t="s">
        <v>330</v>
      </c>
      <c r="BM666" s="241" t="s">
        <v>889</v>
      </c>
    </row>
    <row r="667" s="13" customFormat="1">
      <c r="A667" s="13"/>
      <c r="B667" s="243"/>
      <c r="C667" s="244"/>
      <c r="D667" s="245" t="s">
        <v>253</v>
      </c>
      <c r="E667" s="246" t="s">
        <v>1</v>
      </c>
      <c r="F667" s="247" t="s">
        <v>890</v>
      </c>
      <c r="G667" s="244"/>
      <c r="H667" s="248">
        <v>83.700000000000003</v>
      </c>
      <c r="I667" s="249"/>
      <c r="J667" s="244"/>
      <c r="K667" s="244"/>
      <c r="L667" s="250"/>
      <c r="M667" s="251"/>
      <c r="N667" s="252"/>
      <c r="O667" s="252"/>
      <c r="P667" s="252"/>
      <c r="Q667" s="252"/>
      <c r="R667" s="252"/>
      <c r="S667" s="252"/>
      <c r="T667" s="25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4" t="s">
        <v>253</v>
      </c>
      <c r="AU667" s="254" t="s">
        <v>92</v>
      </c>
      <c r="AV667" s="13" t="s">
        <v>92</v>
      </c>
      <c r="AW667" s="13" t="s">
        <v>36</v>
      </c>
      <c r="AX667" s="13" t="s">
        <v>83</v>
      </c>
      <c r="AY667" s="254" t="s">
        <v>244</v>
      </c>
    </row>
    <row r="668" s="13" customFormat="1">
      <c r="A668" s="13"/>
      <c r="B668" s="243"/>
      <c r="C668" s="244"/>
      <c r="D668" s="245" t="s">
        <v>253</v>
      </c>
      <c r="E668" s="246" t="s">
        <v>1</v>
      </c>
      <c r="F668" s="247" t="s">
        <v>533</v>
      </c>
      <c r="G668" s="244"/>
      <c r="H668" s="248">
        <v>22</v>
      </c>
      <c r="I668" s="249"/>
      <c r="J668" s="244"/>
      <c r="K668" s="244"/>
      <c r="L668" s="250"/>
      <c r="M668" s="251"/>
      <c r="N668" s="252"/>
      <c r="O668" s="252"/>
      <c r="P668" s="252"/>
      <c r="Q668" s="252"/>
      <c r="R668" s="252"/>
      <c r="S668" s="252"/>
      <c r="T668" s="25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4" t="s">
        <v>253</v>
      </c>
      <c r="AU668" s="254" t="s">
        <v>92</v>
      </c>
      <c r="AV668" s="13" t="s">
        <v>92</v>
      </c>
      <c r="AW668" s="13" t="s">
        <v>36</v>
      </c>
      <c r="AX668" s="13" t="s">
        <v>83</v>
      </c>
      <c r="AY668" s="254" t="s">
        <v>244</v>
      </c>
    </row>
    <row r="669" s="14" customFormat="1">
      <c r="A669" s="14"/>
      <c r="B669" s="255"/>
      <c r="C669" s="256"/>
      <c r="D669" s="245" t="s">
        <v>253</v>
      </c>
      <c r="E669" s="257" t="s">
        <v>1</v>
      </c>
      <c r="F669" s="258" t="s">
        <v>255</v>
      </c>
      <c r="G669" s="256"/>
      <c r="H669" s="259">
        <v>105.7</v>
      </c>
      <c r="I669" s="260"/>
      <c r="J669" s="256"/>
      <c r="K669" s="256"/>
      <c r="L669" s="261"/>
      <c r="M669" s="262"/>
      <c r="N669" s="263"/>
      <c r="O669" s="263"/>
      <c r="P669" s="263"/>
      <c r="Q669" s="263"/>
      <c r="R669" s="263"/>
      <c r="S669" s="263"/>
      <c r="T669" s="26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65" t="s">
        <v>253</v>
      </c>
      <c r="AU669" s="265" t="s">
        <v>92</v>
      </c>
      <c r="AV669" s="14" t="s">
        <v>251</v>
      </c>
      <c r="AW669" s="14" t="s">
        <v>36</v>
      </c>
      <c r="AX669" s="14" t="s">
        <v>90</v>
      </c>
      <c r="AY669" s="265" t="s">
        <v>244</v>
      </c>
    </row>
    <row r="670" s="2" customFormat="1" ht="49.05" customHeight="1">
      <c r="A670" s="39"/>
      <c r="B670" s="40"/>
      <c r="C670" s="287" t="s">
        <v>891</v>
      </c>
      <c r="D670" s="287" t="s">
        <v>529</v>
      </c>
      <c r="E670" s="288" t="s">
        <v>882</v>
      </c>
      <c r="F670" s="289" t="s">
        <v>883</v>
      </c>
      <c r="G670" s="290" t="s">
        <v>174</v>
      </c>
      <c r="H670" s="291">
        <v>129.06</v>
      </c>
      <c r="I670" s="292"/>
      <c r="J670" s="293">
        <f>ROUND(I670*H670,2)</f>
        <v>0</v>
      </c>
      <c r="K670" s="294"/>
      <c r="L670" s="295"/>
      <c r="M670" s="296" t="s">
        <v>1</v>
      </c>
      <c r="N670" s="297" t="s">
        <v>48</v>
      </c>
      <c r="O670" s="92"/>
      <c r="P670" s="239">
        <f>O670*H670</f>
        <v>0</v>
      </c>
      <c r="Q670" s="239">
        <v>0.0047000000000000002</v>
      </c>
      <c r="R670" s="239">
        <f>Q670*H670</f>
        <v>0.60658200000000007</v>
      </c>
      <c r="S670" s="239">
        <v>0</v>
      </c>
      <c r="T670" s="240">
        <f>S670*H670</f>
        <v>0</v>
      </c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R670" s="241" t="s">
        <v>427</v>
      </c>
      <c r="AT670" s="241" t="s">
        <v>529</v>
      </c>
      <c r="AU670" s="241" t="s">
        <v>92</v>
      </c>
      <c r="AY670" s="18" t="s">
        <v>244</v>
      </c>
      <c r="BE670" s="242">
        <f>IF(N670="základní",J670,0)</f>
        <v>0</v>
      </c>
      <c r="BF670" s="242">
        <f>IF(N670="snížená",J670,0)</f>
        <v>0</v>
      </c>
      <c r="BG670" s="242">
        <f>IF(N670="zákl. přenesená",J670,0)</f>
        <v>0</v>
      </c>
      <c r="BH670" s="242">
        <f>IF(N670="sníž. přenesená",J670,0)</f>
        <v>0</v>
      </c>
      <c r="BI670" s="242">
        <f>IF(N670="nulová",J670,0)</f>
        <v>0</v>
      </c>
      <c r="BJ670" s="18" t="s">
        <v>90</v>
      </c>
      <c r="BK670" s="242">
        <f>ROUND(I670*H670,2)</f>
        <v>0</v>
      </c>
      <c r="BL670" s="18" t="s">
        <v>330</v>
      </c>
      <c r="BM670" s="241" t="s">
        <v>892</v>
      </c>
    </row>
    <row r="671" s="13" customFormat="1">
      <c r="A671" s="13"/>
      <c r="B671" s="243"/>
      <c r="C671" s="244"/>
      <c r="D671" s="245" t="s">
        <v>253</v>
      </c>
      <c r="E671" s="244"/>
      <c r="F671" s="247" t="s">
        <v>893</v>
      </c>
      <c r="G671" s="244"/>
      <c r="H671" s="248">
        <v>129.06</v>
      </c>
      <c r="I671" s="249"/>
      <c r="J671" s="244"/>
      <c r="K671" s="244"/>
      <c r="L671" s="250"/>
      <c r="M671" s="251"/>
      <c r="N671" s="252"/>
      <c r="O671" s="252"/>
      <c r="P671" s="252"/>
      <c r="Q671" s="252"/>
      <c r="R671" s="252"/>
      <c r="S671" s="252"/>
      <c r="T671" s="25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4" t="s">
        <v>253</v>
      </c>
      <c r="AU671" s="254" t="s">
        <v>92</v>
      </c>
      <c r="AV671" s="13" t="s">
        <v>92</v>
      </c>
      <c r="AW671" s="13" t="s">
        <v>4</v>
      </c>
      <c r="AX671" s="13" t="s">
        <v>90</v>
      </c>
      <c r="AY671" s="254" t="s">
        <v>244</v>
      </c>
    </row>
    <row r="672" s="2" customFormat="1" ht="33" customHeight="1">
      <c r="A672" s="39"/>
      <c r="B672" s="40"/>
      <c r="C672" s="229" t="s">
        <v>894</v>
      </c>
      <c r="D672" s="229" t="s">
        <v>247</v>
      </c>
      <c r="E672" s="230" t="s">
        <v>895</v>
      </c>
      <c r="F672" s="231" t="s">
        <v>896</v>
      </c>
      <c r="G672" s="232" t="s">
        <v>338</v>
      </c>
      <c r="H672" s="233">
        <v>3.637</v>
      </c>
      <c r="I672" s="234"/>
      <c r="J672" s="235">
        <f>ROUND(I672*H672,2)</f>
        <v>0</v>
      </c>
      <c r="K672" s="236"/>
      <c r="L672" s="45"/>
      <c r="M672" s="237" t="s">
        <v>1</v>
      </c>
      <c r="N672" s="238" t="s">
        <v>48</v>
      </c>
      <c r="O672" s="92"/>
      <c r="P672" s="239">
        <f>O672*H672</f>
        <v>0</v>
      </c>
      <c r="Q672" s="239">
        <v>0</v>
      </c>
      <c r="R672" s="239">
        <f>Q672*H672</f>
        <v>0</v>
      </c>
      <c r="S672" s="239">
        <v>0</v>
      </c>
      <c r="T672" s="240">
        <f>S672*H672</f>
        <v>0</v>
      </c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R672" s="241" t="s">
        <v>330</v>
      </c>
      <c r="AT672" s="241" t="s">
        <v>247</v>
      </c>
      <c r="AU672" s="241" t="s">
        <v>92</v>
      </c>
      <c r="AY672" s="18" t="s">
        <v>244</v>
      </c>
      <c r="BE672" s="242">
        <f>IF(N672="základní",J672,0)</f>
        <v>0</v>
      </c>
      <c r="BF672" s="242">
        <f>IF(N672="snížená",J672,0)</f>
        <v>0</v>
      </c>
      <c r="BG672" s="242">
        <f>IF(N672="zákl. přenesená",J672,0)</f>
        <v>0</v>
      </c>
      <c r="BH672" s="242">
        <f>IF(N672="sníž. přenesená",J672,0)</f>
        <v>0</v>
      </c>
      <c r="BI672" s="242">
        <f>IF(N672="nulová",J672,0)</f>
        <v>0</v>
      </c>
      <c r="BJ672" s="18" t="s">
        <v>90</v>
      </c>
      <c r="BK672" s="242">
        <f>ROUND(I672*H672,2)</f>
        <v>0</v>
      </c>
      <c r="BL672" s="18" t="s">
        <v>330</v>
      </c>
      <c r="BM672" s="241" t="s">
        <v>897</v>
      </c>
    </row>
    <row r="673" s="12" customFormat="1" ht="22.8" customHeight="1">
      <c r="A673" s="12"/>
      <c r="B673" s="213"/>
      <c r="C673" s="214"/>
      <c r="D673" s="215" t="s">
        <v>82</v>
      </c>
      <c r="E673" s="227" t="s">
        <v>898</v>
      </c>
      <c r="F673" s="227" t="s">
        <v>899</v>
      </c>
      <c r="G673" s="214"/>
      <c r="H673" s="214"/>
      <c r="I673" s="217"/>
      <c r="J673" s="228">
        <f>BK673</f>
        <v>0</v>
      </c>
      <c r="K673" s="214"/>
      <c r="L673" s="219"/>
      <c r="M673" s="220"/>
      <c r="N673" s="221"/>
      <c r="O673" s="221"/>
      <c r="P673" s="222">
        <f>SUM(P674:P712)</f>
        <v>0</v>
      </c>
      <c r="Q673" s="221"/>
      <c r="R673" s="222">
        <f>SUM(R674:R712)</f>
        <v>32.936814860000005</v>
      </c>
      <c r="S673" s="221"/>
      <c r="T673" s="223">
        <f>SUM(T674:T712)</f>
        <v>0</v>
      </c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R673" s="224" t="s">
        <v>92</v>
      </c>
      <c r="AT673" s="225" t="s">
        <v>82</v>
      </c>
      <c r="AU673" s="225" t="s">
        <v>90</v>
      </c>
      <c r="AY673" s="224" t="s">
        <v>244</v>
      </c>
      <c r="BK673" s="226">
        <f>SUM(BK674:BK712)</f>
        <v>0</v>
      </c>
    </row>
    <row r="674" s="2" customFormat="1" ht="24.15" customHeight="1">
      <c r="A674" s="39"/>
      <c r="B674" s="40"/>
      <c r="C674" s="229" t="s">
        <v>900</v>
      </c>
      <c r="D674" s="229" t="s">
        <v>247</v>
      </c>
      <c r="E674" s="230" t="s">
        <v>901</v>
      </c>
      <c r="F674" s="231" t="s">
        <v>902</v>
      </c>
      <c r="G674" s="232" t="s">
        <v>174</v>
      </c>
      <c r="H674" s="233">
        <v>254.47200000000001</v>
      </c>
      <c r="I674" s="234"/>
      <c r="J674" s="235">
        <f>ROUND(I674*H674,2)</f>
        <v>0</v>
      </c>
      <c r="K674" s="236"/>
      <c r="L674" s="45"/>
      <c r="M674" s="237" t="s">
        <v>1</v>
      </c>
      <c r="N674" s="238" t="s">
        <v>48</v>
      </c>
      <c r="O674" s="92"/>
      <c r="P674" s="239">
        <f>O674*H674</f>
        <v>0</v>
      </c>
      <c r="Q674" s="239">
        <v>0</v>
      </c>
      <c r="R674" s="239">
        <f>Q674*H674</f>
        <v>0</v>
      </c>
      <c r="S674" s="239">
        <v>0</v>
      </c>
      <c r="T674" s="240">
        <f>S674*H674</f>
        <v>0</v>
      </c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R674" s="241" t="s">
        <v>330</v>
      </c>
      <c r="AT674" s="241" t="s">
        <v>247</v>
      </c>
      <c r="AU674" s="241" t="s">
        <v>92</v>
      </c>
      <c r="AY674" s="18" t="s">
        <v>244</v>
      </c>
      <c r="BE674" s="242">
        <f>IF(N674="základní",J674,0)</f>
        <v>0</v>
      </c>
      <c r="BF674" s="242">
        <f>IF(N674="snížená",J674,0)</f>
        <v>0</v>
      </c>
      <c r="BG674" s="242">
        <f>IF(N674="zákl. přenesená",J674,0)</f>
        <v>0</v>
      </c>
      <c r="BH674" s="242">
        <f>IF(N674="sníž. přenesená",J674,0)</f>
        <v>0</v>
      </c>
      <c r="BI674" s="242">
        <f>IF(N674="nulová",J674,0)</f>
        <v>0</v>
      </c>
      <c r="BJ674" s="18" t="s">
        <v>90</v>
      </c>
      <c r="BK674" s="242">
        <f>ROUND(I674*H674,2)</f>
        <v>0</v>
      </c>
      <c r="BL674" s="18" t="s">
        <v>330</v>
      </c>
      <c r="BM674" s="241" t="s">
        <v>903</v>
      </c>
    </row>
    <row r="675" s="2" customFormat="1" ht="16.5" customHeight="1">
      <c r="A675" s="39"/>
      <c r="B675" s="40"/>
      <c r="C675" s="287" t="s">
        <v>904</v>
      </c>
      <c r="D675" s="287" t="s">
        <v>529</v>
      </c>
      <c r="E675" s="288" t="s">
        <v>862</v>
      </c>
      <c r="F675" s="289" t="s">
        <v>863</v>
      </c>
      <c r="G675" s="290" t="s">
        <v>338</v>
      </c>
      <c r="H675" s="291">
        <v>0.081000000000000003</v>
      </c>
      <c r="I675" s="292"/>
      <c r="J675" s="293">
        <f>ROUND(I675*H675,2)</f>
        <v>0</v>
      </c>
      <c r="K675" s="294"/>
      <c r="L675" s="295"/>
      <c r="M675" s="296" t="s">
        <v>1</v>
      </c>
      <c r="N675" s="297" t="s">
        <v>48</v>
      </c>
      <c r="O675" s="92"/>
      <c r="P675" s="239">
        <f>O675*H675</f>
        <v>0</v>
      </c>
      <c r="Q675" s="239">
        <v>1</v>
      </c>
      <c r="R675" s="239">
        <f>Q675*H675</f>
        <v>0.081000000000000003</v>
      </c>
      <c r="S675" s="239">
        <v>0</v>
      </c>
      <c r="T675" s="240">
        <f>S675*H675</f>
        <v>0</v>
      </c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R675" s="241" t="s">
        <v>427</v>
      </c>
      <c r="AT675" s="241" t="s">
        <v>529</v>
      </c>
      <c r="AU675" s="241" t="s">
        <v>92</v>
      </c>
      <c r="AY675" s="18" t="s">
        <v>244</v>
      </c>
      <c r="BE675" s="242">
        <f>IF(N675="základní",J675,0)</f>
        <v>0</v>
      </c>
      <c r="BF675" s="242">
        <f>IF(N675="snížená",J675,0)</f>
        <v>0</v>
      </c>
      <c r="BG675" s="242">
        <f>IF(N675="zákl. přenesená",J675,0)</f>
        <v>0</v>
      </c>
      <c r="BH675" s="242">
        <f>IF(N675="sníž. přenesená",J675,0)</f>
        <v>0</v>
      </c>
      <c r="BI675" s="242">
        <f>IF(N675="nulová",J675,0)</f>
        <v>0</v>
      </c>
      <c r="BJ675" s="18" t="s">
        <v>90</v>
      </c>
      <c r="BK675" s="242">
        <f>ROUND(I675*H675,2)</f>
        <v>0</v>
      </c>
      <c r="BL675" s="18" t="s">
        <v>330</v>
      </c>
      <c r="BM675" s="241" t="s">
        <v>905</v>
      </c>
    </row>
    <row r="676" s="15" customFormat="1">
      <c r="A676" s="15"/>
      <c r="B676" s="266"/>
      <c r="C676" s="267"/>
      <c r="D676" s="245" t="s">
        <v>253</v>
      </c>
      <c r="E676" s="268" t="s">
        <v>1</v>
      </c>
      <c r="F676" s="269" t="s">
        <v>906</v>
      </c>
      <c r="G676" s="267"/>
      <c r="H676" s="268" t="s">
        <v>1</v>
      </c>
      <c r="I676" s="270"/>
      <c r="J676" s="267"/>
      <c r="K676" s="267"/>
      <c r="L676" s="271"/>
      <c r="M676" s="272"/>
      <c r="N676" s="273"/>
      <c r="O676" s="273"/>
      <c r="P676" s="273"/>
      <c r="Q676" s="273"/>
      <c r="R676" s="273"/>
      <c r="S676" s="273"/>
      <c r="T676" s="274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T676" s="275" t="s">
        <v>253</v>
      </c>
      <c r="AU676" s="275" t="s">
        <v>92</v>
      </c>
      <c r="AV676" s="15" t="s">
        <v>90</v>
      </c>
      <c r="AW676" s="15" t="s">
        <v>36</v>
      </c>
      <c r="AX676" s="15" t="s">
        <v>83</v>
      </c>
      <c r="AY676" s="275" t="s">
        <v>244</v>
      </c>
    </row>
    <row r="677" s="15" customFormat="1">
      <c r="A677" s="15"/>
      <c r="B677" s="266"/>
      <c r="C677" s="267"/>
      <c r="D677" s="245" t="s">
        <v>253</v>
      </c>
      <c r="E677" s="268" t="s">
        <v>1</v>
      </c>
      <c r="F677" s="269" t="s">
        <v>907</v>
      </c>
      <c r="G677" s="267"/>
      <c r="H677" s="268" t="s">
        <v>1</v>
      </c>
      <c r="I677" s="270"/>
      <c r="J677" s="267"/>
      <c r="K677" s="267"/>
      <c r="L677" s="271"/>
      <c r="M677" s="272"/>
      <c r="N677" s="273"/>
      <c r="O677" s="273"/>
      <c r="P677" s="273"/>
      <c r="Q677" s="273"/>
      <c r="R677" s="273"/>
      <c r="S677" s="273"/>
      <c r="T677" s="274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T677" s="275" t="s">
        <v>253</v>
      </c>
      <c r="AU677" s="275" t="s">
        <v>92</v>
      </c>
      <c r="AV677" s="15" t="s">
        <v>90</v>
      </c>
      <c r="AW677" s="15" t="s">
        <v>36</v>
      </c>
      <c r="AX677" s="15" t="s">
        <v>83</v>
      </c>
      <c r="AY677" s="275" t="s">
        <v>244</v>
      </c>
    </row>
    <row r="678" s="13" customFormat="1">
      <c r="A678" s="13"/>
      <c r="B678" s="243"/>
      <c r="C678" s="244"/>
      <c r="D678" s="245" t="s">
        <v>253</v>
      </c>
      <c r="E678" s="246" t="s">
        <v>1</v>
      </c>
      <c r="F678" s="247" t="s">
        <v>908</v>
      </c>
      <c r="G678" s="244"/>
      <c r="H678" s="248">
        <v>254.47200000000001</v>
      </c>
      <c r="I678" s="249"/>
      <c r="J678" s="244"/>
      <c r="K678" s="244"/>
      <c r="L678" s="250"/>
      <c r="M678" s="251"/>
      <c r="N678" s="252"/>
      <c r="O678" s="252"/>
      <c r="P678" s="252"/>
      <c r="Q678" s="252"/>
      <c r="R678" s="252"/>
      <c r="S678" s="252"/>
      <c r="T678" s="25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4" t="s">
        <v>253</v>
      </c>
      <c r="AU678" s="254" t="s">
        <v>92</v>
      </c>
      <c r="AV678" s="13" t="s">
        <v>92</v>
      </c>
      <c r="AW678" s="13" t="s">
        <v>36</v>
      </c>
      <c r="AX678" s="13" t="s">
        <v>83</v>
      </c>
      <c r="AY678" s="254" t="s">
        <v>244</v>
      </c>
    </row>
    <row r="679" s="14" customFormat="1">
      <c r="A679" s="14"/>
      <c r="B679" s="255"/>
      <c r="C679" s="256"/>
      <c r="D679" s="245" t="s">
        <v>253</v>
      </c>
      <c r="E679" s="257" t="s">
        <v>1</v>
      </c>
      <c r="F679" s="258" t="s">
        <v>255</v>
      </c>
      <c r="G679" s="256"/>
      <c r="H679" s="259">
        <v>254.47200000000001</v>
      </c>
      <c r="I679" s="260"/>
      <c r="J679" s="256"/>
      <c r="K679" s="256"/>
      <c r="L679" s="261"/>
      <c r="M679" s="262"/>
      <c r="N679" s="263"/>
      <c r="O679" s="263"/>
      <c r="P679" s="263"/>
      <c r="Q679" s="263"/>
      <c r="R679" s="263"/>
      <c r="S679" s="263"/>
      <c r="T679" s="26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65" t="s">
        <v>253</v>
      </c>
      <c r="AU679" s="265" t="s">
        <v>92</v>
      </c>
      <c r="AV679" s="14" t="s">
        <v>251</v>
      </c>
      <c r="AW679" s="14" t="s">
        <v>36</v>
      </c>
      <c r="AX679" s="14" t="s">
        <v>90</v>
      </c>
      <c r="AY679" s="265" t="s">
        <v>244</v>
      </c>
    </row>
    <row r="680" s="13" customFormat="1">
      <c r="A680" s="13"/>
      <c r="B680" s="243"/>
      <c r="C680" s="244"/>
      <c r="D680" s="245" t="s">
        <v>253</v>
      </c>
      <c r="E680" s="244"/>
      <c r="F680" s="247" t="s">
        <v>909</v>
      </c>
      <c r="G680" s="244"/>
      <c r="H680" s="248">
        <v>0.081000000000000003</v>
      </c>
      <c r="I680" s="249"/>
      <c r="J680" s="244"/>
      <c r="K680" s="244"/>
      <c r="L680" s="250"/>
      <c r="M680" s="251"/>
      <c r="N680" s="252"/>
      <c r="O680" s="252"/>
      <c r="P680" s="252"/>
      <c r="Q680" s="252"/>
      <c r="R680" s="252"/>
      <c r="S680" s="252"/>
      <c r="T680" s="25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54" t="s">
        <v>253</v>
      </c>
      <c r="AU680" s="254" t="s">
        <v>92</v>
      </c>
      <c r="AV680" s="13" t="s">
        <v>92</v>
      </c>
      <c r="AW680" s="13" t="s">
        <v>4</v>
      </c>
      <c r="AX680" s="13" t="s">
        <v>90</v>
      </c>
      <c r="AY680" s="254" t="s">
        <v>244</v>
      </c>
    </row>
    <row r="681" s="2" customFormat="1" ht="24.15" customHeight="1">
      <c r="A681" s="39"/>
      <c r="B681" s="40"/>
      <c r="C681" s="229" t="s">
        <v>910</v>
      </c>
      <c r="D681" s="229" t="s">
        <v>247</v>
      </c>
      <c r="E681" s="230" t="s">
        <v>911</v>
      </c>
      <c r="F681" s="231" t="s">
        <v>912</v>
      </c>
      <c r="G681" s="232" t="s">
        <v>174</v>
      </c>
      <c r="H681" s="233">
        <v>254.47200000000001</v>
      </c>
      <c r="I681" s="234"/>
      <c r="J681" s="235">
        <f>ROUND(I681*H681,2)</f>
        <v>0</v>
      </c>
      <c r="K681" s="236"/>
      <c r="L681" s="45"/>
      <c r="M681" s="237" t="s">
        <v>1</v>
      </c>
      <c r="N681" s="238" t="s">
        <v>48</v>
      </c>
      <c r="O681" s="92"/>
      <c r="P681" s="239">
        <f>O681*H681</f>
        <v>0</v>
      </c>
      <c r="Q681" s="239">
        <v>0.00088000000000000003</v>
      </c>
      <c r="R681" s="239">
        <f>Q681*H681</f>
        <v>0.22393536000000003</v>
      </c>
      <c r="S681" s="239">
        <v>0</v>
      </c>
      <c r="T681" s="240">
        <f>S681*H681</f>
        <v>0</v>
      </c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R681" s="241" t="s">
        <v>330</v>
      </c>
      <c r="AT681" s="241" t="s">
        <v>247</v>
      </c>
      <c r="AU681" s="241" t="s">
        <v>92</v>
      </c>
      <c r="AY681" s="18" t="s">
        <v>244</v>
      </c>
      <c r="BE681" s="242">
        <f>IF(N681="základní",J681,0)</f>
        <v>0</v>
      </c>
      <c r="BF681" s="242">
        <f>IF(N681="snížená",J681,0)</f>
        <v>0</v>
      </c>
      <c r="BG681" s="242">
        <f>IF(N681="zákl. přenesená",J681,0)</f>
        <v>0</v>
      </c>
      <c r="BH681" s="242">
        <f>IF(N681="sníž. přenesená",J681,0)</f>
        <v>0</v>
      </c>
      <c r="BI681" s="242">
        <f>IF(N681="nulová",J681,0)</f>
        <v>0</v>
      </c>
      <c r="BJ681" s="18" t="s">
        <v>90</v>
      </c>
      <c r="BK681" s="242">
        <f>ROUND(I681*H681,2)</f>
        <v>0</v>
      </c>
      <c r="BL681" s="18" t="s">
        <v>330</v>
      </c>
      <c r="BM681" s="241" t="s">
        <v>913</v>
      </c>
    </row>
    <row r="682" s="2" customFormat="1" ht="49.05" customHeight="1">
      <c r="A682" s="39"/>
      <c r="B682" s="40"/>
      <c r="C682" s="287" t="s">
        <v>914</v>
      </c>
      <c r="D682" s="287" t="s">
        <v>529</v>
      </c>
      <c r="E682" s="288" t="s">
        <v>915</v>
      </c>
      <c r="F682" s="289" t="s">
        <v>916</v>
      </c>
      <c r="G682" s="290" t="s">
        <v>174</v>
      </c>
      <c r="H682" s="291">
        <v>296.58699999999999</v>
      </c>
      <c r="I682" s="292"/>
      <c r="J682" s="293">
        <f>ROUND(I682*H682,2)</f>
        <v>0</v>
      </c>
      <c r="K682" s="294"/>
      <c r="L682" s="295"/>
      <c r="M682" s="296" t="s">
        <v>1</v>
      </c>
      <c r="N682" s="297" t="s">
        <v>48</v>
      </c>
      <c r="O682" s="92"/>
      <c r="P682" s="239">
        <f>O682*H682</f>
        <v>0</v>
      </c>
      <c r="Q682" s="239">
        <v>0.0054000000000000003</v>
      </c>
      <c r="R682" s="239">
        <f>Q682*H682</f>
        <v>1.6015698</v>
      </c>
      <c r="S682" s="239">
        <v>0</v>
      </c>
      <c r="T682" s="240">
        <f>S682*H682</f>
        <v>0</v>
      </c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R682" s="241" t="s">
        <v>427</v>
      </c>
      <c r="AT682" s="241" t="s">
        <v>529</v>
      </c>
      <c r="AU682" s="241" t="s">
        <v>92</v>
      </c>
      <c r="AY682" s="18" t="s">
        <v>244</v>
      </c>
      <c r="BE682" s="242">
        <f>IF(N682="základní",J682,0)</f>
        <v>0</v>
      </c>
      <c r="BF682" s="242">
        <f>IF(N682="snížená",J682,0)</f>
        <v>0</v>
      </c>
      <c r="BG682" s="242">
        <f>IF(N682="zákl. přenesená",J682,0)</f>
        <v>0</v>
      </c>
      <c r="BH682" s="242">
        <f>IF(N682="sníž. přenesená",J682,0)</f>
        <v>0</v>
      </c>
      <c r="BI682" s="242">
        <f>IF(N682="nulová",J682,0)</f>
        <v>0</v>
      </c>
      <c r="BJ682" s="18" t="s">
        <v>90</v>
      </c>
      <c r="BK682" s="242">
        <f>ROUND(I682*H682,2)</f>
        <v>0</v>
      </c>
      <c r="BL682" s="18" t="s">
        <v>330</v>
      </c>
      <c r="BM682" s="241" t="s">
        <v>917</v>
      </c>
    </row>
    <row r="683" s="15" customFormat="1">
      <c r="A683" s="15"/>
      <c r="B683" s="266"/>
      <c r="C683" s="267"/>
      <c r="D683" s="245" t="s">
        <v>253</v>
      </c>
      <c r="E683" s="268" t="s">
        <v>1</v>
      </c>
      <c r="F683" s="269" t="s">
        <v>918</v>
      </c>
      <c r="G683" s="267"/>
      <c r="H683" s="268" t="s">
        <v>1</v>
      </c>
      <c r="I683" s="270"/>
      <c r="J683" s="267"/>
      <c r="K683" s="267"/>
      <c r="L683" s="271"/>
      <c r="M683" s="272"/>
      <c r="N683" s="273"/>
      <c r="O683" s="273"/>
      <c r="P683" s="273"/>
      <c r="Q683" s="273"/>
      <c r="R683" s="273"/>
      <c r="S683" s="273"/>
      <c r="T683" s="274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75" t="s">
        <v>253</v>
      </c>
      <c r="AU683" s="275" t="s">
        <v>92</v>
      </c>
      <c r="AV683" s="15" t="s">
        <v>90</v>
      </c>
      <c r="AW683" s="15" t="s">
        <v>36</v>
      </c>
      <c r="AX683" s="15" t="s">
        <v>83</v>
      </c>
      <c r="AY683" s="275" t="s">
        <v>244</v>
      </c>
    </row>
    <row r="684" s="15" customFormat="1">
      <c r="A684" s="15"/>
      <c r="B684" s="266"/>
      <c r="C684" s="267"/>
      <c r="D684" s="245" t="s">
        <v>253</v>
      </c>
      <c r="E684" s="268" t="s">
        <v>1</v>
      </c>
      <c r="F684" s="269" t="s">
        <v>907</v>
      </c>
      <c r="G684" s="267"/>
      <c r="H684" s="268" t="s">
        <v>1</v>
      </c>
      <c r="I684" s="270"/>
      <c r="J684" s="267"/>
      <c r="K684" s="267"/>
      <c r="L684" s="271"/>
      <c r="M684" s="272"/>
      <c r="N684" s="273"/>
      <c r="O684" s="273"/>
      <c r="P684" s="273"/>
      <c r="Q684" s="273"/>
      <c r="R684" s="273"/>
      <c r="S684" s="273"/>
      <c r="T684" s="274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T684" s="275" t="s">
        <v>253</v>
      </c>
      <c r="AU684" s="275" t="s">
        <v>92</v>
      </c>
      <c r="AV684" s="15" t="s">
        <v>90</v>
      </c>
      <c r="AW684" s="15" t="s">
        <v>36</v>
      </c>
      <c r="AX684" s="15" t="s">
        <v>83</v>
      </c>
      <c r="AY684" s="275" t="s">
        <v>244</v>
      </c>
    </row>
    <row r="685" s="13" customFormat="1">
      <c r="A685" s="13"/>
      <c r="B685" s="243"/>
      <c r="C685" s="244"/>
      <c r="D685" s="245" t="s">
        <v>253</v>
      </c>
      <c r="E685" s="246" t="s">
        <v>1</v>
      </c>
      <c r="F685" s="247" t="s">
        <v>908</v>
      </c>
      <c r="G685" s="244"/>
      <c r="H685" s="248">
        <v>254.47200000000001</v>
      </c>
      <c r="I685" s="249"/>
      <c r="J685" s="244"/>
      <c r="K685" s="244"/>
      <c r="L685" s="250"/>
      <c r="M685" s="251"/>
      <c r="N685" s="252"/>
      <c r="O685" s="252"/>
      <c r="P685" s="252"/>
      <c r="Q685" s="252"/>
      <c r="R685" s="252"/>
      <c r="S685" s="252"/>
      <c r="T685" s="25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4" t="s">
        <v>253</v>
      </c>
      <c r="AU685" s="254" t="s">
        <v>92</v>
      </c>
      <c r="AV685" s="13" t="s">
        <v>92</v>
      </c>
      <c r="AW685" s="13" t="s">
        <v>36</v>
      </c>
      <c r="AX685" s="13" t="s">
        <v>83</v>
      </c>
      <c r="AY685" s="254" t="s">
        <v>244</v>
      </c>
    </row>
    <row r="686" s="14" customFormat="1">
      <c r="A686" s="14"/>
      <c r="B686" s="255"/>
      <c r="C686" s="256"/>
      <c r="D686" s="245" t="s">
        <v>253</v>
      </c>
      <c r="E686" s="257" t="s">
        <v>1</v>
      </c>
      <c r="F686" s="258" t="s">
        <v>255</v>
      </c>
      <c r="G686" s="256"/>
      <c r="H686" s="259">
        <v>254.47200000000001</v>
      </c>
      <c r="I686" s="260"/>
      <c r="J686" s="256"/>
      <c r="K686" s="256"/>
      <c r="L686" s="261"/>
      <c r="M686" s="262"/>
      <c r="N686" s="263"/>
      <c r="O686" s="263"/>
      <c r="P686" s="263"/>
      <c r="Q686" s="263"/>
      <c r="R686" s="263"/>
      <c r="S686" s="263"/>
      <c r="T686" s="26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65" t="s">
        <v>253</v>
      </c>
      <c r="AU686" s="265" t="s">
        <v>92</v>
      </c>
      <c r="AV686" s="14" t="s">
        <v>251</v>
      </c>
      <c r="AW686" s="14" t="s">
        <v>36</v>
      </c>
      <c r="AX686" s="14" t="s">
        <v>90</v>
      </c>
      <c r="AY686" s="265" t="s">
        <v>244</v>
      </c>
    </row>
    <row r="687" s="13" customFormat="1">
      <c r="A687" s="13"/>
      <c r="B687" s="243"/>
      <c r="C687" s="244"/>
      <c r="D687" s="245" t="s">
        <v>253</v>
      </c>
      <c r="E687" s="244"/>
      <c r="F687" s="247" t="s">
        <v>919</v>
      </c>
      <c r="G687" s="244"/>
      <c r="H687" s="248">
        <v>296.58699999999999</v>
      </c>
      <c r="I687" s="249"/>
      <c r="J687" s="244"/>
      <c r="K687" s="244"/>
      <c r="L687" s="250"/>
      <c r="M687" s="251"/>
      <c r="N687" s="252"/>
      <c r="O687" s="252"/>
      <c r="P687" s="252"/>
      <c r="Q687" s="252"/>
      <c r="R687" s="252"/>
      <c r="S687" s="252"/>
      <c r="T687" s="25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4" t="s">
        <v>253</v>
      </c>
      <c r="AU687" s="254" t="s">
        <v>92</v>
      </c>
      <c r="AV687" s="13" t="s">
        <v>92</v>
      </c>
      <c r="AW687" s="13" t="s">
        <v>4</v>
      </c>
      <c r="AX687" s="13" t="s">
        <v>90</v>
      </c>
      <c r="AY687" s="254" t="s">
        <v>244</v>
      </c>
    </row>
    <row r="688" s="2" customFormat="1" ht="66.75" customHeight="1">
      <c r="A688" s="39"/>
      <c r="B688" s="40"/>
      <c r="C688" s="229" t="s">
        <v>920</v>
      </c>
      <c r="D688" s="303" t="s">
        <v>247</v>
      </c>
      <c r="E688" s="230" t="s">
        <v>921</v>
      </c>
      <c r="F688" s="231" t="s">
        <v>922</v>
      </c>
      <c r="G688" s="232" t="s">
        <v>174</v>
      </c>
      <c r="H688" s="233">
        <v>267.13</v>
      </c>
      <c r="I688" s="234"/>
      <c r="J688" s="235">
        <f>ROUND(I688*H688,2)</f>
        <v>0</v>
      </c>
      <c r="K688" s="236"/>
      <c r="L688" s="45"/>
      <c r="M688" s="237" t="s">
        <v>1</v>
      </c>
      <c r="N688" s="238" t="s">
        <v>48</v>
      </c>
      <c r="O688" s="92"/>
      <c r="P688" s="239">
        <f>O688*H688</f>
        <v>0</v>
      </c>
      <c r="Q688" s="239">
        <v>0.0025000000000000001</v>
      </c>
      <c r="R688" s="239">
        <f>Q688*H688</f>
        <v>0.667825</v>
      </c>
      <c r="S688" s="239">
        <v>0</v>
      </c>
      <c r="T688" s="240">
        <f>S688*H688</f>
        <v>0</v>
      </c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R688" s="241" t="s">
        <v>330</v>
      </c>
      <c r="AT688" s="241" t="s">
        <v>247</v>
      </c>
      <c r="AU688" s="241" t="s">
        <v>92</v>
      </c>
      <c r="AY688" s="18" t="s">
        <v>244</v>
      </c>
      <c r="BE688" s="242">
        <f>IF(N688="základní",J688,0)</f>
        <v>0</v>
      </c>
      <c r="BF688" s="242">
        <f>IF(N688="snížená",J688,0)</f>
        <v>0</v>
      </c>
      <c r="BG688" s="242">
        <f>IF(N688="zákl. přenesená",J688,0)</f>
        <v>0</v>
      </c>
      <c r="BH688" s="242">
        <f>IF(N688="sníž. přenesená",J688,0)</f>
        <v>0</v>
      </c>
      <c r="BI688" s="242">
        <f>IF(N688="nulová",J688,0)</f>
        <v>0</v>
      </c>
      <c r="BJ688" s="18" t="s">
        <v>90</v>
      </c>
      <c r="BK688" s="242">
        <f>ROUND(I688*H688,2)</f>
        <v>0</v>
      </c>
      <c r="BL688" s="18" t="s">
        <v>330</v>
      </c>
      <c r="BM688" s="241" t="s">
        <v>923</v>
      </c>
    </row>
    <row r="689" s="2" customFormat="1">
      <c r="A689" s="39"/>
      <c r="B689" s="40"/>
      <c r="C689" s="41"/>
      <c r="D689" s="245" t="s">
        <v>632</v>
      </c>
      <c r="E689" s="41"/>
      <c r="F689" s="299" t="s">
        <v>924</v>
      </c>
      <c r="G689" s="41"/>
      <c r="H689" s="41"/>
      <c r="I689" s="300"/>
      <c r="J689" s="41"/>
      <c r="K689" s="41"/>
      <c r="L689" s="45"/>
      <c r="M689" s="301"/>
      <c r="N689" s="302"/>
      <c r="O689" s="92"/>
      <c r="P689" s="92"/>
      <c r="Q689" s="92"/>
      <c r="R689" s="92"/>
      <c r="S689" s="92"/>
      <c r="T689" s="93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T689" s="18" t="s">
        <v>632</v>
      </c>
      <c r="AU689" s="18" t="s">
        <v>92</v>
      </c>
    </row>
    <row r="690" s="15" customFormat="1">
      <c r="A690" s="15"/>
      <c r="B690" s="266"/>
      <c r="C690" s="267"/>
      <c r="D690" s="245" t="s">
        <v>253</v>
      </c>
      <c r="E690" s="268" t="s">
        <v>1</v>
      </c>
      <c r="F690" s="269" t="s">
        <v>907</v>
      </c>
      <c r="G690" s="267"/>
      <c r="H690" s="268" t="s">
        <v>1</v>
      </c>
      <c r="I690" s="270"/>
      <c r="J690" s="267"/>
      <c r="K690" s="267"/>
      <c r="L690" s="271"/>
      <c r="M690" s="272"/>
      <c r="N690" s="273"/>
      <c r="O690" s="273"/>
      <c r="P690" s="273"/>
      <c r="Q690" s="273"/>
      <c r="R690" s="273"/>
      <c r="S690" s="273"/>
      <c r="T690" s="274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T690" s="275" t="s">
        <v>253</v>
      </c>
      <c r="AU690" s="275" t="s">
        <v>92</v>
      </c>
      <c r="AV690" s="15" t="s">
        <v>90</v>
      </c>
      <c r="AW690" s="15" t="s">
        <v>36</v>
      </c>
      <c r="AX690" s="15" t="s">
        <v>83</v>
      </c>
      <c r="AY690" s="275" t="s">
        <v>244</v>
      </c>
    </row>
    <row r="691" s="13" customFormat="1">
      <c r="A691" s="13"/>
      <c r="B691" s="243"/>
      <c r="C691" s="244"/>
      <c r="D691" s="245" t="s">
        <v>253</v>
      </c>
      <c r="E691" s="246" t="s">
        <v>1</v>
      </c>
      <c r="F691" s="247" t="s">
        <v>925</v>
      </c>
      <c r="G691" s="244"/>
      <c r="H691" s="248">
        <v>267.13</v>
      </c>
      <c r="I691" s="249"/>
      <c r="J691" s="244"/>
      <c r="K691" s="244"/>
      <c r="L691" s="250"/>
      <c r="M691" s="251"/>
      <c r="N691" s="252"/>
      <c r="O691" s="252"/>
      <c r="P691" s="252"/>
      <c r="Q691" s="252"/>
      <c r="R691" s="252"/>
      <c r="S691" s="252"/>
      <c r="T691" s="25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4" t="s">
        <v>253</v>
      </c>
      <c r="AU691" s="254" t="s">
        <v>92</v>
      </c>
      <c r="AV691" s="13" t="s">
        <v>92</v>
      </c>
      <c r="AW691" s="13" t="s">
        <v>36</v>
      </c>
      <c r="AX691" s="13" t="s">
        <v>83</v>
      </c>
      <c r="AY691" s="254" t="s">
        <v>244</v>
      </c>
    </row>
    <row r="692" s="14" customFormat="1">
      <c r="A692" s="14"/>
      <c r="B692" s="255"/>
      <c r="C692" s="256"/>
      <c r="D692" s="245" t="s">
        <v>253</v>
      </c>
      <c r="E692" s="257" t="s">
        <v>1</v>
      </c>
      <c r="F692" s="258" t="s">
        <v>255</v>
      </c>
      <c r="G692" s="256"/>
      <c r="H692" s="259">
        <v>267.13</v>
      </c>
      <c r="I692" s="260"/>
      <c r="J692" s="256"/>
      <c r="K692" s="256"/>
      <c r="L692" s="261"/>
      <c r="M692" s="262"/>
      <c r="N692" s="263"/>
      <c r="O692" s="263"/>
      <c r="P692" s="263"/>
      <c r="Q692" s="263"/>
      <c r="R692" s="263"/>
      <c r="S692" s="263"/>
      <c r="T692" s="26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65" t="s">
        <v>253</v>
      </c>
      <c r="AU692" s="265" t="s">
        <v>92</v>
      </c>
      <c r="AV692" s="14" t="s">
        <v>251</v>
      </c>
      <c r="AW692" s="14" t="s">
        <v>36</v>
      </c>
      <c r="AX692" s="14" t="s">
        <v>90</v>
      </c>
      <c r="AY692" s="265" t="s">
        <v>244</v>
      </c>
    </row>
    <row r="693" s="2" customFormat="1" ht="24.15" customHeight="1">
      <c r="A693" s="39"/>
      <c r="B693" s="40"/>
      <c r="C693" s="229" t="s">
        <v>926</v>
      </c>
      <c r="D693" s="229" t="s">
        <v>247</v>
      </c>
      <c r="E693" s="230" t="s">
        <v>927</v>
      </c>
      <c r="F693" s="231" t="s">
        <v>928</v>
      </c>
      <c r="G693" s="232" t="s">
        <v>174</v>
      </c>
      <c r="H693" s="233">
        <v>8320</v>
      </c>
      <c r="I693" s="234"/>
      <c r="J693" s="235">
        <f>ROUND(I693*H693,2)</f>
        <v>0</v>
      </c>
      <c r="K693" s="236"/>
      <c r="L693" s="45"/>
      <c r="M693" s="237" t="s">
        <v>1</v>
      </c>
      <c r="N693" s="238" t="s">
        <v>48</v>
      </c>
      <c r="O693" s="92"/>
      <c r="P693" s="239">
        <f>O693*H693</f>
        <v>0</v>
      </c>
      <c r="Q693" s="239">
        <v>0.00072000000000000005</v>
      </c>
      <c r="R693" s="239">
        <f>Q693*H693</f>
        <v>5.9904000000000002</v>
      </c>
      <c r="S693" s="239">
        <v>0</v>
      </c>
      <c r="T693" s="240">
        <f>S693*H693</f>
        <v>0</v>
      </c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R693" s="241" t="s">
        <v>330</v>
      </c>
      <c r="AT693" s="241" t="s">
        <v>247</v>
      </c>
      <c r="AU693" s="241" t="s">
        <v>92</v>
      </c>
      <c r="AY693" s="18" t="s">
        <v>244</v>
      </c>
      <c r="BE693" s="242">
        <f>IF(N693="základní",J693,0)</f>
        <v>0</v>
      </c>
      <c r="BF693" s="242">
        <f>IF(N693="snížená",J693,0)</f>
        <v>0</v>
      </c>
      <c r="BG693" s="242">
        <f>IF(N693="zákl. přenesená",J693,0)</f>
        <v>0</v>
      </c>
      <c r="BH693" s="242">
        <f>IF(N693="sníž. přenesená",J693,0)</f>
        <v>0</v>
      </c>
      <c r="BI693" s="242">
        <f>IF(N693="nulová",J693,0)</f>
        <v>0</v>
      </c>
      <c r="BJ693" s="18" t="s">
        <v>90</v>
      </c>
      <c r="BK693" s="242">
        <f>ROUND(I693*H693,2)</f>
        <v>0</v>
      </c>
      <c r="BL693" s="18" t="s">
        <v>330</v>
      </c>
      <c r="BM693" s="241" t="s">
        <v>929</v>
      </c>
    </row>
    <row r="694" s="2" customFormat="1" ht="24.15" customHeight="1">
      <c r="A694" s="39"/>
      <c r="B694" s="40"/>
      <c r="C694" s="287" t="s">
        <v>930</v>
      </c>
      <c r="D694" s="287" t="s">
        <v>529</v>
      </c>
      <c r="E694" s="288" t="s">
        <v>931</v>
      </c>
      <c r="F694" s="289" t="s">
        <v>932</v>
      </c>
      <c r="G694" s="290" t="s">
        <v>174</v>
      </c>
      <c r="H694" s="291">
        <v>9696.9599999999991</v>
      </c>
      <c r="I694" s="292"/>
      <c r="J694" s="293">
        <f>ROUND(I694*H694,2)</f>
        <v>0</v>
      </c>
      <c r="K694" s="294"/>
      <c r="L694" s="295"/>
      <c r="M694" s="296" t="s">
        <v>1</v>
      </c>
      <c r="N694" s="297" t="s">
        <v>48</v>
      </c>
      <c r="O694" s="92"/>
      <c r="P694" s="239">
        <f>O694*H694</f>
        <v>0</v>
      </c>
      <c r="Q694" s="239">
        <v>0.0025000000000000001</v>
      </c>
      <c r="R694" s="239">
        <f>Q694*H694</f>
        <v>24.2424</v>
      </c>
      <c r="S694" s="239">
        <v>0</v>
      </c>
      <c r="T694" s="240">
        <f>S694*H694</f>
        <v>0</v>
      </c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R694" s="241" t="s">
        <v>427</v>
      </c>
      <c r="AT694" s="241" t="s">
        <v>529</v>
      </c>
      <c r="AU694" s="241" t="s">
        <v>92</v>
      </c>
      <c r="AY694" s="18" t="s">
        <v>244</v>
      </c>
      <c r="BE694" s="242">
        <f>IF(N694="základní",J694,0)</f>
        <v>0</v>
      </c>
      <c r="BF694" s="242">
        <f>IF(N694="snížená",J694,0)</f>
        <v>0</v>
      </c>
      <c r="BG694" s="242">
        <f>IF(N694="zákl. přenesená",J694,0)</f>
        <v>0</v>
      </c>
      <c r="BH694" s="242">
        <f>IF(N694="sníž. přenesená",J694,0)</f>
        <v>0</v>
      </c>
      <c r="BI694" s="242">
        <f>IF(N694="nulová",J694,0)</f>
        <v>0</v>
      </c>
      <c r="BJ694" s="18" t="s">
        <v>90</v>
      </c>
      <c r="BK694" s="242">
        <f>ROUND(I694*H694,2)</f>
        <v>0</v>
      </c>
      <c r="BL694" s="18" t="s">
        <v>330</v>
      </c>
      <c r="BM694" s="241" t="s">
        <v>933</v>
      </c>
    </row>
    <row r="695" s="13" customFormat="1">
      <c r="A695" s="13"/>
      <c r="B695" s="243"/>
      <c r="C695" s="244"/>
      <c r="D695" s="245" t="s">
        <v>253</v>
      </c>
      <c r="E695" s="246" t="s">
        <v>1</v>
      </c>
      <c r="F695" s="247" t="s">
        <v>934</v>
      </c>
      <c r="G695" s="244"/>
      <c r="H695" s="248">
        <v>8320</v>
      </c>
      <c r="I695" s="249"/>
      <c r="J695" s="244"/>
      <c r="K695" s="244"/>
      <c r="L695" s="250"/>
      <c r="M695" s="251"/>
      <c r="N695" s="252"/>
      <c r="O695" s="252"/>
      <c r="P695" s="252"/>
      <c r="Q695" s="252"/>
      <c r="R695" s="252"/>
      <c r="S695" s="252"/>
      <c r="T695" s="25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4" t="s">
        <v>253</v>
      </c>
      <c r="AU695" s="254" t="s">
        <v>92</v>
      </c>
      <c r="AV695" s="13" t="s">
        <v>92</v>
      </c>
      <c r="AW695" s="13" t="s">
        <v>36</v>
      </c>
      <c r="AX695" s="13" t="s">
        <v>83</v>
      </c>
      <c r="AY695" s="254" t="s">
        <v>244</v>
      </c>
    </row>
    <row r="696" s="14" customFormat="1">
      <c r="A696" s="14"/>
      <c r="B696" s="255"/>
      <c r="C696" s="256"/>
      <c r="D696" s="245" t="s">
        <v>253</v>
      </c>
      <c r="E696" s="257" t="s">
        <v>1</v>
      </c>
      <c r="F696" s="258" t="s">
        <v>255</v>
      </c>
      <c r="G696" s="256"/>
      <c r="H696" s="259">
        <v>8320</v>
      </c>
      <c r="I696" s="260"/>
      <c r="J696" s="256"/>
      <c r="K696" s="256"/>
      <c r="L696" s="261"/>
      <c r="M696" s="262"/>
      <c r="N696" s="263"/>
      <c r="O696" s="263"/>
      <c r="P696" s="263"/>
      <c r="Q696" s="263"/>
      <c r="R696" s="263"/>
      <c r="S696" s="263"/>
      <c r="T696" s="26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65" t="s">
        <v>253</v>
      </c>
      <c r="AU696" s="265" t="s">
        <v>92</v>
      </c>
      <c r="AV696" s="14" t="s">
        <v>251</v>
      </c>
      <c r="AW696" s="14" t="s">
        <v>36</v>
      </c>
      <c r="AX696" s="14" t="s">
        <v>90</v>
      </c>
      <c r="AY696" s="265" t="s">
        <v>244</v>
      </c>
    </row>
    <row r="697" s="13" customFormat="1">
      <c r="A697" s="13"/>
      <c r="B697" s="243"/>
      <c r="C697" s="244"/>
      <c r="D697" s="245" t="s">
        <v>253</v>
      </c>
      <c r="E697" s="244"/>
      <c r="F697" s="247" t="s">
        <v>935</v>
      </c>
      <c r="G697" s="244"/>
      <c r="H697" s="248">
        <v>9696.9599999999991</v>
      </c>
      <c r="I697" s="249"/>
      <c r="J697" s="244"/>
      <c r="K697" s="244"/>
      <c r="L697" s="250"/>
      <c r="M697" s="251"/>
      <c r="N697" s="252"/>
      <c r="O697" s="252"/>
      <c r="P697" s="252"/>
      <c r="Q697" s="252"/>
      <c r="R697" s="252"/>
      <c r="S697" s="252"/>
      <c r="T697" s="25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4" t="s">
        <v>253</v>
      </c>
      <c r="AU697" s="254" t="s">
        <v>92</v>
      </c>
      <c r="AV697" s="13" t="s">
        <v>92</v>
      </c>
      <c r="AW697" s="13" t="s">
        <v>4</v>
      </c>
      <c r="AX697" s="13" t="s">
        <v>90</v>
      </c>
      <c r="AY697" s="254" t="s">
        <v>244</v>
      </c>
    </row>
    <row r="698" s="2" customFormat="1" ht="24.15" customHeight="1">
      <c r="A698" s="39"/>
      <c r="B698" s="40"/>
      <c r="C698" s="229" t="s">
        <v>936</v>
      </c>
      <c r="D698" s="303" t="s">
        <v>247</v>
      </c>
      <c r="E698" s="230" t="s">
        <v>937</v>
      </c>
      <c r="F698" s="231" t="s">
        <v>938</v>
      </c>
      <c r="G698" s="232" t="s">
        <v>174</v>
      </c>
      <c r="H698" s="233">
        <v>267.13</v>
      </c>
      <c r="I698" s="234"/>
      <c r="J698" s="235">
        <f>ROUND(I698*H698,2)</f>
        <v>0</v>
      </c>
      <c r="K698" s="236"/>
      <c r="L698" s="45"/>
      <c r="M698" s="237" t="s">
        <v>1</v>
      </c>
      <c r="N698" s="238" t="s">
        <v>48</v>
      </c>
      <c r="O698" s="92"/>
      <c r="P698" s="239">
        <f>O698*H698</f>
        <v>0</v>
      </c>
      <c r="Q698" s="239">
        <v>0</v>
      </c>
      <c r="R698" s="239">
        <f>Q698*H698</f>
        <v>0</v>
      </c>
      <c r="S698" s="239">
        <v>0</v>
      </c>
      <c r="T698" s="240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41" t="s">
        <v>330</v>
      </c>
      <c r="AT698" s="241" t="s">
        <v>247</v>
      </c>
      <c r="AU698" s="241" t="s">
        <v>92</v>
      </c>
      <c r="AY698" s="18" t="s">
        <v>244</v>
      </c>
      <c r="BE698" s="242">
        <f>IF(N698="základní",J698,0)</f>
        <v>0</v>
      </c>
      <c r="BF698" s="242">
        <f>IF(N698="snížená",J698,0)</f>
        <v>0</v>
      </c>
      <c r="BG698" s="242">
        <f>IF(N698="zákl. přenesená",J698,0)</f>
        <v>0</v>
      </c>
      <c r="BH698" s="242">
        <f>IF(N698="sníž. přenesená",J698,0)</f>
        <v>0</v>
      </c>
      <c r="BI698" s="242">
        <f>IF(N698="nulová",J698,0)</f>
        <v>0</v>
      </c>
      <c r="BJ698" s="18" t="s">
        <v>90</v>
      </c>
      <c r="BK698" s="242">
        <f>ROUND(I698*H698,2)</f>
        <v>0</v>
      </c>
      <c r="BL698" s="18" t="s">
        <v>330</v>
      </c>
      <c r="BM698" s="241" t="s">
        <v>939</v>
      </c>
    </row>
    <row r="699" s="2" customFormat="1" ht="24.15" customHeight="1">
      <c r="A699" s="39"/>
      <c r="B699" s="40"/>
      <c r="C699" s="287" t="s">
        <v>940</v>
      </c>
      <c r="D699" s="304" t="s">
        <v>529</v>
      </c>
      <c r="E699" s="288" t="s">
        <v>941</v>
      </c>
      <c r="F699" s="289" t="s">
        <v>942</v>
      </c>
      <c r="G699" s="290" t="s">
        <v>174</v>
      </c>
      <c r="H699" s="291">
        <v>308.53500000000003</v>
      </c>
      <c r="I699" s="292"/>
      <c r="J699" s="293">
        <f>ROUND(I699*H699,2)</f>
        <v>0</v>
      </c>
      <c r="K699" s="294"/>
      <c r="L699" s="295"/>
      <c r="M699" s="296" t="s">
        <v>1</v>
      </c>
      <c r="N699" s="297" t="s">
        <v>48</v>
      </c>
      <c r="O699" s="92"/>
      <c r="P699" s="239">
        <f>O699*H699</f>
        <v>0</v>
      </c>
      <c r="Q699" s="239">
        <v>0.00029999999999999997</v>
      </c>
      <c r="R699" s="239">
        <f>Q699*H699</f>
        <v>0.092560500000000004</v>
      </c>
      <c r="S699" s="239">
        <v>0</v>
      </c>
      <c r="T699" s="240">
        <f>S699*H699</f>
        <v>0</v>
      </c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R699" s="241" t="s">
        <v>427</v>
      </c>
      <c r="AT699" s="241" t="s">
        <v>529</v>
      </c>
      <c r="AU699" s="241" t="s">
        <v>92</v>
      </c>
      <c r="AY699" s="18" t="s">
        <v>244</v>
      </c>
      <c r="BE699" s="242">
        <f>IF(N699="základní",J699,0)</f>
        <v>0</v>
      </c>
      <c r="BF699" s="242">
        <f>IF(N699="snížená",J699,0)</f>
        <v>0</v>
      </c>
      <c r="BG699" s="242">
        <f>IF(N699="zákl. přenesená",J699,0)</f>
        <v>0</v>
      </c>
      <c r="BH699" s="242">
        <f>IF(N699="sníž. přenesená",J699,0)</f>
        <v>0</v>
      </c>
      <c r="BI699" s="242">
        <f>IF(N699="nulová",J699,0)</f>
        <v>0</v>
      </c>
      <c r="BJ699" s="18" t="s">
        <v>90</v>
      </c>
      <c r="BK699" s="242">
        <f>ROUND(I699*H699,2)</f>
        <v>0</v>
      </c>
      <c r="BL699" s="18" t="s">
        <v>330</v>
      </c>
      <c r="BM699" s="241" t="s">
        <v>943</v>
      </c>
    </row>
    <row r="700" s="15" customFormat="1">
      <c r="A700" s="15"/>
      <c r="B700" s="266"/>
      <c r="C700" s="267"/>
      <c r="D700" s="245" t="s">
        <v>253</v>
      </c>
      <c r="E700" s="268" t="s">
        <v>1</v>
      </c>
      <c r="F700" s="269" t="s">
        <v>907</v>
      </c>
      <c r="G700" s="267"/>
      <c r="H700" s="268" t="s">
        <v>1</v>
      </c>
      <c r="I700" s="270"/>
      <c r="J700" s="267"/>
      <c r="K700" s="267"/>
      <c r="L700" s="271"/>
      <c r="M700" s="272"/>
      <c r="N700" s="273"/>
      <c r="O700" s="273"/>
      <c r="P700" s="273"/>
      <c r="Q700" s="273"/>
      <c r="R700" s="273"/>
      <c r="S700" s="273"/>
      <c r="T700" s="274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T700" s="275" t="s">
        <v>253</v>
      </c>
      <c r="AU700" s="275" t="s">
        <v>92</v>
      </c>
      <c r="AV700" s="15" t="s">
        <v>90</v>
      </c>
      <c r="AW700" s="15" t="s">
        <v>36</v>
      </c>
      <c r="AX700" s="15" t="s">
        <v>83</v>
      </c>
      <c r="AY700" s="275" t="s">
        <v>244</v>
      </c>
    </row>
    <row r="701" s="13" customFormat="1">
      <c r="A701" s="13"/>
      <c r="B701" s="243"/>
      <c r="C701" s="244"/>
      <c r="D701" s="245" t="s">
        <v>253</v>
      </c>
      <c r="E701" s="246" t="s">
        <v>1</v>
      </c>
      <c r="F701" s="247" t="s">
        <v>925</v>
      </c>
      <c r="G701" s="244"/>
      <c r="H701" s="248">
        <v>267.13</v>
      </c>
      <c r="I701" s="249"/>
      <c r="J701" s="244"/>
      <c r="K701" s="244"/>
      <c r="L701" s="250"/>
      <c r="M701" s="251"/>
      <c r="N701" s="252"/>
      <c r="O701" s="252"/>
      <c r="P701" s="252"/>
      <c r="Q701" s="252"/>
      <c r="R701" s="252"/>
      <c r="S701" s="252"/>
      <c r="T701" s="25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4" t="s">
        <v>253</v>
      </c>
      <c r="AU701" s="254" t="s">
        <v>92</v>
      </c>
      <c r="AV701" s="13" t="s">
        <v>92</v>
      </c>
      <c r="AW701" s="13" t="s">
        <v>36</v>
      </c>
      <c r="AX701" s="13" t="s">
        <v>83</v>
      </c>
      <c r="AY701" s="254" t="s">
        <v>244</v>
      </c>
    </row>
    <row r="702" s="14" customFormat="1">
      <c r="A702" s="14"/>
      <c r="B702" s="255"/>
      <c r="C702" s="256"/>
      <c r="D702" s="245" t="s">
        <v>253</v>
      </c>
      <c r="E702" s="257" t="s">
        <v>1</v>
      </c>
      <c r="F702" s="258" t="s">
        <v>255</v>
      </c>
      <c r="G702" s="256"/>
      <c r="H702" s="259">
        <v>267.13</v>
      </c>
      <c r="I702" s="260"/>
      <c r="J702" s="256"/>
      <c r="K702" s="256"/>
      <c r="L702" s="261"/>
      <c r="M702" s="262"/>
      <c r="N702" s="263"/>
      <c r="O702" s="263"/>
      <c r="P702" s="263"/>
      <c r="Q702" s="263"/>
      <c r="R702" s="263"/>
      <c r="S702" s="263"/>
      <c r="T702" s="26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65" t="s">
        <v>253</v>
      </c>
      <c r="AU702" s="265" t="s">
        <v>92</v>
      </c>
      <c r="AV702" s="14" t="s">
        <v>251</v>
      </c>
      <c r="AW702" s="14" t="s">
        <v>36</v>
      </c>
      <c r="AX702" s="14" t="s">
        <v>90</v>
      </c>
      <c r="AY702" s="265" t="s">
        <v>244</v>
      </c>
    </row>
    <row r="703" s="13" customFormat="1">
      <c r="A703" s="13"/>
      <c r="B703" s="243"/>
      <c r="C703" s="244"/>
      <c r="D703" s="245" t="s">
        <v>253</v>
      </c>
      <c r="E703" s="244"/>
      <c r="F703" s="247" t="s">
        <v>944</v>
      </c>
      <c r="G703" s="244"/>
      <c r="H703" s="248">
        <v>308.53500000000003</v>
      </c>
      <c r="I703" s="249"/>
      <c r="J703" s="244"/>
      <c r="K703" s="244"/>
      <c r="L703" s="250"/>
      <c r="M703" s="251"/>
      <c r="N703" s="252"/>
      <c r="O703" s="252"/>
      <c r="P703" s="252"/>
      <c r="Q703" s="252"/>
      <c r="R703" s="252"/>
      <c r="S703" s="252"/>
      <c r="T703" s="25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4" t="s">
        <v>253</v>
      </c>
      <c r="AU703" s="254" t="s">
        <v>92</v>
      </c>
      <c r="AV703" s="13" t="s">
        <v>92</v>
      </c>
      <c r="AW703" s="13" t="s">
        <v>4</v>
      </c>
      <c r="AX703" s="13" t="s">
        <v>90</v>
      </c>
      <c r="AY703" s="254" t="s">
        <v>244</v>
      </c>
    </row>
    <row r="704" s="2" customFormat="1" ht="24.15" customHeight="1">
      <c r="A704" s="39"/>
      <c r="B704" s="40"/>
      <c r="C704" s="229" t="s">
        <v>920</v>
      </c>
      <c r="D704" s="303" t="s">
        <v>247</v>
      </c>
      <c r="E704" s="230" t="s">
        <v>945</v>
      </c>
      <c r="F704" s="231" t="s">
        <v>946</v>
      </c>
      <c r="G704" s="232" t="s">
        <v>174</v>
      </c>
      <c r="H704" s="233">
        <v>267.13</v>
      </c>
      <c r="I704" s="234"/>
      <c r="J704" s="235">
        <f>ROUND(I704*H704,2)</f>
        <v>0</v>
      </c>
      <c r="K704" s="236"/>
      <c r="L704" s="45"/>
      <c r="M704" s="237" t="s">
        <v>1</v>
      </c>
      <c r="N704" s="238" t="s">
        <v>48</v>
      </c>
      <c r="O704" s="92"/>
      <c r="P704" s="239">
        <f>O704*H704</f>
        <v>0</v>
      </c>
      <c r="Q704" s="239">
        <v>0</v>
      </c>
      <c r="R704" s="239">
        <f>Q704*H704</f>
        <v>0</v>
      </c>
      <c r="S704" s="239">
        <v>0</v>
      </c>
      <c r="T704" s="240">
        <f>S704*H704</f>
        <v>0</v>
      </c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R704" s="241" t="s">
        <v>330</v>
      </c>
      <c r="AT704" s="241" t="s">
        <v>247</v>
      </c>
      <c r="AU704" s="241" t="s">
        <v>92</v>
      </c>
      <c r="AY704" s="18" t="s">
        <v>244</v>
      </c>
      <c r="BE704" s="242">
        <f>IF(N704="základní",J704,0)</f>
        <v>0</v>
      </c>
      <c r="BF704" s="242">
        <f>IF(N704="snížená",J704,0)</f>
        <v>0</v>
      </c>
      <c r="BG704" s="242">
        <f>IF(N704="zákl. přenesená",J704,0)</f>
        <v>0</v>
      </c>
      <c r="BH704" s="242">
        <f>IF(N704="sníž. přenesená",J704,0)</f>
        <v>0</v>
      </c>
      <c r="BI704" s="242">
        <f>IF(N704="nulová",J704,0)</f>
        <v>0</v>
      </c>
      <c r="BJ704" s="18" t="s">
        <v>90</v>
      </c>
      <c r="BK704" s="242">
        <f>ROUND(I704*H704,2)</f>
        <v>0</v>
      </c>
      <c r="BL704" s="18" t="s">
        <v>330</v>
      </c>
      <c r="BM704" s="241" t="s">
        <v>947</v>
      </c>
    </row>
    <row r="705" s="2" customFormat="1" ht="24.15" customHeight="1">
      <c r="A705" s="39"/>
      <c r="B705" s="40"/>
      <c r="C705" s="287" t="s">
        <v>948</v>
      </c>
      <c r="D705" s="304" t="s">
        <v>529</v>
      </c>
      <c r="E705" s="288" t="s">
        <v>949</v>
      </c>
      <c r="F705" s="289" t="s">
        <v>950</v>
      </c>
      <c r="G705" s="290" t="s">
        <v>174</v>
      </c>
      <c r="H705" s="291">
        <v>308.53500000000003</v>
      </c>
      <c r="I705" s="292"/>
      <c r="J705" s="293">
        <f>ROUND(I705*H705,2)</f>
        <v>0</v>
      </c>
      <c r="K705" s="294"/>
      <c r="L705" s="295"/>
      <c r="M705" s="296" t="s">
        <v>1</v>
      </c>
      <c r="N705" s="297" t="s">
        <v>48</v>
      </c>
      <c r="O705" s="92"/>
      <c r="P705" s="239">
        <f>O705*H705</f>
        <v>0</v>
      </c>
      <c r="Q705" s="239">
        <v>0.00012</v>
      </c>
      <c r="R705" s="239">
        <f>Q705*H705</f>
        <v>0.037024200000000007</v>
      </c>
      <c r="S705" s="239">
        <v>0</v>
      </c>
      <c r="T705" s="240">
        <f>S705*H705</f>
        <v>0</v>
      </c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R705" s="241" t="s">
        <v>427</v>
      </c>
      <c r="AT705" s="241" t="s">
        <v>529</v>
      </c>
      <c r="AU705" s="241" t="s">
        <v>92</v>
      </c>
      <c r="AY705" s="18" t="s">
        <v>244</v>
      </c>
      <c r="BE705" s="242">
        <f>IF(N705="základní",J705,0)</f>
        <v>0</v>
      </c>
      <c r="BF705" s="242">
        <f>IF(N705="snížená",J705,0)</f>
        <v>0</v>
      </c>
      <c r="BG705" s="242">
        <f>IF(N705="zákl. přenesená",J705,0)</f>
        <v>0</v>
      </c>
      <c r="BH705" s="242">
        <f>IF(N705="sníž. přenesená",J705,0)</f>
        <v>0</v>
      </c>
      <c r="BI705" s="242">
        <f>IF(N705="nulová",J705,0)</f>
        <v>0</v>
      </c>
      <c r="BJ705" s="18" t="s">
        <v>90</v>
      </c>
      <c r="BK705" s="242">
        <f>ROUND(I705*H705,2)</f>
        <v>0</v>
      </c>
      <c r="BL705" s="18" t="s">
        <v>330</v>
      </c>
      <c r="BM705" s="241" t="s">
        <v>951</v>
      </c>
    </row>
    <row r="706" s="15" customFormat="1">
      <c r="A706" s="15"/>
      <c r="B706" s="266"/>
      <c r="C706" s="267"/>
      <c r="D706" s="245" t="s">
        <v>253</v>
      </c>
      <c r="E706" s="268" t="s">
        <v>1</v>
      </c>
      <c r="F706" s="269" t="s">
        <v>907</v>
      </c>
      <c r="G706" s="267"/>
      <c r="H706" s="268" t="s">
        <v>1</v>
      </c>
      <c r="I706" s="270"/>
      <c r="J706" s="267"/>
      <c r="K706" s="267"/>
      <c r="L706" s="271"/>
      <c r="M706" s="272"/>
      <c r="N706" s="273"/>
      <c r="O706" s="273"/>
      <c r="P706" s="273"/>
      <c r="Q706" s="273"/>
      <c r="R706" s="273"/>
      <c r="S706" s="273"/>
      <c r="T706" s="274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T706" s="275" t="s">
        <v>253</v>
      </c>
      <c r="AU706" s="275" t="s">
        <v>92</v>
      </c>
      <c r="AV706" s="15" t="s">
        <v>90</v>
      </c>
      <c r="AW706" s="15" t="s">
        <v>36</v>
      </c>
      <c r="AX706" s="15" t="s">
        <v>83</v>
      </c>
      <c r="AY706" s="275" t="s">
        <v>244</v>
      </c>
    </row>
    <row r="707" s="13" customFormat="1">
      <c r="A707" s="13"/>
      <c r="B707" s="243"/>
      <c r="C707" s="244"/>
      <c r="D707" s="245" t="s">
        <v>253</v>
      </c>
      <c r="E707" s="246" t="s">
        <v>1</v>
      </c>
      <c r="F707" s="247" t="s">
        <v>925</v>
      </c>
      <c r="G707" s="244"/>
      <c r="H707" s="248">
        <v>267.13</v>
      </c>
      <c r="I707" s="249"/>
      <c r="J707" s="244"/>
      <c r="K707" s="244"/>
      <c r="L707" s="250"/>
      <c r="M707" s="251"/>
      <c r="N707" s="252"/>
      <c r="O707" s="252"/>
      <c r="P707" s="252"/>
      <c r="Q707" s="252"/>
      <c r="R707" s="252"/>
      <c r="S707" s="252"/>
      <c r="T707" s="25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54" t="s">
        <v>253</v>
      </c>
      <c r="AU707" s="254" t="s">
        <v>92</v>
      </c>
      <c r="AV707" s="13" t="s">
        <v>92</v>
      </c>
      <c r="AW707" s="13" t="s">
        <v>36</v>
      </c>
      <c r="AX707" s="13" t="s">
        <v>83</v>
      </c>
      <c r="AY707" s="254" t="s">
        <v>244</v>
      </c>
    </row>
    <row r="708" s="14" customFormat="1">
      <c r="A708" s="14"/>
      <c r="B708" s="255"/>
      <c r="C708" s="256"/>
      <c r="D708" s="245" t="s">
        <v>253</v>
      </c>
      <c r="E708" s="257" t="s">
        <v>1</v>
      </c>
      <c r="F708" s="258" t="s">
        <v>255</v>
      </c>
      <c r="G708" s="256"/>
      <c r="H708" s="259">
        <v>267.13</v>
      </c>
      <c r="I708" s="260"/>
      <c r="J708" s="256"/>
      <c r="K708" s="256"/>
      <c r="L708" s="261"/>
      <c r="M708" s="262"/>
      <c r="N708" s="263"/>
      <c r="O708" s="263"/>
      <c r="P708" s="263"/>
      <c r="Q708" s="263"/>
      <c r="R708" s="263"/>
      <c r="S708" s="263"/>
      <c r="T708" s="26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65" t="s">
        <v>253</v>
      </c>
      <c r="AU708" s="265" t="s">
        <v>92</v>
      </c>
      <c r="AV708" s="14" t="s">
        <v>251</v>
      </c>
      <c r="AW708" s="14" t="s">
        <v>36</v>
      </c>
      <c r="AX708" s="14" t="s">
        <v>90</v>
      </c>
      <c r="AY708" s="265" t="s">
        <v>244</v>
      </c>
    </row>
    <row r="709" s="13" customFormat="1">
      <c r="A709" s="13"/>
      <c r="B709" s="243"/>
      <c r="C709" s="244"/>
      <c r="D709" s="245" t="s">
        <v>253</v>
      </c>
      <c r="E709" s="244"/>
      <c r="F709" s="247" t="s">
        <v>944</v>
      </c>
      <c r="G709" s="244"/>
      <c r="H709" s="248">
        <v>308.53500000000003</v>
      </c>
      <c r="I709" s="249"/>
      <c r="J709" s="244"/>
      <c r="K709" s="244"/>
      <c r="L709" s="250"/>
      <c r="M709" s="251"/>
      <c r="N709" s="252"/>
      <c r="O709" s="252"/>
      <c r="P709" s="252"/>
      <c r="Q709" s="252"/>
      <c r="R709" s="252"/>
      <c r="S709" s="252"/>
      <c r="T709" s="25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54" t="s">
        <v>253</v>
      </c>
      <c r="AU709" s="254" t="s">
        <v>92</v>
      </c>
      <c r="AV709" s="13" t="s">
        <v>92</v>
      </c>
      <c r="AW709" s="13" t="s">
        <v>4</v>
      </c>
      <c r="AX709" s="13" t="s">
        <v>90</v>
      </c>
      <c r="AY709" s="254" t="s">
        <v>244</v>
      </c>
    </row>
    <row r="710" s="2" customFormat="1" ht="33" customHeight="1">
      <c r="A710" s="39"/>
      <c r="B710" s="40"/>
      <c r="C710" s="229" t="s">
        <v>952</v>
      </c>
      <c r="D710" s="298" t="s">
        <v>247</v>
      </c>
      <c r="E710" s="230" t="s">
        <v>953</v>
      </c>
      <c r="F710" s="231" t="s">
        <v>954</v>
      </c>
      <c r="G710" s="232" t="s">
        <v>250</v>
      </c>
      <c r="H710" s="233">
        <v>1</v>
      </c>
      <c r="I710" s="234"/>
      <c r="J710" s="235">
        <f>ROUND(I710*H710,2)</f>
        <v>0</v>
      </c>
      <c r="K710" s="236"/>
      <c r="L710" s="45"/>
      <c r="M710" s="237" t="s">
        <v>1</v>
      </c>
      <c r="N710" s="238" t="s">
        <v>48</v>
      </c>
      <c r="O710" s="92"/>
      <c r="P710" s="239">
        <f>O710*H710</f>
        <v>0</v>
      </c>
      <c r="Q710" s="239">
        <v>5.0000000000000002E-05</v>
      </c>
      <c r="R710" s="239">
        <f>Q710*H710</f>
        <v>5.0000000000000002E-05</v>
      </c>
      <c r="S710" s="239">
        <v>0</v>
      </c>
      <c r="T710" s="240">
        <f>S710*H710</f>
        <v>0</v>
      </c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R710" s="241" t="s">
        <v>330</v>
      </c>
      <c r="AT710" s="241" t="s">
        <v>247</v>
      </c>
      <c r="AU710" s="241" t="s">
        <v>92</v>
      </c>
      <c r="AY710" s="18" t="s">
        <v>244</v>
      </c>
      <c r="BE710" s="242">
        <f>IF(N710="základní",J710,0)</f>
        <v>0</v>
      </c>
      <c r="BF710" s="242">
        <f>IF(N710="snížená",J710,0)</f>
        <v>0</v>
      </c>
      <c r="BG710" s="242">
        <f>IF(N710="zákl. přenesená",J710,0)</f>
        <v>0</v>
      </c>
      <c r="BH710" s="242">
        <f>IF(N710="sníž. přenesená",J710,0)</f>
        <v>0</v>
      </c>
      <c r="BI710" s="242">
        <f>IF(N710="nulová",J710,0)</f>
        <v>0</v>
      </c>
      <c r="BJ710" s="18" t="s">
        <v>90</v>
      </c>
      <c r="BK710" s="242">
        <f>ROUND(I710*H710,2)</f>
        <v>0</v>
      </c>
      <c r="BL710" s="18" t="s">
        <v>330</v>
      </c>
      <c r="BM710" s="241" t="s">
        <v>955</v>
      </c>
    </row>
    <row r="711" s="2" customFormat="1" ht="21.75" customHeight="1">
      <c r="A711" s="39"/>
      <c r="B711" s="40"/>
      <c r="C711" s="229" t="s">
        <v>956</v>
      </c>
      <c r="D711" s="298" t="s">
        <v>247</v>
      </c>
      <c r="E711" s="230" t="s">
        <v>957</v>
      </c>
      <c r="F711" s="231" t="s">
        <v>958</v>
      </c>
      <c r="G711" s="232" t="s">
        <v>250</v>
      </c>
      <c r="H711" s="233">
        <v>1</v>
      </c>
      <c r="I711" s="234"/>
      <c r="J711" s="235">
        <f>ROUND(I711*H711,2)</f>
        <v>0</v>
      </c>
      <c r="K711" s="236"/>
      <c r="L711" s="45"/>
      <c r="M711" s="237" t="s">
        <v>1</v>
      </c>
      <c r="N711" s="238" t="s">
        <v>48</v>
      </c>
      <c r="O711" s="92"/>
      <c r="P711" s="239">
        <f>O711*H711</f>
        <v>0</v>
      </c>
      <c r="Q711" s="239">
        <v>5.0000000000000002E-05</v>
      </c>
      <c r="R711" s="239">
        <f>Q711*H711</f>
        <v>5.0000000000000002E-05</v>
      </c>
      <c r="S711" s="239">
        <v>0</v>
      </c>
      <c r="T711" s="240">
        <f>S711*H711</f>
        <v>0</v>
      </c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R711" s="241" t="s">
        <v>330</v>
      </c>
      <c r="AT711" s="241" t="s">
        <v>247</v>
      </c>
      <c r="AU711" s="241" t="s">
        <v>92</v>
      </c>
      <c r="AY711" s="18" t="s">
        <v>244</v>
      </c>
      <c r="BE711" s="242">
        <f>IF(N711="základní",J711,0)</f>
        <v>0</v>
      </c>
      <c r="BF711" s="242">
        <f>IF(N711="snížená",J711,0)</f>
        <v>0</v>
      </c>
      <c r="BG711" s="242">
        <f>IF(N711="zákl. přenesená",J711,0)</f>
        <v>0</v>
      </c>
      <c r="BH711" s="242">
        <f>IF(N711="sníž. přenesená",J711,0)</f>
        <v>0</v>
      </c>
      <c r="BI711" s="242">
        <f>IF(N711="nulová",J711,0)</f>
        <v>0</v>
      </c>
      <c r="BJ711" s="18" t="s">
        <v>90</v>
      </c>
      <c r="BK711" s="242">
        <f>ROUND(I711*H711,2)</f>
        <v>0</v>
      </c>
      <c r="BL711" s="18" t="s">
        <v>330</v>
      </c>
      <c r="BM711" s="241" t="s">
        <v>959</v>
      </c>
    </row>
    <row r="712" s="2" customFormat="1" ht="24.15" customHeight="1">
      <c r="A712" s="39"/>
      <c r="B712" s="40"/>
      <c r="C712" s="229" t="s">
        <v>960</v>
      </c>
      <c r="D712" s="229" t="s">
        <v>247</v>
      </c>
      <c r="E712" s="230" t="s">
        <v>961</v>
      </c>
      <c r="F712" s="231" t="s">
        <v>962</v>
      </c>
      <c r="G712" s="232" t="s">
        <v>338</v>
      </c>
      <c r="H712" s="233">
        <v>32.936999999999998</v>
      </c>
      <c r="I712" s="234"/>
      <c r="J712" s="235">
        <f>ROUND(I712*H712,2)</f>
        <v>0</v>
      </c>
      <c r="K712" s="236"/>
      <c r="L712" s="45"/>
      <c r="M712" s="237" t="s">
        <v>1</v>
      </c>
      <c r="N712" s="238" t="s">
        <v>48</v>
      </c>
      <c r="O712" s="92"/>
      <c r="P712" s="239">
        <f>O712*H712</f>
        <v>0</v>
      </c>
      <c r="Q712" s="239">
        <v>0</v>
      </c>
      <c r="R712" s="239">
        <f>Q712*H712</f>
        <v>0</v>
      </c>
      <c r="S712" s="239">
        <v>0</v>
      </c>
      <c r="T712" s="240">
        <f>S712*H712</f>
        <v>0</v>
      </c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R712" s="241" t="s">
        <v>330</v>
      </c>
      <c r="AT712" s="241" t="s">
        <v>247</v>
      </c>
      <c r="AU712" s="241" t="s">
        <v>92</v>
      </c>
      <c r="AY712" s="18" t="s">
        <v>244</v>
      </c>
      <c r="BE712" s="242">
        <f>IF(N712="základní",J712,0)</f>
        <v>0</v>
      </c>
      <c r="BF712" s="242">
        <f>IF(N712="snížená",J712,0)</f>
        <v>0</v>
      </c>
      <c r="BG712" s="242">
        <f>IF(N712="zákl. přenesená",J712,0)</f>
        <v>0</v>
      </c>
      <c r="BH712" s="242">
        <f>IF(N712="sníž. přenesená",J712,0)</f>
        <v>0</v>
      </c>
      <c r="BI712" s="242">
        <f>IF(N712="nulová",J712,0)</f>
        <v>0</v>
      </c>
      <c r="BJ712" s="18" t="s">
        <v>90</v>
      </c>
      <c r="BK712" s="242">
        <f>ROUND(I712*H712,2)</f>
        <v>0</v>
      </c>
      <c r="BL712" s="18" t="s">
        <v>330</v>
      </c>
      <c r="BM712" s="241" t="s">
        <v>963</v>
      </c>
    </row>
    <row r="713" s="12" customFormat="1" ht="22.8" customHeight="1">
      <c r="A713" s="12"/>
      <c r="B713" s="213"/>
      <c r="C713" s="214"/>
      <c r="D713" s="215" t="s">
        <v>82</v>
      </c>
      <c r="E713" s="227" t="s">
        <v>964</v>
      </c>
      <c r="F713" s="227" t="s">
        <v>965</v>
      </c>
      <c r="G713" s="214"/>
      <c r="H713" s="214"/>
      <c r="I713" s="217"/>
      <c r="J713" s="228">
        <f>BK713</f>
        <v>0</v>
      </c>
      <c r="K713" s="214"/>
      <c r="L713" s="219"/>
      <c r="M713" s="220"/>
      <c r="N713" s="221"/>
      <c r="O713" s="221"/>
      <c r="P713" s="222">
        <f>SUM(P714:P747)</f>
        <v>0</v>
      </c>
      <c r="Q713" s="221"/>
      <c r="R713" s="222">
        <f>SUM(R714:R747)</f>
        <v>3.8680919</v>
      </c>
      <c r="S713" s="221"/>
      <c r="T713" s="223">
        <f>SUM(T714:T747)</f>
        <v>0</v>
      </c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R713" s="224" t="s">
        <v>92</v>
      </c>
      <c r="AT713" s="225" t="s">
        <v>82</v>
      </c>
      <c r="AU713" s="225" t="s">
        <v>90</v>
      </c>
      <c r="AY713" s="224" t="s">
        <v>244</v>
      </c>
      <c r="BK713" s="226">
        <f>SUM(BK714:BK747)</f>
        <v>0</v>
      </c>
    </row>
    <row r="714" s="2" customFormat="1" ht="24.15" customHeight="1">
      <c r="A714" s="39"/>
      <c r="B714" s="40"/>
      <c r="C714" s="229" t="s">
        <v>966</v>
      </c>
      <c r="D714" s="229" t="s">
        <v>247</v>
      </c>
      <c r="E714" s="230" t="s">
        <v>967</v>
      </c>
      <c r="F714" s="231" t="s">
        <v>968</v>
      </c>
      <c r="G714" s="232" t="s">
        <v>174</v>
      </c>
      <c r="H714" s="233">
        <v>175</v>
      </c>
      <c r="I714" s="234"/>
      <c r="J714" s="235">
        <f>ROUND(I714*H714,2)</f>
        <v>0</v>
      </c>
      <c r="K714" s="236"/>
      <c r="L714" s="45"/>
      <c r="M714" s="237" t="s">
        <v>1</v>
      </c>
      <c r="N714" s="238" t="s">
        <v>48</v>
      </c>
      <c r="O714" s="92"/>
      <c r="P714" s="239">
        <f>O714*H714</f>
        <v>0</v>
      </c>
      <c r="Q714" s="239">
        <v>0</v>
      </c>
      <c r="R714" s="239">
        <f>Q714*H714</f>
        <v>0</v>
      </c>
      <c r="S714" s="239">
        <v>0</v>
      </c>
      <c r="T714" s="240">
        <f>S714*H714</f>
        <v>0</v>
      </c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R714" s="241" t="s">
        <v>330</v>
      </c>
      <c r="AT714" s="241" t="s">
        <v>247</v>
      </c>
      <c r="AU714" s="241" t="s">
        <v>92</v>
      </c>
      <c r="AY714" s="18" t="s">
        <v>244</v>
      </c>
      <c r="BE714" s="242">
        <f>IF(N714="základní",J714,0)</f>
        <v>0</v>
      </c>
      <c r="BF714" s="242">
        <f>IF(N714="snížená",J714,0)</f>
        <v>0</v>
      </c>
      <c r="BG714" s="242">
        <f>IF(N714="zákl. přenesená",J714,0)</f>
        <v>0</v>
      </c>
      <c r="BH714" s="242">
        <f>IF(N714="sníž. přenesená",J714,0)</f>
        <v>0</v>
      </c>
      <c r="BI714" s="242">
        <f>IF(N714="nulová",J714,0)</f>
        <v>0</v>
      </c>
      <c r="BJ714" s="18" t="s">
        <v>90</v>
      </c>
      <c r="BK714" s="242">
        <f>ROUND(I714*H714,2)</f>
        <v>0</v>
      </c>
      <c r="BL714" s="18" t="s">
        <v>330</v>
      </c>
      <c r="BM714" s="241" t="s">
        <v>969</v>
      </c>
    </row>
    <row r="715" s="13" customFormat="1">
      <c r="A715" s="13"/>
      <c r="B715" s="243"/>
      <c r="C715" s="244"/>
      <c r="D715" s="245" t="s">
        <v>253</v>
      </c>
      <c r="E715" s="246" t="s">
        <v>1</v>
      </c>
      <c r="F715" s="247" t="s">
        <v>599</v>
      </c>
      <c r="G715" s="244"/>
      <c r="H715" s="248">
        <v>175</v>
      </c>
      <c r="I715" s="249"/>
      <c r="J715" s="244"/>
      <c r="K715" s="244"/>
      <c r="L715" s="250"/>
      <c r="M715" s="251"/>
      <c r="N715" s="252"/>
      <c r="O715" s="252"/>
      <c r="P715" s="252"/>
      <c r="Q715" s="252"/>
      <c r="R715" s="252"/>
      <c r="S715" s="252"/>
      <c r="T715" s="25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4" t="s">
        <v>253</v>
      </c>
      <c r="AU715" s="254" t="s">
        <v>92</v>
      </c>
      <c r="AV715" s="13" t="s">
        <v>92</v>
      </c>
      <c r="AW715" s="13" t="s">
        <v>36</v>
      </c>
      <c r="AX715" s="13" t="s">
        <v>90</v>
      </c>
      <c r="AY715" s="254" t="s">
        <v>244</v>
      </c>
    </row>
    <row r="716" s="2" customFormat="1" ht="24.15" customHeight="1">
      <c r="A716" s="39"/>
      <c r="B716" s="40"/>
      <c r="C716" s="287" t="s">
        <v>970</v>
      </c>
      <c r="D716" s="287" t="s">
        <v>529</v>
      </c>
      <c r="E716" s="288" t="s">
        <v>971</v>
      </c>
      <c r="F716" s="289" t="s">
        <v>972</v>
      </c>
      <c r="G716" s="290" t="s">
        <v>174</v>
      </c>
      <c r="H716" s="291">
        <v>183.75</v>
      </c>
      <c r="I716" s="292"/>
      <c r="J716" s="293">
        <f>ROUND(I716*H716,2)</f>
        <v>0</v>
      </c>
      <c r="K716" s="294"/>
      <c r="L716" s="295"/>
      <c r="M716" s="296" t="s">
        <v>1</v>
      </c>
      <c r="N716" s="297" t="s">
        <v>48</v>
      </c>
      <c r="O716" s="92"/>
      <c r="P716" s="239">
        <f>O716*H716</f>
        <v>0</v>
      </c>
      <c r="Q716" s="239">
        <v>0.0052500000000000003</v>
      </c>
      <c r="R716" s="239">
        <f>Q716*H716</f>
        <v>0.96468750000000003</v>
      </c>
      <c r="S716" s="239">
        <v>0</v>
      </c>
      <c r="T716" s="240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41" t="s">
        <v>427</v>
      </c>
      <c r="AT716" s="241" t="s">
        <v>529</v>
      </c>
      <c r="AU716" s="241" t="s">
        <v>92</v>
      </c>
      <c r="AY716" s="18" t="s">
        <v>244</v>
      </c>
      <c r="BE716" s="242">
        <f>IF(N716="základní",J716,0)</f>
        <v>0</v>
      </c>
      <c r="BF716" s="242">
        <f>IF(N716="snížená",J716,0)</f>
        <v>0</v>
      </c>
      <c r="BG716" s="242">
        <f>IF(N716="zákl. přenesená",J716,0)</f>
        <v>0</v>
      </c>
      <c r="BH716" s="242">
        <f>IF(N716="sníž. přenesená",J716,0)</f>
        <v>0</v>
      </c>
      <c r="BI716" s="242">
        <f>IF(N716="nulová",J716,0)</f>
        <v>0</v>
      </c>
      <c r="BJ716" s="18" t="s">
        <v>90</v>
      </c>
      <c r="BK716" s="242">
        <f>ROUND(I716*H716,2)</f>
        <v>0</v>
      </c>
      <c r="BL716" s="18" t="s">
        <v>330</v>
      </c>
      <c r="BM716" s="241" t="s">
        <v>973</v>
      </c>
    </row>
    <row r="717" s="13" customFormat="1">
      <c r="A717" s="13"/>
      <c r="B717" s="243"/>
      <c r="C717" s="244"/>
      <c r="D717" s="245" t="s">
        <v>253</v>
      </c>
      <c r="E717" s="244"/>
      <c r="F717" s="247" t="s">
        <v>974</v>
      </c>
      <c r="G717" s="244"/>
      <c r="H717" s="248">
        <v>183.75</v>
      </c>
      <c r="I717" s="249"/>
      <c r="J717" s="244"/>
      <c r="K717" s="244"/>
      <c r="L717" s="250"/>
      <c r="M717" s="251"/>
      <c r="N717" s="252"/>
      <c r="O717" s="252"/>
      <c r="P717" s="252"/>
      <c r="Q717" s="252"/>
      <c r="R717" s="252"/>
      <c r="S717" s="252"/>
      <c r="T717" s="25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4" t="s">
        <v>253</v>
      </c>
      <c r="AU717" s="254" t="s">
        <v>92</v>
      </c>
      <c r="AV717" s="13" t="s">
        <v>92</v>
      </c>
      <c r="AW717" s="13" t="s">
        <v>4</v>
      </c>
      <c r="AX717" s="13" t="s">
        <v>90</v>
      </c>
      <c r="AY717" s="254" t="s">
        <v>244</v>
      </c>
    </row>
    <row r="718" s="2" customFormat="1" ht="24.15" customHeight="1">
      <c r="A718" s="39"/>
      <c r="B718" s="40"/>
      <c r="C718" s="229" t="s">
        <v>975</v>
      </c>
      <c r="D718" s="229" t="s">
        <v>247</v>
      </c>
      <c r="E718" s="230" t="s">
        <v>967</v>
      </c>
      <c r="F718" s="231" t="s">
        <v>968</v>
      </c>
      <c r="G718" s="232" t="s">
        <v>174</v>
      </c>
      <c r="H718" s="233">
        <v>531</v>
      </c>
      <c r="I718" s="234"/>
      <c r="J718" s="235">
        <f>ROUND(I718*H718,2)</f>
        <v>0</v>
      </c>
      <c r="K718" s="236"/>
      <c r="L718" s="45"/>
      <c r="M718" s="237" t="s">
        <v>1</v>
      </c>
      <c r="N718" s="238" t="s">
        <v>48</v>
      </c>
      <c r="O718" s="92"/>
      <c r="P718" s="239">
        <f>O718*H718</f>
        <v>0</v>
      </c>
      <c r="Q718" s="239">
        <v>0</v>
      </c>
      <c r="R718" s="239">
        <f>Q718*H718</f>
        <v>0</v>
      </c>
      <c r="S718" s="239">
        <v>0</v>
      </c>
      <c r="T718" s="240">
        <f>S718*H718</f>
        <v>0</v>
      </c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R718" s="241" t="s">
        <v>330</v>
      </c>
      <c r="AT718" s="241" t="s">
        <v>247</v>
      </c>
      <c r="AU718" s="241" t="s">
        <v>92</v>
      </c>
      <c r="AY718" s="18" t="s">
        <v>244</v>
      </c>
      <c r="BE718" s="242">
        <f>IF(N718="základní",J718,0)</f>
        <v>0</v>
      </c>
      <c r="BF718" s="242">
        <f>IF(N718="snížená",J718,0)</f>
        <v>0</v>
      </c>
      <c r="BG718" s="242">
        <f>IF(N718="zákl. přenesená",J718,0)</f>
        <v>0</v>
      </c>
      <c r="BH718" s="242">
        <f>IF(N718="sníž. přenesená",J718,0)</f>
        <v>0</v>
      </c>
      <c r="BI718" s="242">
        <f>IF(N718="nulová",J718,0)</f>
        <v>0</v>
      </c>
      <c r="BJ718" s="18" t="s">
        <v>90</v>
      </c>
      <c r="BK718" s="242">
        <f>ROUND(I718*H718,2)</f>
        <v>0</v>
      </c>
      <c r="BL718" s="18" t="s">
        <v>330</v>
      </c>
      <c r="BM718" s="241" t="s">
        <v>976</v>
      </c>
    </row>
    <row r="719" s="13" customFormat="1">
      <c r="A719" s="13"/>
      <c r="B719" s="243"/>
      <c r="C719" s="244"/>
      <c r="D719" s="245" t="s">
        <v>253</v>
      </c>
      <c r="E719" s="246" t="s">
        <v>1</v>
      </c>
      <c r="F719" s="247" t="s">
        <v>600</v>
      </c>
      <c r="G719" s="244"/>
      <c r="H719" s="248">
        <v>531</v>
      </c>
      <c r="I719" s="249"/>
      <c r="J719" s="244"/>
      <c r="K719" s="244"/>
      <c r="L719" s="250"/>
      <c r="M719" s="251"/>
      <c r="N719" s="252"/>
      <c r="O719" s="252"/>
      <c r="P719" s="252"/>
      <c r="Q719" s="252"/>
      <c r="R719" s="252"/>
      <c r="S719" s="252"/>
      <c r="T719" s="25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4" t="s">
        <v>253</v>
      </c>
      <c r="AU719" s="254" t="s">
        <v>92</v>
      </c>
      <c r="AV719" s="13" t="s">
        <v>92</v>
      </c>
      <c r="AW719" s="13" t="s">
        <v>36</v>
      </c>
      <c r="AX719" s="13" t="s">
        <v>90</v>
      </c>
      <c r="AY719" s="254" t="s">
        <v>244</v>
      </c>
    </row>
    <row r="720" s="2" customFormat="1" ht="24.15" customHeight="1">
      <c r="A720" s="39"/>
      <c r="B720" s="40"/>
      <c r="C720" s="287" t="s">
        <v>977</v>
      </c>
      <c r="D720" s="287" t="s">
        <v>529</v>
      </c>
      <c r="E720" s="288" t="s">
        <v>978</v>
      </c>
      <c r="F720" s="289" t="s">
        <v>979</v>
      </c>
      <c r="G720" s="290" t="s">
        <v>174</v>
      </c>
      <c r="H720" s="291">
        <v>557.54999999999995</v>
      </c>
      <c r="I720" s="292"/>
      <c r="J720" s="293">
        <f>ROUND(I720*H720,2)</f>
        <v>0</v>
      </c>
      <c r="K720" s="294"/>
      <c r="L720" s="295"/>
      <c r="M720" s="296" t="s">
        <v>1</v>
      </c>
      <c r="N720" s="297" t="s">
        <v>48</v>
      </c>
      <c r="O720" s="92"/>
      <c r="P720" s="239">
        <f>O720*H720</f>
        <v>0</v>
      </c>
      <c r="Q720" s="239">
        <v>0.00051999999999999995</v>
      </c>
      <c r="R720" s="239">
        <f>Q720*H720</f>
        <v>0.28992599999999996</v>
      </c>
      <c r="S720" s="239">
        <v>0</v>
      </c>
      <c r="T720" s="240">
        <f>S720*H720</f>
        <v>0</v>
      </c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R720" s="241" t="s">
        <v>427</v>
      </c>
      <c r="AT720" s="241" t="s">
        <v>529</v>
      </c>
      <c r="AU720" s="241" t="s">
        <v>92</v>
      </c>
      <c r="AY720" s="18" t="s">
        <v>244</v>
      </c>
      <c r="BE720" s="242">
        <f>IF(N720="základní",J720,0)</f>
        <v>0</v>
      </c>
      <c r="BF720" s="242">
        <f>IF(N720="snížená",J720,0)</f>
        <v>0</v>
      </c>
      <c r="BG720" s="242">
        <f>IF(N720="zákl. přenesená",J720,0)</f>
        <v>0</v>
      </c>
      <c r="BH720" s="242">
        <f>IF(N720="sníž. přenesená",J720,0)</f>
        <v>0</v>
      </c>
      <c r="BI720" s="242">
        <f>IF(N720="nulová",J720,0)</f>
        <v>0</v>
      </c>
      <c r="BJ720" s="18" t="s">
        <v>90</v>
      </c>
      <c r="BK720" s="242">
        <f>ROUND(I720*H720,2)</f>
        <v>0</v>
      </c>
      <c r="BL720" s="18" t="s">
        <v>330</v>
      </c>
      <c r="BM720" s="241" t="s">
        <v>980</v>
      </c>
    </row>
    <row r="721" s="13" customFormat="1">
      <c r="A721" s="13"/>
      <c r="B721" s="243"/>
      <c r="C721" s="244"/>
      <c r="D721" s="245" t="s">
        <v>253</v>
      </c>
      <c r="E721" s="244"/>
      <c r="F721" s="247" t="s">
        <v>981</v>
      </c>
      <c r="G721" s="244"/>
      <c r="H721" s="248">
        <v>557.54999999999995</v>
      </c>
      <c r="I721" s="249"/>
      <c r="J721" s="244"/>
      <c r="K721" s="244"/>
      <c r="L721" s="250"/>
      <c r="M721" s="251"/>
      <c r="N721" s="252"/>
      <c r="O721" s="252"/>
      <c r="P721" s="252"/>
      <c r="Q721" s="252"/>
      <c r="R721" s="252"/>
      <c r="S721" s="252"/>
      <c r="T721" s="25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4" t="s">
        <v>253</v>
      </c>
      <c r="AU721" s="254" t="s">
        <v>92</v>
      </c>
      <c r="AV721" s="13" t="s">
        <v>92</v>
      </c>
      <c r="AW721" s="13" t="s">
        <v>4</v>
      </c>
      <c r="AX721" s="13" t="s">
        <v>90</v>
      </c>
      <c r="AY721" s="254" t="s">
        <v>244</v>
      </c>
    </row>
    <row r="722" s="2" customFormat="1" ht="37.8" customHeight="1">
      <c r="A722" s="39"/>
      <c r="B722" s="40"/>
      <c r="C722" s="229" t="s">
        <v>982</v>
      </c>
      <c r="D722" s="229" t="s">
        <v>247</v>
      </c>
      <c r="E722" s="230" t="s">
        <v>983</v>
      </c>
      <c r="F722" s="231" t="s">
        <v>984</v>
      </c>
      <c r="G722" s="232" t="s">
        <v>174</v>
      </c>
      <c r="H722" s="233">
        <v>442.56</v>
      </c>
      <c r="I722" s="234"/>
      <c r="J722" s="235">
        <f>ROUND(I722*H722,2)</f>
        <v>0</v>
      </c>
      <c r="K722" s="236"/>
      <c r="L722" s="45"/>
      <c r="M722" s="237" t="s">
        <v>1</v>
      </c>
      <c r="N722" s="238" t="s">
        <v>48</v>
      </c>
      <c r="O722" s="92"/>
      <c r="P722" s="239">
        <f>O722*H722</f>
        <v>0</v>
      </c>
      <c r="Q722" s="239">
        <v>0.00012</v>
      </c>
      <c r="R722" s="239">
        <f>Q722*H722</f>
        <v>0.0531072</v>
      </c>
      <c r="S722" s="239">
        <v>0</v>
      </c>
      <c r="T722" s="240">
        <f>S722*H722</f>
        <v>0</v>
      </c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R722" s="241" t="s">
        <v>330</v>
      </c>
      <c r="AT722" s="241" t="s">
        <v>247</v>
      </c>
      <c r="AU722" s="241" t="s">
        <v>92</v>
      </c>
      <c r="AY722" s="18" t="s">
        <v>244</v>
      </c>
      <c r="BE722" s="242">
        <f>IF(N722="základní",J722,0)</f>
        <v>0</v>
      </c>
      <c r="BF722" s="242">
        <f>IF(N722="snížená",J722,0)</f>
        <v>0</v>
      </c>
      <c r="BG722" s="242">
        <f>IF(N722="zákl. přenesená",J722,0)</f>
        <v>0</v>
      </c>
      <c r="BH722" s="242">
        <f>IF(N722="sníž. přenesená",J722,0)</f>
        <v>0</v>
      </c>
      <c r="BI722" s="242">
        <f>IF(N722="nulová",J722,0)</f>
        <v>0</v>
      </c>
      <c r="BJ722" s="18" t="s">
        <v>90</v>
      </c>
      <c r="BK722" s="242">
        <f>ROUND(I722*H722,2)</f>
        <v>0</v>
      </c>
      <c r="BL722" s="18" t="s">
        <v>330</v>
      </c>
      <c r="BM722" s="241" t="s">
        <v>985</v>
      </c>
    </row>
    <row r="723" s="2" customFormat="1" ht="24.15" customHeight="1">
      <c r="A723" s="39"/>
      <c r="B723" s="40"/>
      <c r="C723" s="287" t="s">
        <v>986</v>
      </c>
      <c r="D723" s="304" t="s">
        <v>529</v>
      </c>
      <c r="E723" s="288" t="s">
        <v>987</v>
      </c>
      <c r="F723" s="289" t="s">
        <v>988</v>
      </c>
      <c r="G723" s="290" t="s">
        <v>174</v>
      </c>
      <c r="H723" s="291">
        <v>232.34399999999999</v>
      </c>
      <c r="I723" s="292"/>
      <c r="J723" s="293">
        <f>ROUND(I723*H723,2)</f>
        <v>0</v>
      </c>
      <c r="K723" s="294"/>
      <c r="L723" s="295"/>
      <c r="M723" s="296" t="s">
        <v>1</v>
      </c>
      <c r="N723" s="297" t="s">
        <v>48</v>
      </c>
      <c r="O723" s="92"/>
      <c r="P723" s="239">
        <f>O723*H723</f>
        <v>0</v>
      </c>
      <c r="Q723" s="239">
        <v>0.0064999999999999997</v>
      </c>
      <c r="R723" s="239">
        <f>Q723*H723</f>
        <v>1.5102359999999999</v>
      </c>
      <c r="S723" s="239">
        <v>0</v>
      </c>
      <c r="T723" s="240">
        <f>S723*H723</f>
        <v>0</v>
      </c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R723" s="241" t="s">
        <v>427</v>
      </c>
      <c r="AT723" s="241" t="s">
        <v>529</v>
      </c>
      <c r="AU723" s="241" t="s">
        <v>92</v>
      </c>
      <c r="AY723" s="18" t="s">
        <v>244</v>
      </c>
      <c r="BE723" s="242">
        <f>IF(N723="základní",J723,0)</f>
        <v>0</v>
      </c>
      <c r="BF723" s="242">
        <f>IF(N723="snížená",J723,0)</f>
        <v>0</v>
      </c>
      <c r="BG723" s="242">
        <f>IF(N723="zákl. přenesená",J723,0)</f>
        <v>0</v>
      </c>
      <c r="BH723" s="242">
        <f>IF(N723="sníž. přenesená",J723,0)</f>
        <v>0</v>
      </c>
      <c r="BI723" s="242">
        <f>IF(N723="nulová",J723,0)</f>
        <v>0</v>
      </c>
      <c r="BJ723" s="18" t="s">
        <v>90</v>
      </c>
      <c r="BK723" s="242">
        <f>ROUND(I723*H723,2)</f>
        <v>0</v>
      </c>
      <c r="BL723" s="18" t="s">
        <v>330</v>
      </c>
      <c r="BM723" s="241" t="s">
        <v>989</v>
      </c>
    </row>
    <row r="724" s="15" customFormat="1">
      <c r="A724" s="15"/>
      <c r="B724" s="266"/>
      <c r="C724" s="267"/>
      <c r="D724" s="245" t="s">
        <v>253</v>
      </c>
      <c r="E724" s="268" t="s">
        <v>1</v>
      </c>
      <c r="F724" s="269" t="s">
        <v>907</v>
      </c>
      <c r="G724" s="267"/>
      <c r="H724" s="268" t="s">
        <v>1</v>
      </c>
      <c r="I724" s="270"/>
      <c r="J724" s="267"/>
      <c r="K724" s="267"/>
      <c r="L724" s="271"/>
      <c r="M724" s="272"/>
      <c r="N724" s="273"/>
      <c r="O724" s="273"/>
      <c r="P724" s="273"/>
      <c r="Q724" s="273"/>
      <c r="R724" s="273"/>
      <c r="S724" s="273"/>
      <c r="T724" s="274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75" t="s">
        <v>253</v>
      </c>
      <c r="AU724" s="275" t="s">
        <v>92</v>
      </c>
      <c r="AV724" s="15" t="s">
        <v>90</v>
      </c>
      <c r="AW724" s="15" t="s">
        <v>36</v>
      </c>
      <c r="AX724" s="15" t="s">
        <v>83</v>
      </c>
      <c r="AY724" s="275" t="s">
        <v>244</v>
      </c>
    </row>
    <row r="725" s="13" customFormat="1">
      <c r="A725" s="13"/>
      <c r="B725" s="243"/>
      <c r="C725" s="244"/>
      <c r="D725" s="245" t="s">
        <v>253</v>
      </c>
      <c r="E725" s="246" t="s">
        <v>1</v>
      </c>
      <c r="F725" s="247" t="s">
        <v>990</v>
      </c>
      <c r="G725" s="244"/>
      <c r="H725" s="248">
        <v>221.28</v>
      </c>
      <c r="I725" s="249"/>
      <c r="J725" s="244"/>
      <c r="K725" s="244"/>
      <c r="L725" s="250"/>
      <c r="M725" s="251"/>
      <c r="N725" s="252"/>
      <c r="O725" s="252"/>
      <c r="P725" s="252"/>
      <c r="Q725" s="252"/>
      <c r="R725" s="252"/>
      <c r="S725" s="252"/>
      <c r="T725" s="25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4" t="s">
        <v>253</v>
      </c>
      <c r="AU725" s="254" t="s">
        <v>92</v>
      </c>
      <c r="AV725" s="13" t="s">
        <v>92</v>
      </c>
      <c r="AW725" s="13" t="s">
        <v>36</v>
      </c>
      <c r="AX725" s="13" t="s">
        <v>83</v>
      </c>
      <c r="AY725" s="254" t="s">
        <v>244</v>
      </c>
    </row>
    <row r="726" s="14" customFormat="1">
      <c r="A726" s="14"/>
      <c r="B726" s="255"/>
      <c r="C726" s="256"/>
      <c r="D726" s="245" t="s">
        <v>253</v>
      </c>
      <c r="E726" s="257" t="s">
        <v>1</v>
      </c>
      <c r="F726" s="258" t="s">
        <v>255</v>
      </c>
      <c r="G726" s="256"/>
      <c r="H726" s="259">
        <v>221.28</v>
      </c>
      <c r="I726" s="260"/>
      <c r="J726" s="256"/>
      <c r="K726" s="256"/>
      <c r="L726" s="261"/>
      <c r="M726" s="262"/>
      <c r="N726" s="263"/>
      <c r="O726" s="263"/>
      <c r="P726" s="263"/>
      <c r="Q726" s="263"/>
      <c r="R726" s="263"/>
      <c r="S726" s="263"/>
      <c r="T726" s="26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65" t="s">
        <v>253</v>
      </c>
      <c r="AU726" s="265" t="s">
        <v>92</v>
      </c>
      <c r="AV726" s="14" t="s">
        <v>251</v>
      </c>
      <c r="AW726" s="14" t="s">
        <v>36</v>
      </c>
      <c r="AX726" s="14" t="s">
        <v>90</v>
      </c>
      <c r="AY726" s="265" t="s">
        <v>244</v>
      </c>
    </row>
    <row r="727" s="13" customFormat="1">
      <c r="A727" s="13"/>
      <c r="B727" s="243"/>
      <c r="C727" s="244"/>
      <c r="D727" s="245" t="s">
        <v>253</v>
      </c>
      <c r="E727" s="244"/>
      <c r="F727" s="247" t="s">
        <v>991</v>
      </c>
      <c r="G727" s="244"/>
      <c r="H727" s="248">
        <v>232.34399999999999</v>
      </c>
      <c r="I727" s="249"/>
      <c r="J727" s="244"/>
      <c r="K727" s="244"/>
      <c r="L727" s="250"/>
      <c r="M727" s="251"/>
      <c r="N727" s="252"/>
      <c r="O727" s="252"/>
      <c r="P727" s="252"/>
      <c r="Q727" s="252"/>
      <c r="R727" s="252"/>
      <c r="S727" s="252"/>
      <c r="T727" s="25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4" t="s">
        <v>253</v>
      </c>
      <c r="AU727" s="254" t="s">
        <v>92</v>
      </c>
      <c r="AV727" s="13" t="s">
        <v>92</v>
      </c>
      <c r="AW727" s="13" t="s">
        <v>4</v>
      </c>
      <c r="AX727" s="13" t="s">
        <v>90</v>
      </c>
      <c r="AY727" s="254" t="s">
        <v>244</v>
      </c>
    </row>
    <row r="728" s="2" customFormat="1" ht="24.15" customHeight="1">
      <c r="A728" s="39"/>
      <c r="B728" s="40"/>
      <c r="C728" s="287" t="s">
        <v>992</v>
      </c>
      <c r="D728" s="287" t="s">
        <v>529</v>
      </c>
      <c r="E728" s="288" t="s">
        <v>993</v>
      </c>
      <c r="F728" s="289" t="s">
        <v>994</v>
      </c>
      <c r="G728" s="290" t="s">
        <v>174</v>
      </c>
      <c r="H728" s="291">
        <v>232.34399999999999</v>
      </c>
      <c r="I728" s="292"/>
      <c r="J728" s="293">
        <f>ROUND(I728*H728,2)</f>
        <v>0</v>
      </c>
      <c r="K728" s="294"/>
      <c r="L728" s="295"/>
      <c r="M728" s="296" t="s">
        <v>1</v>
      </c>
      <c r="N728" s="297" t="s">
        <v>48</v>
      </c>
      <c r="O728" s="92"/>
      <c r="P728" s="239">
        <f>O728*H728</f>
        <v>0</v>
      </c>
      <c r="Q728" s="239">
        <v>0.0035000000000000001</v>
      </c>
      <c r="R728" s="239">
        <f>Q728*H728</f>
        <v>0.81320400000000004</v>
      </c>
      <c r="S728" s="239">
        <v>0</v>
      </c>
      <c r="T728" s="240">
        <f>S728*H728</f>
        <v>0</v>
      </c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R728" s="241" t="s">
        <v>427</v>
      </c>
      <c r="AT728" s="241" t="s">
        <v>529</v>
      </c>
      <c r="AU728" s="241" t="s">
        <v>92</v>
      </c>
      <c r="AY728" s="18" t="s">
        <v>244</v>
      </c>
      <c r="BE728" s="242">
        <f>IF(N728="základní",J728,0)</f>
        <v>0</v>
      </c>
      <c r="BF728" s="242">
        <f>IF(N728="snížená",J728,0)</f>
        <v>0</v>
      </c>
      <c r="BG728" s="242">
        <f>IF(N728="zákl. přenesená",J728,0)</f>
        <v>0</v>
      </c>
      <c r="BH728" s="242">
        <f>IF(N728="sníž. přenesená",J728,0)</f>
        <v>0</v>
      </c>
      <c r="BI728" s="242">
        <f>IF(N728="nulová",J728,0)</f>
        <v>0</v>
      </c>
      <c r="BJ728" s="18" t="s">
        <v>90</v>
      </c>
      <c r="BK728" s="242">
        <f>ROUND(I728*H728,2)</f>
        <v>0</v>
      </c>
      <c r="BL728" s="18" t="s">
        <v>330</v>
      </c>
      <c r="BM728" s="241" t="s">
        <v>995</v>
      </c>
    </row>
    <row r="729" s="15" customFormat="1">
      <c r="A729" s="15"/>
      <c r="B729" s="266"/>
      <c r="C729" s="267"/>
      <c r="D729" s="245" t="s">
        <v>253</v>
      </c>
      <c r="E729" s="268" t="s">
        <v>1</v>
      </c>
      <c r="F729" s="269" t="s">
        <v>907</v>
      </c>
      <c r="G729" s="267"/>
      <c r="H729" s="268" t="s">
        <v>1</v>
      </c>
      <c r="I729" s="270"/>
      <c r="J729" s="267"/>
      <c r="K729" s="267"/>
      <c r="L729" s="271"/>
      <c r="M729" s="272"/>
      <c r="N729" s="273"/>
      <c r="O729" s="273"/>
      <c r="P729" s="273"/>
      <c r="Q729" s="273"/>
      <c r="R729" s="273"/>
      <c r="S729" s="273"/>
      <c r="T729" s="274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T729" s="275" t="s">
        <v>253</v>
      </c>
      <c r="AU729" s="275" t="s">
        <v>92</v>
      </c>
      <c r="AV729" s="15" t="s">
        <v>90</v>
      </c>
      <c r="AW729" s="15" t="s">
        <v>36</v>
      </c>
      <c r="AX729" s="15" t="s">
        <v>83</v>
      </c>
      <c r="AY729" s="275" t="s">
        <v>244</v>
      </c>
    </row>
    <row r="730" s="13" customFormat="1">
      <c r="A730" s="13"/>
      <c r="B730" s="243"/>
      <c r="C730" s="244"/>
      <c r="D730" s="245" t="s">
        <v>253</v>
      </c>
      <c r="E730" s="246" t="s">
        <v>1</v>
      </c>
      <c r="F730" s="247" t="s">
        <v>990</v>
      </c>
      <c r="G730" s="244"/>
      <c r="H730" s="248">
        <v>221.28</v>
      </c>
      <c r="I730" s="249"/>
      <c r="J730" s="244"/>
      <c r="K730" s="244"/>
      <c r="L730" s="250"/>
      <c r="M730" s="251"/>
      <c r="N730" s="252"/>
      <c r="O730" s="252"/>
      <c r="P730" s="252"/>
      <c r="Q730" s="252"/>
      <c r="R730" s="252"/>
      <c r="S730" s="252"/>
      <c r="T730" s="25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4" t="s">
        <v>253</v>
      </c>
      <c r="AU730" s="254" t="s">
        <v>92</v>
      </c>
      <c r="AV730" s="13" t="s">
        <v>92</v>
      </c>
      <c r="AW730" s="13" t="s">
        <v>36</v>
      </c>
      <c r="AX730" s="13" t="s">
        <v>83</v>
      </c>
      <c r="AY730" s="254" t="s">
        <v>244</v>
      </c>
    </row>
    <row r="731" s="14" customFormat="1">
      <c r="A731" s="14"/>
      <c r="B731" s="255"/>
      <c r="C731" s="256"/>
      <c r="D731" s="245" t="s">
        <v>253</v>
      </c>
      <c r="E731" s="257" t="s">
        <v>1</v>
      </c>
      <c r="F731" s="258" t="s">
        <v>255</v>
      </c>
      <c r="G731" s="256"/>
      <c r="H731" s="259">
        <v>221.28</v>
      </c>
      <c r="I731" s="260"/>
      <c r="J731" s="256"/>
      <c r="K731" s="256"/>
      <c r="L731" s="261"/>
      <c r="M731" s="262"/>
      <c r="N731" s="263"/>
      <c r="O731" s="263"/>
      <c r="P731" s="263"/>
      <c r="Q731" s="263"/>
      <c r="R731" s="263"/>
      <c r="S731" s="263"/>
      <c r="T731" s="26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65" t="s">
        <v>253</v>
      </c>
      <c r="AU731" s="265" t="s">
        <v>92</v>
      </c>
      <c r="AV731" s="14" t="s">
        <v>251</v>
      </c>
      <c r="AW731" s="14" t="s">
        <v>36</v>
      </c>
      <c r="AX731" s="14" t="s">
        <v>90</v>
      </c>
      <c r="AY731" s="265" t="s">
        <v>244</v>
      </c>
    </row>
    <row r="732" s="13" customFormat="1">
      <c r="A732" s="13"/>
      <c r="B732" s="243"/>
      <c r="C732" s="244"/>
      <c r="D732" s="245" t="s">
        <v>253</v>
      </c>
      <c r="E732" s="244"/>
      <c r="F732" s="247" t="s">
        <v>991</v>
      </c>
      <c r="G732" s="244"/>
      <c r="H732" s="248">
        <v>232.34399999999999</v>
      </c>
      <c r="I732" s="249"/>
      <c r="J732" s="244"/>
      <c r="K732" s="244"/>
      <c r="L732" s="250"/>
      <c r="M732" s="251"/>
      <c r="N732" s="252"/>
      <c r="O732" s="252"/>
      <c r="P732" s="252"/>
      <c r="Q732" s="252"/>
      <c r="R732" s="252"/>
      <c r="S732" s="252"/>
      <c r="T732" s="25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4" t="s">
        <v>253</v>
      </c>
      <c r="AU732" s="254" t="s">
        <v>92</v>
      </c>
      <c r="AV732" s="13" t="s">
        <v>92</v>
      </c>
      <c r="AW732" s="13" t="s">
        <v>4</v>
      </c>
      <c r="AX732" s="13" t="s">
        <v>90</v>
      </c>
      <c r="AY732" s="254" t="s">
        <v>244</v>
      </c>
    </row>
    <row r="733" s="2" customFormat="1" ht="24.15" customHeight="1">
      <c r="A733" s="39"/>
      <c r="B733" s="40"/>
      <c r="C733" s="229" t="s">
        <v>996</v>
      </c>
      <c r="D733" s="298" t="s">
        <v>247</v>
      </c>
      <c r="E733" s="230" t="s">
        <v>997</v>
      </c>
      <c r="F733" s="231" t="s">
        <v>998</v>
      </c>
      <c r="G733" s="232" t="s">
        <v>174</v>
      </c>
      <c r="H733" s="233">
        <v>162.56</v>
      </c>
      <c r="I733" s="234"/>
      <c r="J733" s="235">
        <f>ROUND(I733*H733,2)</f>
        <v>0</v>
      </c>
      <c r="K733" s="236"/>
      <c r="L733" s="45"/>
      <c r="M733" s="237" t="s">
        <v>1</v>
      </c>
      <c r="N733" s="238" t="s">
        <v>48</v>
      </c>
      <c r="O733" s="92"/>
      <c r="P733" s="239">
        <f>O733*H733</f>
        <v>0</v>
      </c>
      <c r="Q733" s="239">
        <v>0</v>
      </c>
      <c r="R733" s="239">
        <f>Q733*H733</f>
        <v>0</v>
      </c>
      <c r="S733" s="239">
        <v>0</v>
      </c>
      <c r="T733" s="240">
        <f>S733*H733</f>
        <v>0</v>
      </c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R733" s="241" t="s">
        <v>330</v>
      </c>
      <c r="AT733" s="241" t="s">
        <v>247</v>
      </c>
      <c r="AU733" s="241" t="s">
        <v>92</v>
      </c>
      <c r="AY733" s="18" t="s">
        <v>244</v>
      </c>
      <c r="BE733" s="242">
        <f>IF(N733="základní",J733,0)</f>
        <v>0</v>
      </c>
      <c r="BF733" s="242">
        <f>IF(N733="snížená",J733,0)</f>
        <v>0</v>
      </c>
      <c r="BG733" s="242">
        <f>IF(N733="zákl. přenesená",J733,0)</f>
        <v>0</v>
      </c>
      <c r="BH733" s="242">
        <f>IF(N733="sníž. přenesená",J733,0)</f>
        <v>0</v>
      </c>
      <c r="BI733" s="242">
        <f>IF(N733="nulová",J733,0)</f>
        <v>0</v>
      </c>
      <c r="BJ733" s="18" t="s">
        <v>90</v>
      </c>
      <c r="BK733" s="242">
        <f>ROUND(I733*H733,2)</f>
        <v>0</v>
      </c>
      <c r="BL733" s="18" t="s">
        <v>330</v>
      </c>
      <c r="BM733" s="241" t="s">
        <v>999</v>
      </c>
    </row>
    <row r="734" s="13" customFormat="1">
      <c r="A734" s="13"/>
      <c r="B734" s="243"/>
      <c r="C734" s="244"/>
      <c r="D734" s="245" t="s">
        <v>253</v>
      </c>
      <c r="E734" s="246" t="s">
        <v>1</v>
      </c>
      <c r="F734" s="247" t="s">
        <v>1000</v>
      </c>
      <c r="G734" s="244"/>
      <c r="H734" s="248">
        <v>162.56</v>
      </c>
      <c r="I734" s="249"/>
      <c r="J734" s="244"/>
      <c r="K734" s="244"/>
      <c r="L734" s="250"/>
      <c r="M734" s="251"/>
      <c r="N734" s="252"/>
      <c r="O734" s="252"/>
      <c r="P734" s="252"/>
      <c r="Q734" s="252"/>
      <c r="R734" s="252"/>
      <c r="S734" s="252"/>
      <c r="T734" s="25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4" t="s">
        <v>253</v>
      </c>
      <c r="AU734" s="254" t="s">
        <v>92</v>
      </c>
      <c r="AV734" s="13" t="s">
        <v>92</v>
      </c>
      <c r="AW734" s="13" t="s">
        <v>36</v>
      </c>
      <c r="AX734" s="13" t="s">
        <v>90</v>
      </c>
      <c r="AY734" s="254" t="s">
        <v>244</v>
      </c>
    </row>
    <row r="735" s="2" customFormat="1" ht="24.15" customHeight="1">
      <c r="A735" s="39"/>
      <c r="B735" s="40"/>
      <c r="C735" s="287" t="s">
        <v>1001</v>
      </c>
      <c r="D735" s="305" t="s">
        <v>529</v>
      </c>
      <c r="E735" s="288" t="s">
        <v>1002</v>
      </c>
      <c r="F735" s="289" t="s">
        <v>1003</v>
      </c>
      <c r="G735" s="290" t="s">
        <v>174</v>
      </c>
      <c r="H735" s="291">
        <v>44.704000000000001</v>
      </c>
      <c r="I735" s="292"/>
      <c r="J735" s="293">
        <f>ROUND(I735*H735,2)</f>
        <v>0</v>
      </c>
      <c r="K735" s="294"/>
      <c r="L735" s="295"/>
      <c r="M735" s="296" t="s">
        <v>1</v>
      </c>
      <c r="N735" s="297" t="s">
        <v>48</v>
      </c>
      <c r="O735" s="92"/>
      <c r="P735" s="239">
        <f>O735*H735</f>
        <v>0</v>
      </c>
      <c r="Q735" s="239">
        <v>0.00059999999999999995</v>
      </c>
      <c r="R735" s="239">
        <f>Q735*H735</f>
        <v>0.0268224</v>
      </c>
      <c r="S735" s="239">
        <v>0</v>
      </c>
      <c r="T735" s="240">
        <f>S735*H735</f>
        <v>0</v>
      </c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R735" s="241" t="s">
        <v>427</v>
      </c>
      <c r="AT735" s="241" t="s">
        <v>529</v>
      </c>
      <c r="AU735" s="241" t="s">
        <v>92</v>
      </c>
      <c r="AY735" s="18" t="s">
        <v>244</v>
      </c>
      <c r="BE735" s="242">
        <f>IF(N735="základní",J735,0)</f>
        <v>0</v>
      </c>
      <c r="BF735" s="242">
        <f>IF(N735="snížená",J735,0)</f>
        <v>0</v>
      </c>
      <c r="BG735" s="242">
        <f>IF(N735="zákl. přenesená",J735,0)</f>
        <v>0</v>
      </c>
      <c r="BH735" s="242">
        <f>IF(N735="sníž. přenesená",J735,0)</f>
        <v>0</v>
      </c>
      <c r="BI735" s="242">
        <f>IF(N735="nulová",J735,0)</f>
        <v>0</v>
      </c>
      <c r="BJ735" s="18" t="s">
        <v>90</v>
      </c>
      <c r="BK735" s="242">
        <f>ROUND(I735*H735,2)</f>
        <v>0</v>
      </c>
      <c r="BL735" s="18" t="s">
        <v>330</v>
      </c>
      <c r="BM735" s="241" t="s">
        <v>1004</v>
      </c>
    </row>
    <row r="736" s="13" customFormat="1">
      <c r="A736" s="13"/>
      <c r="B736" s="243"/>
      <c r="C736" s="244"/>
      <c r="D736" s="245" t="s">
        <v>253</v>
      </c>
      <c r="E736" s="246" t="s">
        <v>1</v>
      </c>
      <c r="F736" s="247" t="s">
        <v>1005</v>
      </c>
      <c r="G736" s="244"/>
      <c r="H736" s="248">
        <v>40.640000000000001</v>
      </c>
      <c r="I736" s="249"/>
      <c r="J736" s="244"/>
      <c r="K736" s="244"/>
      <c r="L736" s="250"/>
      <c r="M736" s="251"/>
      <c r="N736" s="252"/>
      <c r="O736" s="252"/>
      <c r="P736" s="252"/>
      <c r="Q736" s="252"/>
      <c r="R736" s="252"/>
      <c r="S736" s="252"/>
      <c r="T736" s="25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4" t="s">
        <v>253</v>
      </c>
      <c r="AU736" s="254" t="s">
        <v>92</v>
      </c>
      <c r="AV736" s="13" t="s">
        <v>92</v>
      </c>
      <c r="AW736" s="13" t="s">
        <v>36</v>
      </c>
      <c r="AX736" s="13" t="s">
        <v>90</v>
      </c>
      <c r="AY736" s="254" t="s">
        <v>244</v>
      </c>
    </row>
    <row r="737" s="13" customFormat="1">
      <c r="A737" s="13"/>
      <c r="B737" s="243"/>
      <c r="C737" s="244"/>
      <c r="D737" s="245" t="s">
        <v>253</v>
      </c>
      <c r="E737" s="244"/>
      <c r="F737" s="247" t="s">
        <v>1006</v>
      </c>
      <c r="G737" s="244"/>
      <c r="H737" s="248">
        <v>44.704000000000001</v>
      </c>
      <c r="I737" s="249"/>
      <c r="J737" s="244"/>
      <c r="K737" s="244"/>
      <c r="L737" s="250"/>
      <c r="M737" s="251"/>
      <c r="N737" s="252"/>
      <c r="O737" s="252"/>
      <c r="P737" s="252"/>
      <c r="Q737" s="252"/>
      <c r="R737" s="252"/>
      <c r="S737" s="252"/>
      <c r="T737" s="25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4" t="s">
        <v>253</v>
      </c>
      <c r="AU737" s="254" t="s">
        <v>92</v>
      </c>
      <c r="AV737" s="13" t="s">
        <v>92</v>
      </c>
      <c r="AW737" s="13" t="s">
        <v>4</v>
      </c>
      <c r="AX737" s="13" t="s">
        <v>90</v>
      </c>
      <c r="AY737" s="254" t="s">
        <v>244</v>
      </c>
    </row>
    <row r="738" s="2" customFormat="1" ht="24.15" customHeight="1">
      <c r="A738" s="39"/>
      <c r="B738" s="40"/>
      <c r="C738" s="287" t="s">
        <v>1007</v>
      </c>
      <c r="D738" s="305" t="s">
        <v>529</v>
      </c>
      <c r="E738" s="288" t="s">
        <v>1008</v>
      </c>
      <c r="F738" s="289" t="s">
        <v>1009</v>
      </c>
      <c r="G738" s="290" t="s">
        <v>174</v>
      </c>
      <c r="H738" s="291">
        <v>44.704000000000001</v>
      </c>
      <c r="I738" s="292"/>
      <c r="J738" s="293">
        <f>ROUND(I738*H738,2)</f>
        <v>0</v>
      </c>
      <c r="K738" s="294"/>
      <c r="L738" s="295"/>
      <c r="M738" s="296" t="s">
        <v>1</v>
      </c>
      <c r="N738" s="297" t="s">
        <v>48</v>
      </c>
      <c r="O738" s="92"/>
      <c r="P738" s="239">
        <f>O738*H738</f>
        <v>0</v>
      </c>
      <c r="Q738" s="239">
        <v>0.0011999999999999999</v>
      </c>
      <c r="R738" s="239">
        <f>Q738*H738</f>
        <v>0.053644799999999999</v>
      </c>
      <c r="S738" s="239">
        <v>0</v>
      </c>
      <c r="T738" s="240">
        <f>S738*H738</f>
        <v>0</v>
      </c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R738" s="241" t="s">
        <v>427</v>
      </c>
      <c r="AT738" s="241" t="s">
        <v>529</v>
      </c>
      <c r="AU738" s="241" t="s">
        <v>92</v>
      </c>
      <c r="AY738" s="18" t="s">
        <v>244</v>
      </c>
      <c r="BE738" s="242">
        <f>IF(N738="základní",J738,0)</f>
        <v>0</v>
      </c>
      <c r="BF738" s="242">
        <f>IF(N738="snížená",J738,0)</f>
        <v>0</v>
      </c>
      <c r="BG738" s="242">
        <f>IF(N738="zákl. přenesená",J738,0)</f>
        <v>0</v>
      </c>
      <c r="BH738" s="242">
        <f>IF(N738="sníž. přenesená",J738,0)</f>
        <v>0</v>
      </c>
      <c r="BI738" s="242">
        <f>IF(N738="nulová",J738,0)</f>
        <v>0</v>
      </c>
      <c r="BJ738" s="18" t="s">
        <v>90</v>
      </c>
      <c r="BK738" s="242">
        <f>ROUND(I738*H738,2)</f>
        <v>0</v>
      </c>
      <c r="BL738" s="18" t="s">
        <v>330</v>
      </c>
      <c r="BM738" s="241" t="s">
        <v>1010</v>
      </c>
    </row>
    <row r="739" s="13" customFormat="1">
      <c r="A739" s="13"/>
      <c r="B739" s="243"/>
      <c r="C739" s="244"/>
      <c r="D739" s="245" t="s">
        <v>253</v>
      </c>
      <c r="E739" s="246" t="s">
        <v>1</v>
      </c>
      <c r="F739" s="247" t="s">
        <v>1005</v>
      </c>
      <c r="G739" s="244"/>
      <c r="H739" s="248">
        <v>40.640000000000001</v>
      </c>
      <c r="I739" s="249"/>
      <c r="J739" s="244"/>
      <c r="K739" s="244"/>
      <c r="L739" s="250"/>
      <c r="M739" s="251"/>
      <c r="N739" s="252"/>
      <c r="O739" s="252"/>
      <c r="P739" s="252"/>
      <c r="Q739" s="252"/>
      <c r="R739" s="252"/>
      <c r="S739" s="252"/>
      <c r="T739" s="25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4" t="s">
        <v>253</v>
      </c>
      <c r="AU739" s="254" t="s">
        <v>92</v>
      </c>
      <c r="AV739" s="13" t="s">
        <v>92</v>
      </c>
      <c r="AW739" s="13" t="s">
        <v>36</v>
      </c>
      <c r="AX739" s="13" t="s">
        <v>90</v>
      </c>
      <c r="AY739" s="254" t="s">
        <v>244</v>
      </c>
    </row>
    <row r="740" s="13" customFormat="1">
      <c r="A740" s="13"/>
      <c r="B740" s="243"/>
      <c r="C740" s="244"/>
      <c r="D740" s="245" t="s">
        <v>253</v>
      </c>
      <c r="E740" s="244"/>
      <c r="F740" s="247" t="s">
        <v>1006</v>
      </c>
      <c r="G740" s="244"/>
      <c r="H740" s="248">
        <v>44.704000000000001</v>
      </c>
      <c r="I740" s="249"/>
      <c r="J740" s="244"/>
      <c r="K740" s="244"/>
      <c r="L740" s="250"/>
      <c r="M740" s="251"/>
      <c r="N740" s="252"/>
      <c r="O740" s="252"/>
      <c r="P740" s="252"/>
      <c r="Q740" s="252"/>
      <c r="R740" s="252"/>
      <c r="S740" s="252"/>
      <c r="T740" s="25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4" t="s">
        <v>253</v>
      </c>
      <c r="AU740" s="254" t="s">
        <v>92</v>
      </c>
      <c r="AV740" s="13" t="s">
        <v>92</v>
      </c>
      <c r="AW740" s="13" t="s">
        <v>4</v>
      </c>
      <c r="AX740" s="13" t="s">
        <v>90</v>
      </c>
      <c r="AY740" s="254" t="s">
        <v>244</v>
      </c>
    </row>
    <row r="741" s="2" customFormat="1" ht="24.15" customHeight="1">
      <c r="A741" s="39"/>
      <c r="B741" s="40"/>
      <c r="C741" s="287" t="s">
        <v>1011</v>
      </c>
      <c r="D741" s="305" t="s">
        <v>529</v>
      </c>
      <c r="E741" s="288" t="s">
        <v>1012</v>
      </c>
      <c r="F741" s="289" t="s">
        <v>1013</v>
      </c>
      <c r="G741" s="290" t="s">
        <v>174</v>
      </c>
      <c r="H741" s="291">
        <v>44.704000000000001</v>
      </c>
      <c r="I741" s="292"/>
      <c r="J741" s="293">
        <f>ROUND(I741*H741,2)</f>
        <v>0</v>
      </c>
      <c r="K741" s="294"/>
      <c r="L741" s="295"/>
      <c r="M741" s="296" t="s">
        <v>1</v>
      </c>
      <c r="N741" s="297" t="s">
        <v>48</v>
      </c>
      <c r="O741" s="92"/>
      <c r="P741" s="239">
        <f>O741*H741</f>
        <v>0</v>
      </c>
      <c r="Q741" s="239">
        <v>0.0015</v>
      </c>
      <c r="R741" s="239">
        <f>Q741*H741</f>
        <v>0.067056000000000004</v>
      </c>
      <c r="S741" s="239">
        <v>0</v>
      </c>
      <c r="T741" s="240">
        <f>S741*H741</f>
        <v>0</v>
      </c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R741" s="241" t="s">
        <v>427</v>
      </c>
      <c r="AT741" s="241" t="s">
        <v>529</v>
      </c>
      <c r="AU741" s="241" t="s">
        <v>92</v>
      </c>
      <c r="AY741" s="18" t="s">
        <v>244</v>
      </c>
      <c r="BE741" s="242">
        <f>IF(N741="základní",J741,0)</f>
        <v>0</v>
      </c>
      <c r="BF741" s="242">
        <f>IF(N741="snížená",J741,0)</f>
        <v>0</v>
      </c>
      <c r="BG741" s="242">
        <f>IF(N741="zákl. přenesená",J741,0)</f>
        <v>0</v>
      </c>
      <c r="BH741" s="242">
        <f>IF(N741="sníž. přenesená",J741,0)</f>
        <v>0</v>
      </c>
      <c r="BI741" s="242">
        <f>IF(N741="nulová",J741,0)</f>
        <v>0</v>
      </c>
      <c r="BJ741" s="18" t="s">
        <v>90</v>
      </c>
      <c r="BK741" s="242">
        <f>ROUND(I741*H741,2)</f>
        <v>0</v>
      </c>
      <c r="BL741" s="18" t="s">
        <v>330</v>
      </c>
      <c r="BM741" s="241" t="s">
        <v>1014</v>
      </c>
    </row>
    <row r="742" s="13" customFormat="1">
      <c r="A742" s="13"/>
      <c r="B742" s="243"/>
      <c r="C742" s="244"/>
      <c r="D742" s="245" t="s">
        <v>253</v>
      </c>
      <c r="E742" s="246" t="s">
        <v>1</v>
      </c>
      <c r="F742" s="247" t="s">
        <v>1005</v>
      </c>
      <c r="G742" s="244"/>
      <c r="H742" s="248">
        <v>40.640000000000001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253</v>
      </c>
      <c r="AU742" s="254" t="s">
        <v>92</v>
      </c>
      <c r="AV742" s="13" t="s">
        <v>92</v>
      </c>
      <c r="AW742" s="13" t="s">
        <v>36</v>
      </c>
      <c r="AX742" s="13" t="s">
        <v>90</v>
      </c>
      <c r="AY742" s="254" t="s">
        <v>244</v>
      </c>
    </row>
    <row r="743" s="13" customFormat="1">
      <c r="A743" s="13"/>
      <c r="B743" s="243"/>
      <c r="C743" s="244"/>
      <c r="D743" s="245" t="s">
        <v>253</v>
      </c>
      <c r="E743" s="244"/>
      <c r="F743" s="247" t="s">
        <v>1006</v>
      </c>
      <c r="G743" s="244"/>
      <c r="H743" s="248">
        <v>44.704000000000001</v>
      </c>
      <c r="I743" s="249"/>
      <c r="J743" s="244"/>
      <c r="K743" s="244"/>
      <c r="L743" s="250"/>
      <c r="M743" s="251"/>
      <c r="N743" s="252"/>
      <c r="O743" s="252"/>
      <c r="P743" s="252"/>
      <c r="Q743" s="252"/>
      <c r="R743" s="252"/>
      <c r="S743" s="252"/>
      <c r="T743" s="25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4" t="s">
        <v>253</v>
      </c>
      <c r="AU743" s="254" t="s">
        <v>92</v>
      </c>
      <c r="AV743" s="13" t="s">
        <v>92</v>
      </c>
      <c r="AW743" s="13" t="s">
        <v>4</v>
      </c>
      <c r="AX743" s="13" t="s">
        <v>90</v>
      </c>
      <c r="AY743" s="254" t="s">
        <v>244</v>
      </c>
    </row>
    <row r="744" s="2" customFormat="1" ht="24.15" customHeight="1">
      <c r="A744" s="39"/>
      <c r="B744" s="40"/>
      <c r="C744" s="287" t="s">
        <v>1015</v>
      </c>
      <c r="D744" s="305" t="s">
        <v>529</v>
      </c>
      <c r="E744" s="288" t="s">
        <v>1016</v>
      </c>
      <c r="F744" s="289" t="s">
        <v>1017</v>
      </c>
      <c r="G744" s="290" t="s">
        <v>174</v>
      </c>
      <c r="H744" s="291">
        <v>44.704000000000001</v>
      </c>
      <c r="I744" s="292"/>
      <c r="J744" s="293">
        <f>ROUND(I744*H744,2)</f>
        <v>0</v>
      </c>
      <c r="K744" s="294"/>
      <c r="L744" s="295"/>
      <c r="M744" s="296" t="s">
        <v>1</v>
      </c>
      <c r="N744" s="297" t="s">
        <v>48</v>
      </c>
      <c r="O744" s="92"/>
      <c r="P744" s="239">
        <f>O744*H744</f>
        <v>0</v>
      </c>
      <c r="Q744" s="239">
        <v>0.002</v>
      </c>
      <c r="R744" s="239">
        <f>Q744*H744</f>
        <v>0.089408000000000001</v>
      </c>
      <c r="S744" s="239">
        <v>0</v>
      </c>
      <c r="T744" s="240">
        <f>S744*H744</f>
        <v>0</v>
      </c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R744" s="241" t="s">
        <v>427</v>
      </c>
      <c r="AT744" s="241" t="s">
        <v>529</v>
      </c>
      <c r="AU744" s="241" t="s">
        <v>92</v>
      </c>
      <c r="AY744" s="18" t="s">
        <v>244</v>
      </c>
      <c r="BE744" s="242">
        <f>IF(N744="základní",J744,0)</f>
        <v>0</v>
      </c>
      <c r="BF744" s="242">
        <f>IF(N744="snížená",J744,0)</f>
        <v>0</v>
      </c>
      <c r="BG744" s="242">
        <f>IF(N744="zákl. přenesená",J744,0)</f>
        <v>0</v>
      </c>
      <c r="BH744" s="242">
        <f>IF(N744="sníž. přenesená",J744,0)</f>
        <v>0</v>
      </c>
      <c r="BI744" s="242">
        <f>IF(N744="nulová",J744,0)</f>
        <v>0</v>
      </c>
      <c r="BJ744" s="18" t="s">
        <v>90</v>
      </c>
      <c r="BK744" s="242">
        <f>ROUND(I744*H744,2)</f>
        <v>0</v>
      </c>
      <c r="BL744" s="18" t="s">
        <v>330</v>
      </c>
      <c r="BM744" s="241" t="s">
        <v>1018</v>
      </c>
    </row>
    <row r="745" s="13" customFormat="1">
      <c r="A745" s="13"/>
      <c r="B745" s="243"/>
      <c r="C745" s="244"/>
      <c r="D745" s="245" t="s">
        <v>253</v>
      </c>
      <c r="E745" s="246" t="s">
        <v>1</v>
      </c>
      <c r="F745" s="247" t="s">
        <v>1005</v>
      </c>
      <c r="G745" s="244"/>
      <c r="H745" s="248">
        <v>40.640000000000001</v>
      </c>
      <c r="I745" s="249"/>
      <c r="J745" s="244"/>
      <c r="K745" s="244"/>
      <c r="L745" s="250"/>
      <c r="M745" s="251"/>
      <c r="N745" s="252"/>
      <c r="O745" s="252"/>
      <c r="P745" s="252"/>
      <c r="Q745" s="252"/>
      <c r="R745" s="252"/>
      <c r="S745" s="252"/>
      <c r="T745" s="25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4" t="s">
        <v>253</v>
      </c>
      <c r="AU745" s="254" t="s">
        <v>92</v>
      </c>
      <c r="AV745" s="13" t="s">
        <v>92</v>
      </c>
      <c r="AW745" s="13" t="s">
        <v>36</v>
      </c>
      <c r="AX745" s="13" t="s">
        <v>90</v>
      </c>
      <c r="AY745" s="254" t="s">
        <v>244</v>
      </c>
    </row>
    <row r="746" s="13" customFormat="1">
      <c r="A746" s="13"/>
      <c r="B746" s="243"/>
      <c r="C746" s="244"/>
      <c r="D746" s="245" t="s">
        <v>253</v>
      </c>
      <c r="E746" s="244"/>
      <c r="F746" s="247" t="s">
        <v>1006</v>
      </c>
      <c r="G746" s="244"/>
      <c r="H746" s="248">
        <v>44.704000000000001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253</v>
      </c>
      <c r="AU746" s="254" t="s">
        <v>92</v>
      </c>
      <c r="AV746" s="13" t="s">
        <v>92</v>
      </c>
      <c r="AW746" s="13" t="s">
        <v>4</v>
      </c>
      <c r="AX746" s="13" t="s">
        <v>90</v>
      </c>
      <c r="AY746" s="254" t="s">
        <v>244</v>
      </c>
    </row>
    <row r="747" s="2" customFormat="1" ht="24.15" customHeight="1">
      <c r="A747" s="39"/>
      <c r="B747" s="40"/>
      <c r="C747" s="229" t="s">
        <v>1019</v>
      </c>
      <c r="D747" s="229" t="s">
        <v>247</v>
      </c>
      <c r="E747" s="230" t="s">
        <v>1020</v>
      </c>
      <c r="F747" s="231" t="s">
        <v>1021</v>
      </c>
      <c r="G747" s="232" t="s">
        <v>338</v>
      </c>
      <c r="H747" s="233">
        <v>3.8679999999999999</v>
      </c>
      <c r="I747" s="234"/>
      <c r="J747" s="235">
        <f>ROUND(I747*H747,2)</f>
        <v>0</v>
      </c>
      <c r="K747" s="236"/>
      <c r="L747" s="45"/>
      <c r="M747" s="237" t="s">
        <v>1</v>
      </c>
      <c r="N747" s="238" t="s">
        <v>48</v>
      </c>
      <c r="O747" s="92"/>
      <c r="P747" s="239">
        <f>O747*H747</f>
        <v>0</v>
      </c>
      <c r="Q747" s="239">
        <v>0</v>
      </c>
      <c r="R747" s="239">
        <f>Q747*H747</f>
        <v>0</v>
      </c>
      <c r="S747" s="239">
        <v>0</v>
      </c>
      <c r="T747" s="240">
        <f>S747*H747</f>
        <v>0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41" t="s">
        <v>330</v>
      </c>
      <c r="AT747" s="241" t="s">
        <v>247</v>
      </c>
      <c r="AU747" s="241" t="s">
        <v>92</v>
      </c>
      <c r="AY747" s="18" t="s">
        <v>244</v>
      </c>
      <c r="BE747" s="242">
        <f>IF(N747="základní",J747,0)</f>
        <v>0</v>
      </c>
      <c r="BF747" s="242">
        <f>IF(N747="snížená",J747,0)</f>
        <v>0</v>
      </c>
      <c r="BG747" s="242">
        <f>IF(N747="zákl. přenesená",J747,0)</f>
        <v>0</v>
      </c>
      <c r="BH747" s="242">
        <f>IF(N747="sníž. přenesená",J747,0)</f>
        <v>0</v>
      </c>
      <c r="BI747" s="242">
        <f>IF(N747="nulová",J747,0)</f>
        <v>0</v>
      </c>
      <c r="BJ747" s="18" t="s">
        <v>90</v>
      </c>
      <c r="BK747" s="242">
        <f>ROUND(I747*H747,2)</f>
        <v>0</v>
      </c>
      <c r="BL747" s="18" t="s">
        <v>330</v>
      </c>
      <c r="BM747" s="241" t="s">
        <v>1022</v>
      </c>
    </row>
    <row r="748" s="12" customFormat="1" ht="22.8" customHeight="1">
      <c r="A748" s="12"/>
      <c r="B748" s="213"/>
      <c r="C748" s="214"/>
      <c r="D748" s="215" t="s">
        <v>82</v>
      </c>
      <c r="E748" s="227" t="s">
        <v>1023</v>
      </c>
      <c r="F748" s="227" t="s">
        <v>1024</v>
      </c>
      <c r="G748" s="214"/>
      <c r="H748" s="214"/>
      <c r="I748" s="217"/>
      <c r="J748" s="228">
        <f>BK748</f>
        <v>0</v>
      </c>
      <c r="K748" s="214"/>
      <c r="L748" s="219"/>
      <c r="M748" s="220"/>
      <c r="N748" s="221"/>
      <c r="O748" s="221"/>
      <c r="P748" s="222">
        <f>SUM(P749:P755)</f>
        <v>0</v>
      </c>
      <c r="Q748" s="221"/>
      <c r="R748" s="222">
        <f>SUM(R749:R755)</f>
        <v>0.020050000000000002</v>
      </c>
      <c r="S748" s="221"/>
      <c r="T748" s="223">
        <f>SUM(T749:T755)</f>
        <v>0</v>
      </c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R748" s="224" t="s">
        <v>92</v>
      </c>
      <c r="AT748" s="225" t="s">
        <v>82</v>
      </c>
      <c r="AU748" s="225" t="s">
        <v>90</v>
      </c>
      <c r="AY748" s="224" t="s">
        <v>244</v>
      </c>
      <c r="BK748" s="226">
        <f>SUM(BK749:BK755)</f>
        <v>0</v>
      </c>
    </row>
    <row r="749" s="2" customFormat="1" ht="37.8" customHeight="1">
      <c r="A749" s="39"/>
      <c r="B749" s="40"/>
      <c r="C749" s="229" t="s">
        <v>1025</v>
      </c>
      <c r="D749" s="298" t="s">
        <v>247</v>
      </c>
      <c r="E749" s="230" t="s">
        <v>1026</v>
      </c>
      <c r="F749" s="231" t="s">
        <v>1027</v>
      </c>
      <c r="G749" s="232" t="s">
        <v>250</v>
      </c>
      <c r="H749" s="233">
        <v>1</v>
      </c>
      <c r="I749" s="234"/>
      <c r="J749" s="235">
        <f>ROUND(I749*H749,2)</f>
        <v>0</v>
      </c>
      <c r="K749" s="236"/>
      <c r="L749" s="45"/>
      <c r="M749" s="237" t="s">
        <v>1</v>
      </c>
      <c r="N749" s="238" t="s">
        <v>48</v>
      </c>
      <c r="O749" s="92"/>
      <c r="P749" s="239">
        <f>O749*H749</f>
        <v>0</v>
      </c>
      <c r="Q749" s="239">
        <v>0.0052500000000000003</v>
      </c>
      <c r="R749" s="239">
        <f>Q749*H749</f>
        <v>0.0052500000000000003</v>
      </c>
      <c r="S749" s="239">
        <v>0</v>
      </c>
      <c r="T749" s="240">
        <f>S749*H749</f>
        <v>0</v>
      </c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R749" s="241" t="s">
        <v>330</v>
      </c>
      <c r="AT749" s="241" t="s">
        <v>247</v>
      </c>
      <c r="AU749" s="241" t="s">
        <v>92</v>
      </c>
      <c r="AY749" s="18" t="s">
        <v>244</v>
      </c>
      <c r="BE749" s="242">
        <f>IF(N749="základní",J749,0)</f>
        <v>0</v>
      </c>
      <c r="BF749" s="242">
        <f>IF(N749="snížená",J749,0)</f>
        <v>0</v>
      </c>
      <c r="BG749" s="242">
        <f>IF(N749="zákl. přenesená",J749,0)</f>
        <v>0</v>
      </c>
      <c r="BH749" s="242">
        <f>IF(N749="sníž. přenesená",J749,0)</f>
        <v>0</v>
      </c>
      <c r="BI749" s="242">
        <f>IF(N749="nulová",J749,0)</f>
        <v>0</v>
      </c>
      <c r="BJ749" s="18" t="s">
        <v>90</v>
      </c>
      <c r="BK749" s="242">
        <f>ROUND(I749*H749,2)</f>
        <v>0</v>
      </c>
      <c r="BL749" s="18" t="s">
        <v>330</v>
      </c>
      <c r="BM749" s="241" t="s">
        <v>1028</v>
      </c>
    </row>
    <row r="750" s="2" customFormat="1" ht="24.15" customHeight="1">
      <c r="A750" s="39"/>
      <c r="B750" s="40"/>
      <c r="C750" s="229" t="s">
        <v>1029</v>
      </c>
      <c r="D750" s="298" t="s">
        <v>247</v>
      </c>
      <c r="E750" s="230" t="s">
        <v>1030</v>
      </c>
      <c r="F750" s="231" t="s">
        <v>1031</v>
      </c>
      <c r="G750" s="232" t="s">
        <v>250</v>
      </c>
      <c r="H750" s="233">
        <v>4</v>
      </c>
      <c r="I750" s="234"/>
      <c r="J750" s="235">
        <f>ROUND(I750*H750,2)</f>
        <v>0</v>
      </c>
      <c r="K750" s="236"/>
      <c r="L750" s="45"/>
      <c r="M750" s="237" t="s">
        <v>1</v>
      </c>
      <c r="N750" s="238" t="s">
        <v>48</v>
      </c>
      <c r="O750" s="92"/>
      <c r="P750" s="239">
        <f>O750*H750</f>
        <v>0</v>
      </c>
      <c r="Q750" s="239">
        <v>0.00115</v>
      </c>
      <c r="R750" s="239">
        <f>Q750*H750</f>
        <v>0.0045999999999999999</v>
      </c>
      <c r="S750" s="239">
        <v>0</v>
      </c>
      <c r="T750" s="240">
        <f>S750*H750</f>
        <v>0</v>
      </c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R750" s="241" t="s">
        <v>330</v>
      </c>
      <c r="AT750" s="241" t="s">
        <v>247</v>
      </c>
      <c r="AU750" s="241" t="s">
        <v>92</v>
      </c>
      <c r="AY750" s="18" t="s">
        <v>244</v>
      </c>
      <c r="BE750" s="242">
        <f>IF(N750="základní",J750,0)</f>
        <v>0</v>
      </c>
      <c r="BF750" s="242">
        <f>IF(N750="snížená",J750,0)</f>
        <v>0</v>
      </c>
      <c r="BG750" s="242">
        <f>IF(N750="zákl. přenesená",J750,0)</f>
        <v>0</v>
      </c>
      <c r="BH750" s="242">
        <f>IF(N750="sníž. přenesená",J750,0)</f>
        <v>0</v>
      </c>
      <c r="BI750" s="242">
        <f>IF(N750="nulová",J750,0)</f>
        <v>0</v>
      </c>
      <c r="BJ750" s="18" t="s">
        <v>90</v>
      </c>
      <c r="BK750" s="242">
        <f>ROUND(I750*H750,2)</f>
        <v>0</v>
      </c>
      <c r="BL750" s="18" t="s">
        <v>330</v>
      </c>
      <c r="BM750" s="241" t="s">
        <v>1032</v>
      </c>
    </row>
    <row r="751" s="2" customFormat="1" ht="24.15" customHeight="1">
      <c r="A751" s="39"/>
      <c r="B751" s="40"/>
      <c r="C751" s="287" t="s">
        <v>1033</v>
      </c>
      <c r="D751" s="305" t="s">
        <v>529</v>
      </c>
      <c r="E751" s="288" t="s">
        <v>1034</v>
      </c>
      <c r="F751" s="289" t="s">
        <v>1035</v>
      </c>
      <c r="G751" s="290" t="s">
        <v>250</v>
      </c>
      <c r="H751" s="291">
        <v>2</v>
      </c>
      <c r="I751" s="292"/>
      <c r="J751" s="293">
        <f>ROUND(I751*H751,2)</f>
        <v>0</v>
      </c>
      <c r="K751" s="294"/>
      <c r="L751" s="295"/>
      <c r="M751" s="296" t="s">
        <v>1</v>
      </c>
      <c r="N751" s="297" t="s">
        <v>48</v>
      </c>
      <c r="O751" s="92"/>
      <c r="P751" s="239">
        <f>O751*H751</f>
        <v>0</v>
      </c>
      <c r="Q751" s="239">
        <v>0.0028999999999999998</v>
      </c>
      <c r="R751" s="239">
        <f>Q751*H751</f>
        <v>0.0057999999999999996</v>
      </c>
      <c r="S751" s="239">
        <v>0</v>
      </c>
      <c r="T751" s="240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41" t="s">
        <v>427</v>
      </c>
      <c r="AT751" s="241" t="s">
        <v>529</v>
      </c>
      <c r="AU751" s="241" t="s">
        <v>92</v>
      </c>
      <c r="AY751" s="18" t="s">
        <v>244</v>
      </c>
      <c r="BE751" s="242">
        <f>IF(N751="základní",J751,0)</f>
        <v>0</v>
      </c>
      <c r="BF751" s="242">
        <f>IF(N751="snížená",J751,0)</f>
        <v>0</v>
      </c>
      <c r="BG751" s="242">
        <f>IF(N751="zákl. přenesená",J751,0)</f>
        <v>0</v>
      </c>
      <c r="BH751" s="242">
        <f>IF(N751="sníž. přenesená",J751,0)</f>
        <v>0</v>
      </c>
      <c r="BI751" s="242">
        <f>IF(N751="nulová",J751,0)</f>
        <v>0</v>
      </c>
      <c r="BJ751" s="18" t="s">
        <v>90</v>
      </c>
      <c r="BK751" s="242">
        <f>ROUND(I751*H751,2)</f>
        <v>0</v>
      </c>
      <c r="BL751" s="18" t="s">
        <v>330</v>
      </c>
      <c r="BM751" s="241" t="s">
        <v>1036</v>
      </c>
    </row>
    <row r="752" s="2" customFormat="1">
      <c r="A752" s="39"/>
      <c r="B752" s="40"/>
      <c r="C752" s="41"/>
      <c r="D752" s="245" t="s">
        <v>632</v>
      </c>
      <c r="E752" s="41"/>
      <c r="F752" s="299" t="s">
        <v>1037</v>
      </c>
      <c r="G752" s="41"/>
      <c r="H752" s="41"/>
      <c r="I752" s="300"/>
      <c r="J752" s="41"/>
      <c r="K752" s="41"/>
      <c r="L752" s="45"/>
      <c r="M752" s="301"/>
      <c r="N752" s="302"/>
      <c r="O752" s="92"/>
      <c r="P752" s="92"/>
      <c r="Q752" s="92"/>
      <c r="R752" s="92"/>
      <c r="S752" s="92"/>
      <c r="T752" s="93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T752" s="18" t="s">
        <v>632</v>
      </c>
      <c r="AU752" s="18" t="s">
        <v>92</v>
      </c>
    </row>
    <row r="753" s="2" customFormat="1" ht="24.15" customHeight="1">
      <c r="A753" s="39"/>
      <c r="B753" s="40"/>
      <c r="C753" s="287" t="s">
        <v>1038</v>
      </c>
      <c r="D753" s="305" t="s">
        <v>529</v>
      </c>
      <c r="E753" s="288" t="s">
        <v>1039</v>
      </c>
      <c r="F753" s="289" t="s">
        <v>1040</v>
      </c>
      <c r="G753" s="290" t="s">
        <v>250</v>
      </c>
      <c r="H753" s="291">
        <v>2</v>
      </c>
      <c r="I753" s="292"/>
      <c r="J753" s="293">
        <f>ROUND(I753*H753,2)</f>
        <v>0</v>
      </c>
      <c r="K753" s="294"/>
      <c r="L753" s="295"/>
      <c r="M753" s="296" t="s">
        <v>1</v>
      </c>
      <c r="N753" s="297" t="s">
        <v>48</v>
      </c>
      <c r="O753" s="92"/>
      <c r="P753" s="239">
        <f>O753*H753</f>
        <v>0</v>
      </c>
      <c r="Q753" s="239">
        <v>0.0022000000000000001</v>
      </c>
      <c r="R753" s="239">
        <f>Q753*H753</f>
        <v>0.0044000000000000003</v>
      </c>
      <c r="S753" s="239">
        <v>0</v>
      </c>
      <c r="T753" s="240">
        <f>S753*H753</f>
        <v>0</v>
      </c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R753" s="241" t="s">
        <v>427</v>
      </c>
      <c r="AT753" s="241" t="s">
        <v>529</v>
      </c>
      <c r="AU753" s="241" t="s">
        <v>92</v>
      </c>
      <c r="AY753" s="18" t="s">
        <v>244</v>
      </c>
      <c r="BE753" s="242">
        <f>IF(N753="základní",J753,0)</f>
        <v>0</v>
      </c>
      <c r="BF753" s="242">
        <f>IF(N753="snížená",J753,0)</f>
        <v>0</v>
      </c>
      <c r="BG753" s="242">
        <f>IF(N753="zákl. přenesená",J753,0)</f>
        <v>0</v>
      </c>
      <c r="BH753" s="242">
        <f>IF(N753="sníž. přenesená",J753,0)</f>
        <v>0</v>
      </c>
      <c r="BI753" s="242">
        <f>IF(N753="nulová",J753,0)</f>
        <v>0</v>
      </c>
      <c r="BJ753" s="18" t="s">
        <v>90</v>
      </c>
      <c r="BK753" s="242">
        <f>ROUND(I753*H753,2)</f>
        <v>0</v>
      </c>
      <c r="BL753" s="18" t="s">
        <v>330</v>
      </c>
      <c r="BM753" s="241" t="s">
        <v>1041</v>
      </c>
    </row>
    <row r="754" s="2" customFormat="1">
      <c r="A754" s="39"/>
      <c r="B754" s="40"/>
      <c r="C754" s="41"/>
      <c r="D754" s="245" t="s">
        <v>632</v>
      </c>
      <c r="E754" s="41"/>
      <c r="F754" s="299" t="s">
        <v>1042</v>
      </c>
      <c r="G754" s="41"/>
      <c r="H754" s="41"/>
      <c r="I754" s="300"/>
      <c r="J754" s="41"/>
      <c r="K754" s="41"/>
      <c r="L754" s="45"/>
      <c r="M754" s="301"/>
      <c r="N754" s="302"/>
      <c r="O754" s="92"/>
      <c r="P754" s="92"/>
      <c r="Q754" s="92"/>
      <c r="R754" s="92"/>
      <c r="S754" s="92"/>
      <c r="T754" s="93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T754" s="18" t="s">
        <v>632</v>
      </c>
      <c r="AU754" s="18" t="s">
        <v>92</v>
      </c>
    </row>
    <row r="755" s="2" customFormat="1" ht="24.15" customHeight="1">
      <c r="A755" s="39"/>
      <c r="B755" s="40"/>
      <c r="C755" s="229" t="s">
        <v>1043</v>
      </c>
      <c r="D755" s="298" t="s">
        <v>247</v>
      </c>
      <c r="E755" s="230" t="s">
        <v>1044</v>
      </c>
      <c r="F755" s="231" t="s">
        <v>1045</v>
      </c>
      <c r="G755" s="232" t="s">
        <v>338</v>
      </c>
      <c r="H755" s="233">
        <v>0.02</v>
      </c>
      <c r="I755" s="234"/>
      <c r="J755" s="235">
        <f>ROUND(I755*H755,2)</f>
        <v>0</v>
      </c>
      <c r="K755" s="236"/>
      <c r="L755" s="45"/>
      <c r="M755" s="237" t="s">
        <v>1</v>
      </c>
      <c r="N755" s="238" t="s">
        <v>48</v>
      </c>
      <c r="O755" s="92"/>
      <c r="P755" s="239">
        <f>O755*H755</f>
        <v>0</v>
      </c>
      <c r="Q755" s="239">
        <v>0</v>
      </c>
      <c r="R755" s="239">
        <f>Q755*H755</f>
        <v>0</v>
      </c>
      <c r="S755" s="239">
        <v>0</v>
      </c>
      <c r="T755" s="240">
        <f>S755*H755</f>
        <v>0</v>
      </c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R755" s="241" t="s">
        <v>330</v>
      </c>
      <c r="AT755" s="241" t="s">
        <v>247</v>
      </c>
      <c r="AU755" s="241" t="s">
        <v>92</v>
      </c>
      <c r="AY755" s="18" t="s">
        <v>244</v>
      </c>
      <c r="BE755" s="242">
        <f>IF(N755="základní",J755,0)</f>
        <v>0</v>
      </c>
      <c r="BF755" s="242">
        <f>IF(N755="snížená",J755,0)</f>
        <v>0</v>
      </c>
      <c r="BG755" s="242">
        <f>IF(N755="zákl. přenesená",J755,0)</f>
        <v>0</v>
      </c>
      <c r="BH755" s="242">
        <f>IF(N755="sníž. přenesená",J755,0)</f>
        <v>0</v>
      </c>
      <c r="BI755" s="242">
        <f>IF(N755="nulová",J755,0)</f>
        <v>0</v>
      </c>
      <c r="BJ755" s="18" t="s">
        <v>90</v>
      </c>
      <c r="BK755" s="242">
        <f>ROUND(I755*H755,2)</f>
        <v>0</v>
      </c>
      <c r="BL755" s="18" t="s">
        <v>330</v>
      </c>
      <c r="BM755" s="241" t="s">
        <v>1046</v>
      </c>
    </row>
    <row r="756" s="12" customFormat="1" ht="22.8" customHeight="1">
      <c r="A756" s="12"/>
      <c r="B756" s="213"/>
      <c r="C756" s="214"/>
      <c r="D756" s="215" t="s">
        <v>82</v>
      </c>
      <c r="E756" s="227" t="s">
        <v>1047</v>
      </c>
      <c r="F756" s="227" t="s">
        <v>1048</v>
      </c>
      <c r="G756" s="214"/>
      <c r="H756" s="214"/>
      <c r="I756" s="217"/>
      <c r="J756" s="228">
        <f>BK756</f>
        <v>0</v>
      </c>
      <c r="K756" s="214"/>
      <c r="L756" s="219"/>
      <c r="M756" s="220"/>
      <c r="N756" s="221"/>
      <c r="O756" s="221"/>
      <c r="P756" s="222">
        <f>SUM(P757:P761)</f>
        <v>0</v>
      </c>
      <c r="Q756" s="221"/>
      <c r="R756" s="222">
        <f>SUM(R757:R761)</f>
        <v>0.52515383999999998</v>
      </c>
      <c r="S756" s="221"/>
      <c r="T756" s="223">
        <f>SUM(T757:T761)</f>
        <v>0</v>
      </c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R756" s="224" t="s">
        <v>92</v>
      </c>
      <c r="AT756" s="225" t="s">
        <v>82</v>
      </c>
      <c r="AU756" s="225" t="s">
        <v>90</v>
      </c>
      <c r="AY756" s="224" t="s">
        <v>244</v>
      </c>
      <c r="BK756" s="226">
        <f>SUM(BK757:BK761)</f>
        <v>0</v>
      </c>
    </row>
    <row r="757" s="2" customFormat="1" ht="24.15" customHeight="1">
      <c r="A757" s="39"/>
      <c r="B757" s="40"/>
      <c r="C757" s="229" t="s">
        <v>1049</v>
      </c>
      <c r="D757" s="298" t="s">
        <v>247</v>
      </c>
      <c r="E757" s="230" t="s">
        <v>1050</v>
      </c>
      <c r="F757" s="231" t="s">
        <v>1051</v>
      </c>
      <c r="G757" s="232" t="s">
        <v>174</v>
      </c>
      <c r="H757" s="233">
        <v>32.100000000000001</v>
      </c>
      <c r="I757" s="234"/>
      <c r="J757" s="235">
        <f>ROUND(I757*H757,2)</f>
        <v>0</v>
      </c>
      <c r="K757" s="236"/>
      <c r="L757" s="45"/>
      <c r="M757" s="237" t="s">
        <v>1</v>
      </c>
      <c r="N757" s="238" t="s">
        <v>48</v>
      </c>
      <c r="O757" s="92"/>
      <c r="P757" s="239">
        <f>O757*H757</f>
        <v>0</v>
      </c>
      <c r="Q757" s="239">
        <v>0.015789999999999998</v>
      </c>
      <c r="R757" s="239">
        <f>Q757*H757</f>
        <v>0.50685899999999995</v>
      </c>
      <c r="S757" s="239">
        <v>0</v>
      </c>
      <c r="T757" s="240">
        <f>S757*H757</f>
        <v>0</v>
      </c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R757" s="241" t="s">
        <v>330</v>
      </c>
      <c r="AT757" s="241" t="s">
        <v>247</v>
      </c>
      <c r="AU757" s="241" t="s">
        <v>92</v>
      </c>
      <c r="AY757" s="18" t="s">
        <v>244</v>
      </c>
      <c r="BE757" s="242">
        <f>IF(N757="základní",J757,0)</f>
        <v>0</v>
      </c>
      <c r="BF757" s="242">
        <f>IF(N757="snížená",J757,0)</f>
        <v>0</v>
      </c>
      <c r="BG757" s="242">
        <f>IF(N757="zákl. přenesená",J757,0)</f>
        <v>0</v>
      </c>
      <c r="BH757" s="242">
        <f>IF(N757="sníž. přenesená",J757,0)</f>
        <v>0</v>
      </c>
      <c r="BI757" s="242">
        <f>IF(N757="nulová",J757,0)</f>
        <v>0</v>
      </c>
      <c r="BJ757" s="18" t="s">
        <v>90</v>
      </c>
      <c r="BK757" s="242">
        <f>ROUND(I757*H757,2)</f>
        <v>0</v>
      </c>
      <c r="BL757" s="18" t="s">
        <v>330</v>
      </c>
      <c r="BM757" s="241" t="s">
        <v>1052</v>
      </c>
    </row>
    <row r="758" s="13" customFormat="1">
      <c r="A758" s="13"/>
      <c r="B758" s="243"/>
      <c r="C758" s="244"/>
      <c r="D758" s="245" t="s">
        <v>253</v>
      </c>
      <c r="E758" s="246" t="s">
        <v>1</v>
      </c>
      <c r="F758" s="247" t="s">
        <v>1053</v>
      </c>
      <c r="G758" s="244"/>
      <c r="H758" s="248">
        <v>32.100000000000001</v>
      </c>
      <c r="I758" s="249"/>
      <c r="J758" s="244"/>
      <c r="K758" s="244"/>
      <c r="L758" s="250"/>
      <c r="M758" s="251"/>
      <c r="N758" s="252"/>
      <c r="O758" s="252"/>
      <c r="P758" s="252"/>
      <c r="Q758" s="252"/>
      <c r="R758" s="252"/>
      <c r="S758" s="252"/>
      <c r="T758" s="25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4" t="s">
        <v>253</v>
      </c>
      <c r="AU758" s="254" t="s">
        <v>92</v>
      </c>
      <c r="AV758" s="13" t="s">
        <v>92</v>
      </c>
      <c r="AW758" s="13" t="s">
        <v>36</v>
      </c>
      <c r="AX758" s="13" t="s">
        <v>90</v>
      </c>
      <c r="AY758" s="254" t="s">
        <v>244</v>
      </c>
    </row>
    <row r="759" s="2" customFormat="1" ht="24.15" customHeight="1">
      <c r="A759" s="39"/>
      <c r="B759" s="40"/>
      <c r="C759" s="229" t="s">
        <v>1054</v>
      </c>
      <c r="D759" s="298" t="s">
        <v>247</v>
      </c>
      <c r="E759" s="230" t="s">
        <v>1055</v>
      </c>
      <c r="F759" s="231" t="s">
        <v>1056</v>
      </c>
      <c r="G759" s="232" t="s">
        <v>171</v>
      </c>
      <c r="H759" s="233">
        <v>0.80100000000000005</v>
      </c>
      <c r="I759" s="234"/>
      <c r="J759" s="235">
        <f>ROUND(I759*H759,2)</f>
        <v>0</v>
      </c>
      <c r="K759" s="236"/>
      <c r="L759" s="45"/>
      <c r="M759" s="237" t="s">
        <v>1</v>
      </c>
      <c r="N759" s="238" t="s">
        <v>48</v>
      </c>
      <c r="O759" s="92"/>
      <c r="P759" s="239">
        <f>O759*H759</f>
        <v>0</v>
      </c>
      <c r="Q759" s="239">
        <v>0.022839999999999999</v>
      </c>
      <c r="R759" s="239">
        <f>Q759*H759</f>
        <v>0.01829484</v>
      </c>
      <c r="S759" s="239">
        <v>0</v>
      </c>
      <c r="T759" s="240">
        <f>S759*H759</f>
        <v>0</v>
      </c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R759" s="241" t="s">
        <v>330</v>
      </c>
      <c r="AT759" s="241" t="s">
        <v>247</v>
      </c>
      <c r="AU759" s="241" t="s">
        <v>92</v>
      </c>
      <c r="AY759" s="18" t="s">
        <v>244</v>
      </c>
      <c r="BE759" s="242">
        <f>IF(N759="základní",J759,0)</f>
        <v>0</v>
      </c>
      <c r="BF759" s="242">
        <f>IF(N759="snížená",J759,0)</f>
        <v>0</v>
      </c>
      <c r="BG759" s="242">
        <f>IF(N759="zákl. přenesená",J759,0)</f>
        <v>0</v>
      </c>
      <c r="BH759" s="242">
        <f>IF(N759="sníž. přenesená",J759,0)</f>
        <v>0</v>
      </c>
      <c r="BI759" s="242">
        <f>IF(N759="nulová",J759,0)</f>
        <v>0</v>
      </c>
      <c r="BJ759" s="18" t="s">
        <v>90</v>
      </c>
      <c r="BK759" s="242">
        <f>ROUND(I759*H759,2)</f>
        <v>0</v>
      </c>
      <c r="BL759" s="18" t="s">
        <v>330</v>
      </c>
      <c r="BM759" s="241" t="s">
        <v>1057</v>
      </c>
    </row>
    <row r="760" s="13" customFormat="1">
      <c r="A760" s="13"/>
      <c r="B760" s="243"/>
      <c r="C760" s="244"/>
      <c r="D760" s="245" t="s">
        <v>253</v>
      </c>
      <c r="E760" s="246" t="s">
        <v>1</v>
      </c>
      <c r="F760" s="247" t="s">
        <v>1058</v>
      </c>
      <c r="G760" s="244"/>
      <c r="H760" s="248">
        <v>0.80100000000000005</v>
      </c>
      <c r="I760" s="249"/>
      <c r="J760" s="244"/>
      <c r="K760" s="244"/>
      <c r="L760" s="250"/>
      <c r="M760" s="251"/>
      <c r="N760" s="252"/>
      <c r="O760" s="252"/>
      <c r="P760" s="252"/>
      <c r="Q760" s="252"/>
      <c r="R760" s="252"/>
      <c r="S760" s="252"/>
      <c r="T760" s="25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4" t="s">
        <v>253</v>
      </c>
      <c r="AU760" s="254" t="s">
        <v>92</v>
      </c>
      <c r="AV760" s="13" t="s">
        <v>92</v>
      </c>
      <c r="AW760" s="13" t="s">
        <v>36</v>
      </c>
      <c r="AX760" s="13" t="s">
        <v>90</v>
      </c>
      <c r="AY760" s="254" t="s">
        <v>244</v>
      </c>
    </row>
    <row r="761" s="2" customFormat="1" ht="24.15" customHeight="1">
      <c r="A761" s="39"/>
      <c r="B761" s="40"/>
      <c r="C761" s="229" t="s">
        <v>1059</v>
      </c>
      <c r="D761" s="298" t="s">
        <v>247</v>
      </c>
      <c r="E761" s="230" t="s">
        <v>1060</v>
      </c>
      <c r="F761" s="231" t="s">
        <v>1061</v>
      </c>
      <c r="G761" s="232" t="s">
        <v>338</v>
      </c>
      <c r="H761" s="233">
        <v>0.52500000000000002</v>
      </c>
      <c r="I761" s="234"/>
      <c r="J761" s="235">
        <f>ROUND(I761*H761,2)</f>
        <v>0</v>
      </c>
      <c r="K761" s="236"/>
      <c r="L761" s="45"/>
      <c r="M761" s="237" t="s">
        <v>1</v>
      </c>
      <c r="N761" s="238" t="s">
        <v>48</v>
      </c>
      <c r="O761" s="92"/>
      <c r="P761" s="239">
        <f>O761*H761</f>
        <v>0</v>
      </c>
      <c r="Q761" s="239">
        <v>0</v>
      </c>
      <c r="R761" s="239">
        <f>Q761*H761</f>
        <v>0</v>
      </c>
      <c r="S761" s="239">
        <v>0</v>
      </c>
      <c r="T761" s="240">
        <f>S761*H761</f>
        <v>0</v>
      </c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R761" s="241" t="s">
        <v>330</v>
      </c>
      <c r="AT761" s="241" t="s">
        <v>247</v>
      </c>
      <c r="AU761" s="241" t="s">
        <v>92</v>
      </c>
      <c r="AY761" s="18" t="s">
        <v>244</v>
      </c>
      <c r="BE761" s="242">
        <f>IF(N761="základní",J761,0)</f>
        <v>0</v>
      </c>
      <c r="BF761" s="242">
        <f>IF(N761="snížená",J761,0)</f>
        <v>0</v>
      </c>
      <c r="BG761" s="242">
        <f>IF(N761="zákl. přenesená",J761,0)</f>
        <v>0</v>
      </c>
      <c r="BH761" s="242">
        <f>IF(N761="sníž. přenesená",J761,0)</f>
        <v>0</v>
      </c>
      <c r="BI761" s="242">
        <f>IF(N761="nulová",J761,0)</f>
        <v>0</v>
      </c>
      <c r="BJ761" s="18" t="s">
        <v>90</v>
      </c>
      <c r="BK761" s="242">
        <f>ROUND(I761*H761,2)</f>
        <v>0</v>
      </c>
      <c r="BL761" s="18" t="s">
        <v>330</v>
      </c>
      <c r="BM761" s="241" t="s">
        <v>1062</v>
      </c>
    </row>
    <row r="762" s="12" customFormat="1" ht="22.8" customHeight="1">
      <c r="A762" s="12"/>
      <c r="B762" s="213"/>
      <c r="C762" s="214"/>
      <c r="D762" s="215" t="s">
        <v>82</v>
      </c>
      <c r="E762" s="227" t="s">
        <v>1063</v>
      </c>
      <c r="F762" s="227" t="s">
        <v>1064</v>
      </c>
      <c r="G762" s="214"/>
      <c r="H762" s="214"/>
      <c r="I762" s="217"/>
      <c r="J762" s="228">
        <f>BK762</f>
        <v>0</v>
      </c>
      <c r="K762" s="214"/>
      <c r="L762" s="219"/>
      <c r="M762" s="220"/>
      <c r="N762" s="221"/>
      <c r="O762" s="221"/>
      <c r="P762" s="222">
        <f>SUM(P763:P793)</f>
        <v>0</v>
      </c>
      <c r="Q762" s="221"/>
      <c r="R762" s="222">
        <f>SUM(R763:R793)</f>
        <v>4.3860279999999996</v>
      </c>
      <c r="S762" s="221"/>
      <c r="T762" s="223">
        <f>SUM(T763:T793)</f>
        <v>0</v>
      </c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R762" s="224" t="s">
        <v>92</v>
      </c>
      <c r="AT762" s="225" t="s">
        <v>82</v>
      </c>
      <c r="AU762" s="225" t="s">
        <v>90</v>
      </c>
      <c r="AY762" s="224" t="s">
        <v>244</v>
      </c>
      <c r="BK762" s="226">
        <f>SUM(BK763:BK793)</f>
        <v>0</v>
      </c>
    </row>
    <row r="763" s="2" customFormat="1" ht="33" customHeight="1">
      <c r="A763" s="39"/>
      <c r="B763" s="40"/>
      <c r="C763" s="229" t="s">
        <v>1065</v>
      </c>
      <c r="D763" s="229" t="s">
        <v>247</v>
      </c>
      <c r="E763" s="230" t="s">
        <v>1066</v>
      </c>
      <c r="F763" s="231" t="s">
        <v>1067</v>
      </c>
      <c r="G763" s="232" t="s">
        <v>174</v>
      </c>
      <c r="H763" s="233">
        <v>731.76999999999998</v>
      </c>
      <c r="I763" s="234"/>
      <c r="J763" s="235">
        <f>ROUND(I763*H763,2)</f>
        <v>0</v>
      </c>
      <c r="K763" s="236"/>
      <c r="L763" s="45"/>
      <c r="M763" s="237" t="s">
        <v>1</v>
      </c>
      <c r="N763" s="238" t="s">
        <v>48</v>
      </c>
      <c r="O763" s="92"/>
      <c r="P763" s="239">
        <f>O763*H763</f>
        <v>0</v>
      </c>
      <c r="Q763" s="239">
        <v>0.00125</v>
      </c>
      <c r="R763" s="239">
        <f>Q763*H763</f>
        <v>0.91471250000000004</v>
      </c>
      <c r="S763" s="239">
        <v>0</v>
      </c>
      <c r="T763" s="240">
        <f>S763*H763</f>
        <v>0</v>
      </c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R763" s="241" t="s">
        <v>330</v>
      </c>
      <c r="AT763" s="241" t="s">
        <v>247</v>
      </c>
      <c r="AU763" s="241" t="s">
        <v>92</v>
      </c>
      <c r="AY763" s="18" t="s">
        <v>244</v>
      </c>
      <c r="BE763" s="242">
        <f>IF(N763="základní",J763,0)</f>
        <v>0</v>
      </c>
      <c r="BF763" s="242">
        <f>IF(N763="snížená",J763,0)</f>
        <v>0</v>
      </c>
      <c r="BG763" s="242">
        <f>IF(N763="zákl. přenesená",J763,0)</f>
        <v>0</v>
      </c>
      <c r="BH763" s="242">
        <f>IF(N763="sníž. přenesená",J763,0)</f>
        <v>0</v>
      </c>
      <c r="BI763" s="242">
        <f>IF(N763="nulová",J763,0)</f>
        <v>0</v>
      </c>
      <c r="BJ763" s="18" t="s">
        <v>90</v>
      </c>
      <c r="BK763" s="242">
        <f>ROUND(I763*H763,2)</f>
        <v>0</v>
      </c>
      <c r="BL763" s="18" t="s">
        <v>330</v>
      </c>
      <c r="BM763" s="241" t="s">
        <v>1068</v>
      </c>
    </row>
    <row r="764" s="2" customFormat="1" ht="55.5" customHeight="1">
      <c r="A764" s="39"/>
      <c r="B764" s="40"/>
      <c r="C764" s="287" t="s">
        <v>1069</v>
      </c>
      <c r="D764" s="287" t="s">
        <v>529</v>
      </c>
      <c r="E764" s="288" t="s">
        <v>1070</v>
      </c>
      <c r="F764" s="289" t="s">
        <v>1071</v>
      </c>
      <c r="G764" s="290" t="s">
        <v>174</v>
      </c>
      <c r="H764" s="291">
        <v>711.81600000000003</v>
      </c>
      <c r="I764" s="292"/>
      <c r="J764" s="293">
        <f>ROUND(I764*H764,2)</f>
        <v>0</v>
      </c>
      <c r="K764" s="294"/>
      <c r="L764" s="295"/>
      <c r="M764" s="296" t="s">
        <v>1</v>
      </c>
      <c r="N764" s="297" t="s">
        <v>48</v>
      </c>
      <c r="O764" s="92"/>
      <c r="P764" s="239">
        <f>O764*H764</f>
        <v>0</v>
      </c>
      <c r="Q764" s="239">
        <v>0.0044999999999999997</v>
      </c>
      <c r="R764" s="239">
        <f>Q764*H764</f>
        <v>3.2031719999999999</v>
      </c>
      <c r="S764" s="239">
        <v>0</v>
      </c>
      <c r="T764" s="240">
        <f>S764*H764</f>
        <v>0</v>
      </c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R764" s="241" t="s">
        <v>427</v>
      </c>
      <c r="AT764" s="241" t="s">
        <v>529</v>
      </c>
      <c r="AU764" s="241" t="s">
        <v>92</v>
      </c>
      <c r="AY764" s="18" t="s">
        <v>244</v>
      </c>
      <c r="BE764" s="242">
        <f>IF(N764="základní",J764,0)</f>
        <v>0</v>
      </c>
      <c r="BF764" s="242">
        <f>IF(N764="snížená",J764,0)</f>
        <v>0</v>
      </c>
      <c r="BG764" s="242">
        <f>IF(N764="zákl. přenesená",J764,0)</f>
        <v>0</v>
      </c>
      <c r="BH764" s="242">
        <f>IF(N764="sníž. přenesená",J764,0)</f>
        <v>0</v>
      </c>
      <c r="BI764" s="242">
        <f>IF(N764="nulová",J764,0)</f>
        <v>0</v>
      </c>
      <c r="BJ764" s="18" t="s">
        <v>90</v>
      </c>
      <c r="BK764" s="242">
        <f>ROUND(I764*H764,2)</f>
        <v>0</v>
      </c>
      <c r="BL764" s="18" t="s">
        <v>330</v>
      </c>
      <c r="BM764" s="241" t="s">
        <v>1072</v>
      </c>
    </row>
    <row r="765" s="2" customFormat="1">
      <c r="A765" s="39"/>
      <c r="B765" s="40"/>
      <c r="C765" s="41"/>
      <c r="D765" s="245" t="s">
        <v>632</v>
      </c>
      <c r="E765" s="41"/>
      <c r="F765" s="299" t="s">
        <v>1073</v>
      </c>
      <c r="G765" s="41"/>
      <c r="H765" s="41"/>
      <c r="I765" s="300"/>
      <c r="J765" s="41"/>
      <c r="K765" s="41"/>
      <c r="L765" s="45"/>
      <c r="M765" s="301"/>
      <c r="N765" s="302"/>
      <c r="O765" s="92"/>
      <c r="P765" s="92"/>
      <c r="Q765" s="92"/>
      <c r="R765" s="92"/>
      <c r="S765" s="92"/>
      <c r="T765" s="93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T765" s="18" t="s">
        <v>632</v>
      </c>
      <c r="AU765" s="18" t="s">
        <v>92</v>
      </c>
    </row>
    <row r="766" s="15" customFormat="1">
      <c r="A766" s="15"/>
      <c r="B766" s="266"/>
      <c r="C766" s="267"/>
      <c r="D766" s="245" t="s">
        <v>253</v>
      </c>
      <c r="E766" s="268" t="s">
        <v>1</v>
      </c>
      <c r="F766" s="269" t="s">
        <v>1074</v>
      </c>
      <c r="G766" s="267"/>
      <c r="H766" s="268" t="s">
        <v>1</v>
      </c>
      <c r="I766" s="270"/>
      <c r="J766" s="267"/>
      <c r="K766" s="267"/>
      <c r="L766" s="271"/>
      <c r="M766" s="272"/>
      <c r="N766" s="273"/>
      <c r="O766" s="273"/>
      <c r="P766" s="273"/>
      <c r="Q766" s="273"/>
      <c r="R766" s="273"/>
      <c r="S766" s="273"/>
      <c r="T766" s="274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75" t="s">
        <v>253</v>
      </c>
      <c r="AU766" s="275" t="s">
        <v>92</v>
      </c>
      <c r="AV766" s="15" t="s">
        <v>90</v>
      </c>
      <c r="AW766" s="15" t="s">
        <v>36</v>
      </c>
      <c r="AX766" s="15" t="s">
        <v>83</v>
      </c>
      <c r="AY766" s="275" t="s">
        <v>244</v>
      </c>
    </row>
    <row r="767" s="13" customFormat="1">
      <c r="A767" s="13"/>
      <c r="B767" s="243"/>
      <c r="C767" s="244"/>
      <c r="D767" s="245" t="s">
        <v>253</v>
      </c>
      <c r="E767" s="246" t="s">
        <v>1</v>
      </c>
      <c r="F767" s="247" t="s">
        <v>1075</v>
      </c>
      <c r="G767" s="244"/>
      <c r="H767" s="248">
        <v>138.31</v>
      </c>
      <c r="I767" s="249"/>
      <c r="J767" s="244"/>
      <c r="K767" s="244"/>
      <c r="L767" s="250"/>
      <c r="M767" s="251"/>
      <c r="N767" s="252"/>
      <c r="O767" s="252"/>
      <c r="P767" s="252"/>
      <c r="Q767" s="252"/>
      <c r="R767" s="252"/>
      <c r="S767" s="252"/>
      <c r="T767" s="25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4" t="s">
        <v>253</v>
      </c>
      <c r="AU767" s="254" t="s">
        <v>92</v>
      </c>
      <c r="AV767" s="13" t="s">
        <v>92</v>
      </c>
      <c r="AW767" s="13" t="s">
        <v>36</v>
      </c>
      <c r="AX767" s="13" t="s">
        <v>83</v>
      </c>
      <c r="AY767" s="254" t="s">
        <v>244</v>
      </c>
    </row>
    <row r="768" s="13" customFormat="1">
      <c r="A768" s="13"/>
      <c r="B768" s="243"/>
      <c r="C768" s="244"/>
      <c r="D768" s="245" t="s">
        <v>253</v>
      </c>
      <c r="E768" s="246" t="s">
        <v>1</v>
      </c>
      <c r="F768" s="247" t="s">
        <v>1076</v>
      </c>
      <c r="G768" s="244"/>
      <c r="H768" s="248">
        <v>144.84</v>
      </c>
      <c r="I768" s="249"/>
      <c r="J768" s="244"/>
      <c r="K768" s="244"/>
      <c r="L768" s="250"/>
      <c r="M768" s="251"/>
      <c r="N768" s="252"/>
      <c r="O768" s="252"/>
      <c r="P768" s="252"/>
      <c r="Q768" s="252"/>
      <c r="R768" s="252"/>
      <c r="S768" s="252"/>
      <c r="T768" s="25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4" t="s">
        <v>253</v>
      </c>
      <c r="AU768" s="254" t="s">
        <v>92</v>
      </c>
      <c r="AV768" s="13" t="s">
        <v>92</v>
      </c>
      <c r="AW768" s="13" t="s">
        <v>36</v>
      </c>
      <c r="AX768" s="13" t="s">
        <v>83</v>
      </c>
      <c r="AY768" s="254" t="s">
        <v>244</v>
      </c>
    </row>
    <row r="769" s="13" customFormat="1">
      <c r="A769" s="13"/>
      <c r="B769" s="243"/>
      <c r="C769" s="244"/>
      <c r="D769" s="245" t="s">
        <v>253</v>
      </c>
      <c r="E769" s="246" t="s">
        <v>1</v>
      </c>
      <c r="F769" s="247" t="s">
        <v>1077</v>
      </c>
      <c r="G769" s="244"/>
      <c r="H769" s="248">
        <v>171.37000000000001</v>
      </c>
      <c r="I769" s="249"/>
      <c r="J769" s="244"/>
      <c r="K769" s="244"/>
      <c r="L769" s="250"/>
      <c r="M769" s="251"/>
      <c r="N769" s="252"/>
      <c r="O769" s="252"/>
      <c r="P769" s="252"/>
      <c r="Q769" s="252"/>
      <c r="R769" s="252"/>
      <c r="S769" s="252"/>
      <c r="T769" s="25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54" t="s">
        <v>253</v>
      </c>
      <c r="AU769" s="254" t="s">
        <v>92</v>
      </c>
      <c r="AV769" s="13" t="s">
        <v>92</v>
      </c>
      <c r="AW769" s="13" t="s">
        <v>36</v>
      </c>
      <c r="AX769" s="13" t="s">
        <v>83</v>
      </c>
      <c r="AY769" s="254" t="s">
        <v>244</v>
      </c>
    </row>
    <row r="770" s="13" customFormat="1">
      <c r="A770" s="13"/>
      <c r="B770" s="243"/>
      <c r="C770" s="244"/>
      <c r="D770" s="245" t="s">
        <v>253</v>
      </c>
      <c r="E770" s="246" t="s">
        <v>1</v>
      </c>
      <c r="F770" s="247" t="s">
        <v>1078</v>
      </c>
      <c r="G770" s="244"/>
      <c r="H770" s="248">
        <v>147.75999999999999</v>
      </c>
      <c r="I770" s="249"/>
      <c r="J770" s="244"/>
      <c r="K770" s="244"/>
      <c r="L770" s="250"/>
      <c r="M770" s="251"/>
      <c r="N770" s="252"/>
      <c r="O770" s="252"/>
      <c r="P770" s="252"/>
      <c r="Q770" s="252"/>
      <c r="R770" s="252"/>
      <c r="S770" s="252"/>
      <c r="T770" s="25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4" t="s">
        <v>253</v>
      </c>
      <c r="AU770" s="254" t="s">
        <v>92</v>
      </c>
      <c r="AV770" s="13" t="s">
        <v>92</v>
      </c>
      <c r="AW770" s="13" t="s">
        <v>36</v>
      </c>
      <c r="AX770" s="13" t="s">
        <v>83</v>
      </c>
      <c r="AY770" s="254" t="s">
        <v>244</v>
      </c>
    </row>
    <row r="771" s="13" customFormat="1">
      <c r="A771" s="13"/>
      <c r="B771" s="243"/>
      <c r="C771" s="244"/>
      <c r="D771" s="245" t="s">
        <v>253</v>
      </c>
      <c r="E771" s="246" t="s">
        <v>1</v>
      </c>
      <c r="F771" s="247" t="s">
        <v>1079</v>
      </c>
      <c r="G771" s="244"/>
      <c r="H771" s="248">
        <v>33.539999999999999</v>
      </c>
      <c r="I771" s="249"/>
      <c r="J771" s="244"/>
      <c r="K771" s="244"/>
      <c r="L771" s="250"/>
      <c r="M771" s="251"/>
      <c r="N771" s="252"/>
      <c r="O771" s="252"/>
      <c r="P771" s="252"/>
      <c r="Q771" s="252"/>
      <c r="R771" s="252"/>
      <c r="S771" s="252"/>
      <c r="T771" s="25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54" t="s">
        <v>253</v>
      </c>
      <c r="AU771" s="254" t="s">
        <v>92</v>
      </c>
      <c r="AV771" s="13" t="s">
        <v>92</v>
      </c>
      <c r="AW771" s="13" t="s">
        <v>36</v>
      </c>
      <c r="AX771" s="13" t="s">
        <v>83</v>
      </c>
      <c r="AY771" s="254" t="s">
        <v>244</v>
      </c>
    </row>
    <row r="772" s="16" customFormat="1">
      <c r="A772" s="16"/>
      <c r="B772" s="276"/>
      <c r="C772" s="277"/>
      <c r="D772" s="245" t="s">
        <v>253</v>
      </c>
      <c r="E772" s="278" t="s">
        <v>1</v>
      </c>
      <c r="F772" s="279" t="s">
        <v>503</v>
      </c>
      <c r="G772" s="277"/>
      <c r="H772" s="280">
        <v>635.82000000000005</v>
      </c>
      <c r="I772" s="281"/>
      <c r="J772" s="277"/>
      <c r="K772" s="277"/>
      <c r="L772" s="282"/>
      <c r="M772" s="283"/>
      <c r="N772" s="284"/>
      <c r="O772" s="284"/>
      <c r="P772" s="284"/>
      <c r="Q772" s="284"/>
      <c r="R772" s="284"/>
      <c r="S772" s="284"/>
      <c r="T772" s="285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T772" s="286" t="s">
        <v>253</v>
      </c>
      <c r="AU772" s="286" t="s">
        <v>92</v>
      </c>
      <c r="AV772" s="16" t="s">
        <v>358</v>
      </c>
      <c r="AW772" s="16" t="s">
        <v>36</v>
      </c>
      <c r="AX772" s="16" t="s">
        <v>83</v>
      </c>
      <c r="AY772" s="286" t="s">
        <v>244</v>
      </c>
    </row>
    <row r="773" s="13" customFormat="1">
      <c r="A773" s="13"/>
      <c r="B773" s="243"/>
      <c r="C773" s="244"/>
      <c r="D773" s="245" t="s">
        <v>253</v>
      </c>
      <c r="E773" s="246" t="s">
        <v>1</v>
      </c>
      <c r="F773" s="247" t="s">
        <v>1080</v>
      </c>
      <c r="G773" s="244"/>
      <c r="H773" s="248">
        <v>42.100000000000001</v>
      </c>
      <c r="I773" s="249"/>
      <c r="J773" s="244"/>
      <c r="K773" s="244"/>
      <c r="L773" s="250"/>
      <c r="M773" s="251"/>
      <c r="N773" s="252"/>
      <c r="O773" s="252"/>
      <c r="P773" s="252"/>
      <c r="Q773" s="252"/>
      <c r="R773" s="252"/>
      <c r="S773" s="252"/>
      <c r="T773" s="25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4" t="s">
        <v>253</v>
      </c>
      <c r="AU773" s="254" t="s">
        <v>92</v>
      </c>
      <c r="AV773" s="13" t="s">
        <v>92</v>
      </c>
      <c r="AW773" s="13" t="s">
        <v>36</v>
      </c>
      <c r="AX773" s="13" t="s">
        <v>83</v>
      </c>
      <c r="AY773" s="254" t="s">
        <v>244</v>
      </c>
    </row>
    <row r="774" s="16" customFormat="1">
      <c r="A774" s="16"/>
      <c r="B774" s="276"/>
      <c r="C774" s="277"/>
      <c r="D774" s="245" t="s">
        <v>253</v>
      </c>
      <c r="E774" s="278" t="s">
        <v>1</v>
      </c>
      <c r="F774" s="279" t="s">
        <v>503</v>
      </c>
      <c r="G774" s="277"/>
      <c r="H774" s="280">
        <v>42.100000000000001</v>
      </c>
      <c r="I774" s="281"/>
      <c r="J774" s="277"/>
      <c r="K774" s="277"/>
      <c r="L774" s="282"/>
      <c r="M774" s="283"/>
      <c r="N774" s="284"/>
      <c r="O774" s="284"/>
      <c r="P774" s="284"/>
      <c r="Q774" s="284"/>
      <c r="R774" s="284"/>
      <c r="S774" s="284"/>
      <c r="T774" s="285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T774" s="286" t="s">
        <v>253</v>
      </c>
      <c r="AU774" s="286" t="s">
        <v>92</v>
      </c>
      <c r="AV774" s="16" t="s">
        <v>358</v>
      </c>
      <c r="AW774" s="16" t="s">
        <v>36</v>
      </c>
      <c r="AX774" s="16" t="s">
        <v>83</v>
      </c>
      <c r="AY774" s="286" t="s">
        <v>244</v>
      </c>
    </row>
    <row r="775" s="14" customFormat="1">
      <c r="A775" s="14"/>
      <c r="B775" s="255"/>
      <c r="C775" s="256"/>
      <c r="D775" s="245" t="s">
        <v>253</v>
      </c>
      <c r="E775" s="257" t="s">
        <v>1</v>
      </c>
      <c r="F775" s="258" t="s">
        <v>255</v>
      </c>
      <c r="G775" s="256"/>
      <c r="H775" s="259">
        <v>677.91999999999996</v>
      </c>
      <c r="I775" s="260"/>
      <c r="J775" s="256"/>
      <c r="K775" s="256"/>
      <c r="L775" s="261"/>
      <c r="M775" s="262"/>
      <c r="N775" s="263"/>
      <c r="O775" s="263"/>
      <c r="P775" s="263"/>
      <c r="Q775" s="263"/>
      <c r="R775" s="263"/>
      <c r="S775" s="263"/>
      <c r="T775" s="26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65" t="s">
        <v>253</v>
      </c>
      <c r="AU775" s="265" t="s">
        <v>92</v>
      </c>
      <c r="AV775" s="14" t="s">
        <v>251</v>
      </c>
      <c r="AW775" s="14" t="s">
        <v>36</v>
      </c>
      <c r="AX775" s="14" t="s">
        <v>90</v>
      </c>
      <c r="AY775" s="265" t="s">
        <v>244</v>
      </c>
    </row>
    <row r="776" s="13" customFormat="1">
      <c r="A776" s="13"/>
      <c r="B776" s="243"/>
      <c r="C776" s="244"/>
      <c r="D776" s="245" t="s">
        <v>253</v>
      </c>
      <c r="E776" s="244"/>
      <c r="F776" s="247" t="s">
        <v>1081</v>
      </c>
      <c r="G776" s="244"/>
      <c r="H776" s="248">
        <v>711.81600000000003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253</v>
      </c>
      <c r="AU776" s="254" t="s">
        <v>92</v>
      </c>
      <c r="AV776" s="13" t="s">
        <v>92</v>
      </c>
      <c r="AW776" s="13" t="s">
        <v>4</v>
      </c>
      <c r="AX776" s="13" t="s">
        <v>90</v>
      </c>
      <c r="AY776" s="254" t="s">
        <v>244</v>
      </c>
    </row>
    <row r="777" s="2" customFormat="1" ht="37.8" customHeight="1">
      <c r="A777" s="39"/>
      <c r="B777" s="40"/>
      <c r="C777" s="287" t="s">
        <v>1082</v>
      </c>
      <c r="D777" s="287" t="s">
        <v>529</v>
      </c>
      <c r="E777" s="288" t="s">
        <v>1083</v>
      </c>
      <c r="F777" s="289" t="s">
        <v>1084</v>
      </c>
      <c r="G777" s="290" t="s">
        <v>174</v>
      </c>
      <c r="H777" s="291">
        <v>56.542999999999999</v>
      </c>
      <c r="I777" s="292"/>
      <c r="J777" s="293">
        <f>ROUND(I777*H777,2)</f>
        <v>0</v>
      </c>
      <c r="K777" s="294"/>
      <c r="L777" s="295"/>
      <c r="M777" s="296" t="s">
        <v>1</v>
      </c>
      <c r="N777" s="297" t="s">
        <v>48</v>
      </c>
      <c r="O777" s="92"/>
      <c r="P777" s="239">
        <f>O777*H777</f>
        <v>0</v>
      </c>
      <c r="Q777" s="239">
        <v>0.0044999999999999997</v>
      </c>
      <c r="R777" s="239">
        <f>Q777*H777</f>
        <v>0.25444349999999999</v>
      </c>
      <c r="S777" s="239">
        <v>0</v>
      </c>
      <c r="T777" s="240">
        <f>S777*H777</f>
        <v>0</v>
      </c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R777" s="241" t="s">
        <v>427</v>
      </c>
      <c r="AT777" s="241" t="s">
        <v>529</v>
      </c>
      <c r="AU777" s="241" t="s">
        <v>92</v>
      </c>
      <c r="AY777" s="18" t="s">
        <v>244</v>
      </c>
      <c r="BE777" s="242">
        <f>IF(N777="základní",J777,0)</f>
        <v>0</v>
      </c>
      <c r="BF777" s="242">
        <f>IF(N777="snížená",J777,0)</f>
        <v>0</v>
      </c>
      <c r="BG777" s="242">
        <f>IF(N777="zákl. přenesená",J777,0)</f>
        <v>0</v>
      </c>
      <c r="BH777" s="242">
        <f>IF(N777="sníž. přenesená",J777,0)</f>
        <v>0</v>
      </c>
      <c r="BI777" s="242">
        <f>IF(N777="nulová",J777,0)</f>
        <v>0</v>
      </c>
      <c r="BJ777" s="18" t="s">
        <v>90</v>
      </c>
      <c r="BK777" s="242">
        <f>ROUND(I777*H777,2)</f>
        <v>0</v>
      </c>
      <c r="BL777" s="18" t="s">
        <v>330</v>
      </c>
      <c r="BM777" s="241" t="s">
        <v>1085</v>
      </c>
    </row>
    <row r="778" s="2" customFormat="1">
      <c r="A778" s="39"/>
      <c r="B778" s="40"/>
      <c r="C778" s="41"/>
      <c r="D778" s="245" t="s">
        <v>632</v>
      </c>
      <c r="E778" s="41"/>
      <c r="F778" s="299" t="s">
        <v>1086</v>
      </c>
      <c r="G778" s="41"/>
      <c r="H778" s="41"/>
      <c r="I778" s="300"/>
      <c r="J778" s="41"/>
      <c r="K778" s="41"/>
      <c r="L778" s="45"/>
      <c r="M778" s="301"/>
      <c r="N778" s="302"/>
      <c r="O778" s="92"/>
      <c r="P778" s="92"/>
      <c r="Q778" s="92"/>
      <c r="R778" s="92"/>
      <c r="S778" s="92"/>
      <c r="T778" s="93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T778" s="18" t="s">
        <v>632</v>
      </c>
      <c r="AU778" s="18" t="s">
        <v>92</v>
      </c>
    </row>
    <row r="779" s="15" customFormat="1">
      <c r="A779" s="15"/>
      <c r="B779" s="266"/>
      <c r="C779" s="267"/>
      <c r="D779" s="245" t="s">
        <v>253</v>
      </c>
      <c r="E779" s="268" t="s">
        <v>1</v>
      </c>
      <c r="F779" s="269" t="s">
        <v>1087</v>
      </c>
      <c r="G779" s="267"/>
      <c r="H779" s="268" t="s">
        <v>1</v>
      </c>
      <c r="I779" s="270"/>
      <c r="J779" s="267"/>
      <c r="K779" s="267"/>
      <c r="L779" s="271"/>
      <c r="M779" s="272"/>
      <c r="N779" s="273"/>
      <c r="O779" s="273"/>
      <c r="P779" s="273"/>
      <c r="Q779" s="273"/>
      <c r="R779" s="273"/>
      <c r="S779" s="273"/>
      <c r="T779" s="274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75" t="s">
        <v>253</v>
      </c>
      <c r="AU779" s="275" t="s">
        <v>92</v>
      </c>
      <c r="AV779" s="15" t="s">
        <v>90</v>
      </c>
      <c r="AW779" s="15" t="s">
        <v>36</v>
      </c>
      <c r="AX779" s="15" t="s">
        <v>83</v>
      </c>
      <c r="AY779" s="275" t="s">
        <v>244</v>
      </c>
    </row>
    <row r="780" s="13" customFormat="1">
      <c r="A780" s="13"/>
      <c r="B780" s="243"/>
      <c r="C780" s="244"/>
      <c r="D780" s="245" t="s">
        <v>253</v>
      </c>
      <c r="E780" s="246" t="s">
        <v>1</v>
      </c>
      <c r="F780" s="247" t="s">
        <v>1088</v>
      </c>
      <c r="G780" s="244"/>
      <c r="H780" s="248">
        <v>34.82</v>
      </c>
      <c r="I780" s="249"/>
      <c r="J780" s="244"/>
      <c r="K780" s="244"/>
      <c r="L780" s="250"/>
      <c r="M780" s="251"/>
      <c r="N780" s="252"/>
      <c r="O780" s="252"/>
      <c r="P780" s="252"/>
      <c r="Q780" s="252"/>
      <c r="R780" s="252"/>
      <c r="S780" s="252"/>
      <c r="T780" s="25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4" t="s">
        <v>253</v>
      </c>
      <c r="AU780" s="254" t="s">
        <v>92</v>
      </c>
      <c r="AV780" s="13" t="s">
        <v>92</v>
      </c>
      <c r="AW780" s="13" t="s">
        <v>36</v>
      </c>
      <c r="AX780" s="13" t="s">
        <v>83</v>
      </c>
      <c r="AY780" s="254" t="s">
        <v>244</v>
      </c>
    </row>
    <row r="781" s="13" customFormat="1">
      <c r="A781" s="13"/>
      <c r="B781" s="243"/>
      <c r="C781" s="244"/>
      <c r="D781" s="245" t="s">
        <v>253</v>
      </c>
      <c r="E781" s="246" t="s">
        <v>1</v>
      </c>
      <c r="F781" s="247" t="s">
        <v>1089</v>
      </c>
      <c r="G781" s="244"/>
      <c r="H781" s="248">
        <v>19.030000000000001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253</v>
      </c>
      <c r="AU781" s="254" t="s">
        <v>92</v>
      </c>
      <c r="AV781" s="13" t="s">
        <v>92</v>
      </c>
      <c r="AW781" s="13" t="s">
        <v>36</v>
      </c>
      <c r="AX781" s="13" t="s">
        <v>83</v>
      </c>
      <c r="AY781" s="254" t="s">
        <v>244</v>
      </c>
    </row>
    <row r="782" s="16" customFormat="1">
      <c r="A782" s="16"/>
      <c r="B782" s="276"/>
      <c r="C782" s="277"/>
      <c r="D782" s="245" t="s">
        <v>253</v>
      </c>
      <c r="E782" s="278" t="s">
        <v>1</v>
      </c>
      <c r="F782" s="279" t="s">
        <v>503</v>
      </c>
      <c r="G782" s="277"/>
      <c r="H782" s="280">
        <v>53.850000000000001</v>
      </c>
      <c r="I782" s="281"/>
      <c r="J782" s="277"/>
      <c r="K782" s="277"/>
      <c r="L782" s="282"/>
      <c r="M782" s="283"/>
      <c r="N782" s="284"/>
      <c r="O782" s="284"/>
      <c r="P782" s="284"/>
      <c r="Q782" s="284"/>
      <c r="R782" s="284"/>
      <c r="S782" s="284"/>
      <c r="T782" s="285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T782" s="286" t="s">
        <v>253</v>
      </c>
      <c r="AU782" s="286" t="s">
        <v>92</v>
      </c>
      <c r="AV782" s="16" t="s">
        <v>358</v>
      </c>
      <c r="AW782" s="16" t="s">
        <v>36</v>
      </c>
      <c r="AX782" s="16" t="s">
        <v>83</v>
      </c>
      <c r="AY782" s="286" t="s">
        <v>244</v>
      </c>
    </row>
    <row r="783" s="14" customFormat="1">
      <c r="A783" s="14"/>
      <c r="B783" s="255"/>
      <c r="C783" s="256"/>
      <c r="D783" s="245" t="s">
        <v>253</v>
      </c>
      <c r="E783" s="257" t="s">
        <v>1</v>
      </c>
      <c r="F783" s="258" t="s">
        <v>255</v>
      </c>
      <c r="G783" s="256"/>
      <c r="H783" s="259">
        <v>53.850000000000001</v>
      </c>
      <c r="I783" s="260"/>
      <c r="J783" s="256"/>
      <c r="K783" s="256"/>
      <c r="L783" s="261"/>
      <c r="M783" s="262"/>
      <c r="N783" s="263"/>
      <c r="O783" s="263"/>
      <c r="P783" s="263"/>
      <c r="Q783" s="263"/>
      <c r="R783" s="263"/>
      <c r="S783" s="263"/>
      <c r="T783" s="26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65" t="s">
        <v>253</v>
      </c>
      <c r="AU783" s="265" t="s">
        <v>92</v>
      </c>
      <c r="AV783" s="14" t="s">
        <v>251</v>
      </c>
      <c r="AW783" s="14" t="s">
        <v>36</v>
      </c>
      <c r="AX783" s="14" t="s">
        <v>90</v>
      </c>
      <c r="AY783" s="265" t="s">
        <v>244</v>
      </c>
    </row>
    <row r="784" s="13" customFormat="1">
      <c r="A784" s="13"/>
      <c r="B784" s="243"/>
      <c r="C784" s="244"/>
      <c r="D784" s="245" t="s">
        <v>253</v>
      </c>
      <c r="E784" s="244"/>
      <c r="F784" s="247" t="s">
        <v>1090</v>
      </c>
      <c r="G784" s="244"/>
      <c r="H784" s="248">
        <v>56.542999999999999</v>
      </c>
      <c r="I784" s="249"/>
      <c r="J784" s="244"/>
      <c r="K784" s="244"/>
      <c r="L784" s="250"/>
      <c r="M784" s="251"/>
      <c r="N784" s="252"/>
      <c r="O784" s="252"/>
      <c r="P784" s="252"/>
      <c r="Q784" s="252"/>
      <c r="R784" s="252"/>
      <c r="S784" s="252"/>
      <c r="T784" s="25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54" t="s">
        <v>253</v>
      </c>
      <c r="AU784" s="254" t="s">
        <v>92</v>
      </c>
      <c r="AV784" s="13" t="s">
        <v>92</v>
      </c>
      <c r="AW784" s="13" t="s">
        <v>4</v>
      </c>
      <c r="AX784" s="13" t="s">
        <v>90</v>
      </c>
      <c r="AY784" s="254" t="s">
        <v>244</v>
      </c>
    </row>
    <row r="785" s="2" customFormat="1" ht="33" customHeight="1">
      <c r="A785" s="39"/>
      <c r="B785" s="40"/>
      <c r="C785" s="229" t="s">
        <v>1091</v>
      </c>
      <c r="D785" s="229" t="s">
        <v>247</v>
      </c>
      <c r="E785" s="230" t="s">
        <v>1092</v>
      </c>
      <c r="F785" s="231" t="s">
        <v>1093</v>
      </c>
      <c r="G785" s="232" t="s">
        <v>250</v>
      </c>
      <c r="H785" s="233">
        <v>6</v>
      </c>
      <c r="I785" s="234"/>
      <c r="J785" s="235">
        <f>ROUND(I785*H785,2)</f>
        <v>0</v>
      </c>
      <c r="K785" s="236"/>
      <c r="L785" s="45"/>
      <c r="M785" s="237" t="s">
        <v>1</v>
      </c>
      <c r="N785" s="238" t="s">
        <v>48</v>
      </c>
      <c r="O785" s="92"/>
      <c r="P785" s="239">
        <f>O785*H785</f>
        <v>0</v>
      </c>
      <c r="Q785" s="239">
        <v>3.0000000000000001E-05</v>
      </c>
      <c r="R785" s="239">
        <f>Q785*H785</f>
        <v>0.00018000000000000001</v>
      </c>
      <c r="S785" s="239">
        <v>0</v>
      </c>
      <c r="T785" s="240">
        <f>S785*H785</f>
        <v>0</v>
      </c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R785" s="241" t="s">
        <v>330</v>
      </c>
      <c r="AT785" s="241" t="s">
        <v>247</v>
      </c>
      <c r="AU785" s="241" t="s">
        <v>92</v>
      </c>
      <c r="AY785" s="18" t="s">
        <v>244</v>
      </c>
      <c r="BE785" s="242">
        <f>IF(N785="základní",J785,0)</f>
        <v>0</v>
      </c>
      <c r="BF785" s="242">
        <f>IF(N785="snížená",J785,0)</f>
        <v>0</v>
      </c>
      <c r="BG785" s="242">
        <f>IF(N785="zákl. přenesená",J785,0)</f>
        <v>0</v>
      </c>
      <c r="BH785" s="242">
        <f>IF(N785="sníž. přenesená",J785,0)</f>
        <v>0</v>
      </c>
      <c r="BI785" s="242">
        <f>IF(N785="nulová",J785,0)</f>
        <v>0</v>
      </c>
      <c r="BJ785" s="18" t="s">
        <v>90</v>
      </c>
      <c r="BK785" s="242">
        <f>ROUND(I785*H785,2)</f>
        <v>0</v>
      </c>
      <c r="BL785" s="18" t="s">
        <v>330</v>
      </c>
      <c r="BM785" s="241" t="s">
        <v>1094</v>
      </c>
    </row>
    <row r="786" s="2" customFormat="1" ht="37.8" customHeight="1">
      <c r="A786" s="39"/>
      <c r="B786" s="40"/>
      <c r="C786" s="287" t="s">
        <v>1095</v>
      </c>
      <c r="D786" s="287" t="s">
        <v>529</v>
      </c>
      <c r="E786" s="288" t="s">
        <v>1096</v>
      </c>
      <c r="F786" s="289" t="s">
        <v>1097</v>
      </c>
      <c r="G786" s="290" t="s">
        <v>250</v>
      </c>
      <c r="H786" s="291">
        <v>6</v>
      </c>
      <c r="I786" s="292"/>
      <c r="J786" s="293">
        <f>ROUND(I786*H786,2)</f>
        <v>0</v>
      </c>
      <c r="K786" s="294"/>
      <c r="L786" s="295"/>
      <c r="M786" s="296" t="s">
        <v>1</v>
      </c>
      <c r="N786" s="297" t="s">
        <v>48</v>
      </c>
      <c r="O786" s="92"/>
      <c r="P786" s="239">
        <f>O786*H786</f>
        <v>0</v>
      </c>
      <c r="Q786" s="239">
        <v>0.0014</v>
      </c>
      <c r="R786" s="239">
        <f>Q786*H786</f>
        <v>0.0083999999999999995</v>
      </c>
      <c r="S786" s="239">
        <v>0</v>
      </c>
      <c r="T786" s="240">
        <f>S786*H786</f>
        <v>0</v>
      </c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R786" s="241" t="s">
        <v>427</v>
      </c>
      <c r="AT786" s="241" t="s">
        <v>529</v>
      </c>
      <c r="AU786" s="241" t="s">
        <v>92</v>
      </c>
      <c r="AY786" s="18" t="s">
        <v>244</v>
      </c>
      <c r="BE786" s="242">
        <f>IF(N786="základní",J786,0)</f>
        <v>0</v>
      </c>
      <c r="BF786" s="242">
        <f>IF(N786="snížená",J786,0)</f>
        <v>0</v>
      </c>
      <c r="BG786" s="242">
        <f>IF(N786="zákl. přenesená",J786,0)</f>
        <v>0</v>
      </c>
      <c r="BH786" s="242">
        <f>IF(N786="sníž. přenesená",J786,0)</f>
        <v>0</v>
      </c>
      <c r="BI786" s="242">
        <f>IF(N786="nulová",J786,0)</f>
        <v>0</v>
      </c>
      <c r="BJ786" s="18" t="s">
        <v>90</v>
      </c>
      <c r="BK786" s="242">
        <f>ROUND(I786*H786,2)</f>
        <v>0</v>
      </c>
      <c r="BL786" s="18" t="s">
        <v>330</v>
      </c>
      <c r="BM786" s="241" t="s">
        <v>1098</v>
      </c>
    </row>
    <row r="787" s="13" customFormat="1">
      <c r="A787" s="13"/>
      <c r="B787" s="243"/>
      <c r="C787" s="244"/>
      <c r="D787" s="245" t="s">
        <v>253</v>
      </c>
      <c r="E787" s="246" t="s">
        <v>1</v>
      </c>
      <c r="F787" s="247" t="s">
        <v>1099</v>
      </c>
      <c r="G787" s="244"/>
      <c r="H787" s="248">
        <v>6</v>
      </c>
      <c r="I787" s="249"/>
      <c r="J787" s="244"/>
      <c r="K787" s="244"/>
      <c r="L787" s="250"/>
      <c r="M787" s="251"/>
      <c r="N787" s="252"/>
      <c r="O787" s="252"/>
      <c r="P787" s="252"/>
      <c r="Q787" s="252"/>
      <c r="R787" s="252"/>
      <c r="S787" s="252"/>
      <c r="T787" s="25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54" t="s">
        <v>253</v>
      </c>
      <c r="AU787" s="254" t="s">
        <v>92</v>
      </c>
      <c r="AV787" s="13" t="s">
        <v>92</v>
      </c>
      <c r="AW787" s="13" t="s">
        <v>36</v>
      </c>
      <c r="AX787" s="13" t="s">
        <v>83</v>
      </c>
      <c r="AY787" s="254" t="s">
        <v>244</v>
      </c>
    </row>
    <row r="788" s="14" customFormat="1">
      <c r="A788" s="14"/>
      <c r="B788" s="255"/>
      <c r="C788" s="256"/>
      <c r="D788" s="245" t="s">
        <v>253</v>
      </c>
      <c r="E788" s="257" t="s">
        <v>1</v>
      </c>
      <c r="F788" s="258" t="s">
        <v>255</v>
      </c>
      <c r="G788" s="256"/>
      <c r="H788" s="259">
        <v>6</v>
      </c>
      <c r="I788" s="260"/>
      <c r="J788" s="256"/>
      <c r="K788" s="256"/>
      <c r="L788" s="261"/>
      <c r="M788" s="262"/>
      <c r="N788" s="263"/>
      <c r="O788" s="263"/>
      <c r="P788" s="263"/>
      <c r="Q788" s="263"/>
      <c r="R788" s="263"/>
      <c r="S788" s="263"/>
      <c r="T788" s="26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65" t="s">
        <v>253</v>
      </c>
      <c r="AU788" s="265" t="s">
        <v>92</v>
      </c>
      <c r="AV788" s="14" t="s">
        <v>251</v>
      </c>
      <c r="AW788" s="14" t="s">
        <v>36</v>
      </c>
      <c r="AX788" s="14" t="s">
        <v>90</v>
      </c>
      <c r="AY788" s="265" t="s">
        <v>244</v>
      </c>
    </row>
    <row r="789" s="2" customFormat="1" ht="33" customHeight="1">
      <c r="A789" s="39"/>
      <c r="B789" s="40"/>
      <c r="C789" s="229" t="s">
        <v>1100</v>
      </c>
      <c r="D789" s="229" t="s">
        <v>247</v>
      </c>
      <c r="E789" s="230" t="s">
        <v>1101</v>
      </c>
      <c r="F789" s="231" t="s">
        <v>1102</v>
      </c>
      <c r="G789" s="232" t="s">
        <v>250</v>
      </c>
      <c r="H789" s="233">
        <v>4</v>
      </c>
      <c r="I789" s="234"/>
      <c r="J789" s="235">
        <f>ROUND(I789*H789,2)</f>
        <v>0</v>
      </c>
      <c r="K789" s="236"/>
      <c r="L789" s="45"/>
      <c r="M789" s="237" t="s">
        <v>1</v>
      </c>
      <c r="N789" s="238" t="s">
        <v>48</v>
      </c>
      <c r="O789" s="92"/>
      <c r="P789" s="239">
        <f>O789*H789</f>
        <v>0</v>
      </c>
      <c r="Q789" s="239">
        <v>8.0000000000000007E-05</v>
      </c>
      <c r="R789" s="239">
        <f>Q789*H789</f>
        <v>0.00032000000000000003</v>
      </c>
      <c r="S789" s="239">
        <v>0</v>
      </c>
      <c r="T789" s="240">
        <f>S789*H789</f>
        <v>0</v>
      </c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R789" s="241" t="s">
        <v>330</v>
      </c>
      <c r="AT789" s="241" t="s">
        <v>247</v>
      </c>
      <c r="AU789" s="241" t="s">
        <v>92</v>
      </c>
      <c r="AY789" s="18" t="s">
        <v>244</v>
      </c>
      <c r="BE789" s="242">
        <f>IF(N789="základní",J789,0)</f>
        <v>0</v>
      </c>
      <c r="BF789" s="242">
        <f>IF(N789="snížená",J789,0)</f>
        <v>0</v>
      </c>
      <c r="BG789" s="242">
        <f>IF(N789="zákl. přenesená",J789,0)</f>
        <v>0</v>
      </c>
      <c r="BH789" s="242">
        <f>IF(N789="sníž. přenesená",J789,0)</f>
        <v>0</v>
      </c>
      <c r="BI789" s="242">
        <f>IF(N789="nulová",J789,0)</f>
        <v>0</v>
      </c>
      <c r="BJ789" s="18" t="s">
        <v>90</v>
      </c>
      <c r="BK789" s="242">
        <f>ROUND(I789*H789,2)</f>
        <v>0</v>
      </c>
      <c r="BL789" s="18" t="s">
        <v>330</v>
      </c>
      <c r="BM789" s="241" t="s">
        <v>1103</v>
      </c>
    </row>
    <row r="790" s="2" customFormat="1" ht="37.8" customHeight="1">
      <c r="A790" s="39"/>
      <c r="B790" s="40"/>
      <c r="C790" s="287" t="s">
        <v>1104</v>
      </c>
      <c r="D790" s="287" t="s">
        <v>529</v>
      </c>
      <c r="E790" s="288" t="s">
        <v>1105</v>
      </c>
      <c r="F790" s="289" t="s">
        <v>1106</v>
      </c>
      <c r="G790" s="290" t="s">
        <v>250</v>
      </c>
      <c r="H790" s="291">
        <v>4</v>
      </c>
      <c r="I790" s="292"/>
      <c r="J790" s="293">
        <f>ROUND(I790*H790,2)</f>
        <v>0</v>
      </c>
      <c r="K790" s="294"/>
      <c r="L790" s="295"/>
      <c r="M790" s="296" t="s">
        <v>1</v>
      </c>
      <c r="N790" s="297" t="s">
        <v>48</v>
      </c>
      <c r="O790" s="92"/>
      <c r="P790" s="239">
        <f>O790*H790</f>
        <v>0</v>
      </c>
      <c r="Q790" s="239">
        <v>0.0011999999999999999</v>
      </c>
      <c r="R790" s="239">
        <f>Q790*H790</f>
        <v>0.0047999999999999996</v>
      </c>
      <c r="S790" s="239">
        <v>0</v>
      </c>
      <c r="T790" s="240">
        <f>S790*H790</f>
        <v>0</v>
      </c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R790" s="241" t="s">
        <v>427</v>
      </c>
      <c r="AT790" s="241" t="s">
        <v>529</v>
      </c>
      <c r="AU790" s="241" t="s">
        <v>92</v>
      </c>
      <c r="AY790" s="18" t="s">
        <v>244</v>
      </c>
      <c r="BE790" s="242">
        <f>IF(N790="základní",J790,0)</f>
        <v>0</v>
      </c>
      <c r="BF790" s="242">
        <f>IF(N790="snížená",J790,0)</f>
        <v>0</v>
      </c>
      <c r="BG790" s="242">
        <f>IF(N790="zákl. přenesená",J790,0)</f>
        <v>0</v>
      </c>
      <c r="BH790" s="242">
        <f>IF(N790="sníž. přenesená",J790,0)</f>
        <v>0</v>
      </c>
      <c r="BI790" s="242">
        <f>IF(N790="nulová",J790,0)</f>
        <v>0</v>
      </c>
      <c r="BJ790" s="18" t="s">
        <v>90</v>
      </c>
      <c r="BK790" s="242">
        <f>ROUND(I790*H790,2)</f>
        <v>0</v>
      </c>
      <c r="BL790" s="18" t="s">
        <v>330</v>
      </c>
      <c r="BM790" s="241" t="s">
        <v>1107</v>
      </c>
    </row>
    <row r="791" s="13" customFormat="1">
      <c r="A791" s="13"/>
      <c r="B791" s="243"/>
      <c r="C791" s="244"/>
      <c r="D791" s="245" t="s">
        <v>253</v>
      </c>
      <c r="E791" s="246" t="s">
        <v>1</v>
      </c>
      <c r="F791" s="247" t="s">
        <v>1108</v>
      </c>
      <c r="G791" s="244"/>
      <c r="H791" s="248">
        <v>4</v>
      </c>
      <c r="I791" s="249"/>
      <c r="J791" s="244"/>
      <c r="K791" s="244"/>
      <c r="L791" s="250"/>
      <c r="M791" s="251"/>
      <c r="N791" s="252"/>
      <c r="O791" s="252"/>
      <c r="P791" s="252"/>
      <c r="Q791" s="252"/>
      <c r="R791" s="252"/>
      <c r="S791" s="252"/>
      <c r="T791" s="25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4" t="s">
        <v>253</v>
      </c>
      <c r="AU791" s="254" t="s">
        <v>92</v>
      </c>
      <c r="AV791" s="13" t="s">
        <v>92</v>
      </c>
      <c r="AW791" s="13" t="s">
        <v>36</v>
      </c>
      <c r="AX791" s="13" t="s">
        <v>83</v>
      </c>
      <c r="AY791" s="254" t="s">
        <v>244</v>
      </c>
    </row>
    <row r="792" s="14" customFormat="1">
      <c r="A792" s="14"/>
      <c r="B792" s="255"/>
      <c r="C792" s="256"/>
      <c r="D792" s="245" t="s">
        <v>253</v>
      </c>
      <c r="E792" s="257" t="s">
        <v>1</v>
      </c>
      <c r="F792" s="258" t="s">
        <v>255</v>
      </c>
      <c r="G792" s="256"/>
      <c r="H792" s="259">
        <v>4</v>
      </c>
      <c r="I792" s="260"/>
      <c r="J792" s="256"/>
      <c r="K792" s="256"/>
      <c r="L792" s="261"/>
      <c r="M792" s="262"/>
      <c r="N792" s="263"/>
      <c r="O792" s="263"/>
      <c r="P792" s="263"/>
      <c r="Q792" s="263"/>
      <c r="R792" s="263"/>
      <c r="S792" s="263"/>
      <c r="T792" s="26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65" t="s">
        <v>253</v>
      </c>
      <c r="AU792" s="265" t="s">
        <v>92</v>
      </c>
      <c r="AV792" s="14" t="s">
        <v>251</v>
      </c>
      <c r="AW792" s="14" t="s">
        <v>36</v>
      </c>
      <c r="AX792" s="14" t="s">
        <v>90</v>
      </c>
      <c r="AY792" s="265" t="s">
        <v>244</v>
      </c>
    </row>
    <row r="793" s="2" customFormat="1" ht="24.15" customHeight="1">
      <c r="A793" s="39"/>
      <c r="B793" s="40"/>
      <c r="C793" s="229" t="s">
        <v>1109</v>
      </c>
      <c r="D793" s="229" t="s">
        <v>247</v>
      </c>
      <c r="E793" s="230" t="s">
        <v>1110</v>
      </c>
      <c r="F793" s="231" t="s">
        <v>1111</v>
      </c>
      <c r="G793" s="232" t="s">
        <v>338</v>
      </c>
      <c r="H793" s="233">
        <v>4.3860000000000001</v>
      </c>
      <c r="I793" s="234"/>
      <c r="J793" s="235">
        <f>ROUND(I793*H793,2)</f>
        <v>0</v>
      </c>
      <c r="K793" s="236"/>
      <c r="L793" s="45"/>
      <c r="M793" s="237" t="s">
        <v>1</v>
      </c>
      <c r="N793" s="238" t="s">
        <v>48</v>
      </c>
      <c r="O793" s="92"/>
      <c r="P793" s="239">
        <f>O793*H793</f>
        <v>0</v>
      </c>
      <c r="Q793" s="239">
        <v>0</v>
      </c>
      <c r="R793" s="239">
        <f>Q793*H793</f>
        <v>0</v>
      </c>
      <c r="S793" s="239">
        <v>0</v>
      </c>
      <c r="T793" s="240">
        <f>S793*H793</f>
        <v>0</v>
      </c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R793" s="241" t="s">
        <v>330</v>
      </c>
      <c r="AT793" s="241" t="s">
        <v>247</v>
      </c>
      <c r="AU793" s="241" t="s">
        <v>92</v>
      </c>
      <c r="AY793" s="18" t="s">
        <v>244</v>
      </c>
      <c r="BE793" s="242">
        <f>IF(N793="základní",J793,0)</f>
        <v>0</v>
      </c>
      <c r="BF793" s="242">
        <f>IF(N793="snížená",J793,0)</f>
        <v>0</v>
      </c>
      <c r="BG793" s="242">
        <f>IF(N793="zákl. přenesená",J793,0)</f>
        <v>0</v>
      </c>
      <c r="BH793" s="242">
        <f>IF(N793="sníž. přenesená",J793,0)</f>
        <v>0</v>
      </c>
      <c r="BI793" s="242">
        <f>IF(N793="nulová",J793,0)</f>
        <v>0</v>
      </c>
      <c r="BJ793" s="18" t="s">
        <v>90</v>
      </c>
      <c r="BK793" s="242">
        <f>ROUND(I793*H793,2)</f>
        <v>0</v>
      </c>
      <c r="BL793" s="18" t="s">
        <v>330</v>
      </c>
      <c r="BM793" s="241" t="s">
        <v>1112</v>
      </c>
    </row>
    <row r="794" s="12" customFormat="1" ht="22.8" customHeight="1">
      <c r="A794" s="12"/>
      <c r="B794" s="213"/>
      <c r="C794" s="214"/>
      <c r="D794" s="215" t="s">
        <v>82</v>
      </c>
      <c r="E794" s="227" t="s">
        <v>1113</v>
      </c>
      <c r="F794" s="227" t="s">
        <v>1114</v>
      </c>
      <c r="G794" s="214"/>
      <c r="H794" s="214"/>
      <c r="I794" s="217"/>
      <c r="J794" s="228">
        <f>BK794</f>
        <v>0</v>
      </c>
      <c r="K794" s="214"/>
      <c r="L794" s="219"/>
      <c r="M794" s="220"/>
      <c r="N794" s="221"/>
      <c r="O794" s="221"/>
      <c r="P794" s="222">
        <f>SUM(P795:P860)</f>
        <v>0</v>
      </c>
      <c r="Q794" s="221"/>
      <c r="R794" s="222">
        <f>SUM(R795:R860)</f>
        <v>4.9339171999999998</v>
      </c>
      <c r="S794" s="221"/>
      <c r="T794" s="223">
        <f>SUM(T795:T860)</f>
        <v>0</v>
      </c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R794" s="224" t="s">
        <v>92</v>
      </c>
      <c r="AT794" s="225" t="s">
        <v>82</v>
      </c>
      <c r="AU794" s="225" t="s">
        <v>90</v>
      </c>
      <c r="AY794" s="224" t="s">
        <v>244</v>
      </c>
      <c r="BK794" s="226">
        <f>SUM(BK795:BK860)</f>
        <v>0</v>
      </c>
    </row>
    <row r="795" s="2" customFormat="1" ht="24.15" customHeight="1">
      <c r="A795" s="39"/>
      <c r="B795" s="40"/>
      <c r="C795" s="229" t="s">
        <v>1115</v>
      </c>
      <c r="D795" s="229" t="s">
        <v>247</v>
      </c>
      <c r="E795" s="230" t="s">
        <v>1116</v>
      </c>
      <c r="F795" s="231" t="s">
        <v>1117</v>
      </c>
      <c r="G795" s="232" t="s">
        <v>184</v>
      </c>
      <c r="H795" s="233">
        <v>50</v>
      </c>
      <c r="I795" s="234"/>
      <c r="J795" s="235">
        <f>ROUND(I795*H795,2)</f>
        <v>0</v>
      </c>
      <c r="K795" s="236"/>
      <c r="L795" s="45"/>
      <c r="M795" s="237" t="s">
        <v>1</v>
      </c>
      <c r="N795" s="238" t="s">
        <v>48</v>
      </c>
      <c r="O795" s="92"/>
      <c r="P795" s="239">
        <f>O795*H795</f>
        <v>0</v>
      </c>
      <c r="Q795" s="239">
        <v>0.0022599999999999999</v>
      </c>
      <c r="R795" s="239">
        <f>Q795*H795</f>
        <v>0.11299999999999999</v>
      </c>
      <c r="S795" s="239">
        <v>0</v>
      </c>
      <c r="T795" s="240">
        <f>S795*H795</f>
        <v>0</v>
      </c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R795" s="241" t="s">
        <v>330</v>
      </c>
      <c r="AT795" s="241" t="s">
        <v>247</v>
      </c>
      <c r="AU795" s="241" t="s">
        <v>92</v>
      </c>
      <c r="AY795" s="18" t="s">
        <v>244</v>
      </c>
      <c r="BE795" s="242">
        <f>IF(N795="základní",J795,0)</f>
        <v>0</v>
      </c>
      <c r="BF795" s="242">
        <f>IF(N795="snížená",J795,0)</f>
        <v>0</v>
      </c>
      <c r="BG795" s="242">
        <f>IF(N795="zákl. přenesená",J795,0)</f>
        <v>0</v>
      </c>
      <c r="BH795" s="242">
        <f>IF(N795="sníž. přenesená",J795,0)</f>
        <v>0</v>
      </c>
      <c r="BI795" s="242">
        <f>IF(N795="nulová",J795,0)</f>
        <v>0</v>
      </c>
      <c r="BJ795" s="18" t="s">
        <v>90</v>
      </c>
      <c r="BK795" s="242">
        <f>ROUND(I795*H795,2)</f>
        <v>0</v>
      </c>
      <c r="BL795" s="18" t="s">
        <v>330</v>
      </c>
      <c r="BM795" s="241" t="s">
        <v>1118</v>
      </c>
    </row>
    <row r="796" s="2" customFormat="1">
      <c r="A796" s="39"/>
      <c r="B796" s="40"/>
      <c r="C796" s="41"/>
      <c r="D796" s="245" t="s">
        <v>632</v>
      </c>
      <c r="E796" s="41"/>
      <c r="F796" s="299" t="s">
        <v>1119</v>
      </c>
      <c r="G796" s="41"/>
      <c r="H796" s="41"/>
      <c r="I796" s="300"/>
      <c r="J796" s="41"/>
      <c r="K796" s="41"/>
      <c r="L796" s="45"/>
      <c r="M796" s="301"/>
      <c r="N796" s="302"/>
      <c r="O796" s="92"/>
      <c r="P796" s="92"/>
      <c r="Q796" s="92"/>
      <c r="R796" s="92"/>
      <c r="S796" s="92"/>
      <c r="T796" s="93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T796" s="18" t="s">
        <v>632</v>
      </c>
      <c r="AU796" s="18" t="s">
        <v>92</v>
      </c>
    </row>
    <row r="797" s="15" customFormat="1">
      <c r="A797" s="15"/>
      <c r="B797" s="266"/>
      <c r="C797" s="267"/>
      <c r="D797" s="245" t="s">
        <v>253</v>
      </c>
      <c r="E797" s="268" t="s">
        <v>1</v>
      </c>
      <c r="F797" s="269" t="s">
        <v>424</v>
      </c>
      <c r="G797" s="267"/>
      <c r="H797" s="268" t="s">
        <v>1</v>
      </c>
      <c r="I797" s="270"/>
      <c r="J797" s="267"/>
      <c r="K797" s="267"/>
      <c r="L797" s="271"/>
      <c r="M797" s="272"/>
      <c r="N797" s="273"/>
      <c r="O797" s="273"/>
      <c r="P797" s="273"/>
      <c r="Q797" s="273"/>
      <c r="R797" s="273"/>
      <c r="S797" s="273"/>
      <c r="T797" s="274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T797" s="275" t="s">
        <v>253</v>
      </c>
      <c r="AU797" s="275" t="s">
        <v>92</v>
      </c>
      <c r="AV797" s="15" t="s">
        <v>90</v>
      </c>
      <c r="AW797" s="15" t="s">
        <v>36</v>
      </c>
      <c r="AX797" s="15" t="s">
        <v>83</v>
      </c>
      <c r="AY797" s="275" t="s">
        <v>244</v>
      </c>
    </row>
    <row r="798" s="13" customFormat="1">
      <c r="A798" s="13"/>
      <c r="B798" s="243"/>
      <c r="C798" s="244"/>
      <c r="D798" s="245" t="s">
        <v>253</v>
      </c>
      <c r="E798" s="246" t="s">
        <v>1</v>
      </c>
      <c r="F798" s="247" t="s">
        <v>260</v>
      </c>
      <c r="G798" s="244"/>
      <c r="H798" s="248">
        <v>5</v>
      </c>
      <c r="I798" s="249"/>
      <c r="J798" s="244"/>
      <c r="K798" s="244"/>
      <c r="L798" s="250"/>
      <c r="M798" s="251"/>
      <c r="N798" s="252"/>
      <c r="O798" s="252"/>
      <c r="P798" s="252"/>
      <c r="Q798" s="252"/>
      <c r="R798" s="252"/>
      <c r="S798" s="252"/>
      <c r="T798" s="25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54" t="s">
        <v>253</v>
      </c>
      <c r="AU798" s="254" t="s">
        <v>92</v>
      </c>
      <c r="AV798" s="13" t="s">
        <v>92</v>
      </c>
      <c r="AW798" s="13" t="s">
        <v>36</v>
      </c>
      <c r="AX798" s="13" t="s">
        <v>83</v>
      </c>
      <c r="AY798" s="254" t="s">
        <v>244</v>
      </c>
    </row>
    <row r="799" s="15" customFormat="1">
      <c r="A799" s="15"/>
      <c r="B799" s="266"/>
      <c r="C799" s="267"/>
      <c r="D799" s="245" t="s">
        <v>253</v>
      </c>
      <c r="E799" s="268" t="s">
        <v>1</v>
      </c>
      <c r="F799" s="269" t="s">
        <v>1120</v>
      </c>
      <c r="G799" s="267"/>
      <c r="H799" s="268" t="s">
        <v>1</v>
      </c>
      <c r="I799" s="270"/>
      <c r="J799" s="267"/>
      <c r="K799" s="267"/>
      <c r="L799" s="271"/>
      <c r="M799" s="272"/>
      <c r="N799" s="273"/>
      <c r="O799" s="273"/>
      <c r="P799" s="273"/>
      <c r="Q799" s="273"/>
      <c r="R799" s="273"/>
      <c r="S799" s="273"/>
      <c r="T799" s="274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75" t="s">
        <v>253</v>
      </c>
      <c r="AU799" s="275" t="s">
        <v>92</v>
      </c>
      <c r="AV799" s="15" t="s">
        <v>90</v>
      </c>
      <c r="AW799" s="15" t="s">
        <v>36</v>
      </c>
      <c r="AX799" s="15" t="s">
        <v>83</v>
      </c>
      <c r="AY799" s="275" t="s">
        <v>244</v>
      </c>
    </row>
    <row r="800" s="13" customFormat="1">
      <c r="A800" s="13"/>
      <c r="B800" s="243"/>
      <c r="C800" s="244"/>
      <c r="D800" s="245" t="s">
        <v>253</v>
      </c>
      <c r="E800" s="246" t="s">
        <v>1</v>
      </c>
      <c r="F800" s="247" t="s">
        <v>1121</v>
      </c>
      <c r="G800" s="244"/>
      <c r="H800" s="248">
        <v>5.25</v>
      </c>
      <c r="I800" s="249"/>
      <c r="J800" s="244"/>
      <c r="K800" s="244"/>
      <c r="L800" s="250"/>
      <c r="M800" s="251"/>
      <c r="N800" s="252"/>
      <c r="O800" s="252"/>
      <c r="P800" s="252"/>
      <c r="Q800" s="252"/>
      <c r="R800" s="252"/>
      <c r="S800" s="252"/>
      <c r="T800" s="25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54" t="s">
        <v>253</v>
      </c>
      <c r="AU800" s="254" t="s">
        <v>92</v>
      </c>
      <c r="AV800" s="13" t="s">
        <v>92</v>
      </c>
      <c r="AW800" s="13" t="s">
        <v>36</v>
      </c>
      <c r="AX800" s="13" t="s">
        <v>83</v>
      </c>
      <c r="AY800" s="254" t="s">
        <v>244</v>
      </c>
    </row>
    <row r="801" s="15" customFormat="1">
      <c r="A801" s="15"/>
      <c r="B801" s="266"/>
      <c r="C801" s="267"/>
      <c r="D801" s="245" t="s">
        <v>253</v>
      </c>
      <c r="E801" s="268" t="s">
        <v>1</v>
      </c>
      <c r="F801" s="269" t="s">
        <v>1122</v>
      </c>
      <c r="G801" s="267"/>
      <c r="H801" s="268" t="s">
        <v>1</v>
      </c>
      <c r="I801" s="270"/>
      <c r="J801" s="267"/>
      <c r="K801" s="267"/>
      <c r="L801" s="271"/>
      <c r="M801" s="272"/>
      <c r="N801" s="273"/>
      <c r="O801" s="273"/>
      <c r="P801" s="273"/>
      <c r="Q801" s="273"/>
      <c r="R801" s="273"/>
      <c r="S801" s="273"/>
      <c r="T801" s="274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T801" s="275" t="s">
        <v>253</v>
      </c>
      <c r="AU801" s="275" t="s">
        <v>92</v>
      </c>
      <c r="AV801" s="15" t="s">
        <v>90</v>
      </c>
      <c r="AW801" s="15" t="s">
        <v>36</v>
      </c>
      <c r="AX801" s="15" t="s">
        <v>83</v>
      </c>
      <c r="AY801" s="275" t="s">
        <v>244</v>
      </c>
    </row>
    <row r="802" s="13" customFormat="1">
      <c r="A802" s="13"/>
      <c r="B802" s="243"/>
      <c r="C802" s="244"/>
      <c r="D802" s="245" t="s">
        <v>253</v>
      </c>
      <c r="E802" s="246" t="s">
        <v>1</v>
      </c>
      <c r="F802" s="247" t="s">
        <v>1123</v>
      </c>
      <c r="G802" s="244"/>
      <c r="H802" s="248">
        <v>3.5</v>
      </c>
      <c r="I802" s="249"/>
      <c r="J802" s="244"/>
      <c r="K802" s="244"/>
      <c r="L802" s="250"/>
      <c r="M802" s="251"/>
      <c r="N802" s="252"/>
      <c r="O802" s="252"/>
      <c r="P802" s="252"/>
      <c r="Q802" s="252"/>
      <c r="R802" s="252"/>
      <c r="S802" s="252"/>
      <c r="T802" s="25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4" t="s">
        <v>253</v>
      </c>
      <c r="AU802" s="254" t="s">
        <v>92</v>
      </c>
      <c r="AV802" s="13" t="s">
        <v>92</v>
      </c>
      <c r="AW802" s="13" t="s">
        <v>36</v>
      </c>
      <c r="AX802" s="13" t="s">
        <v>83</v>
      </c>
      <c r="AY802" s="254" t="s">
        <v>244</v>
      </c>
    </row>
    <row r="803" s="15" customFormat="1">
      <c r="A803" s="15"/>
      <c r="B803" s="266"/>
      <c r="C803" s="267"/>
      <c r="D803" s="245" t="s">
        <v>253</v>
      </c>
      <c r="E803" s="268" t="s">
        <v>1</v>
      </c>
      <c r="F803" s="269" t="s">
        <v>1120</v>
      </c>
      <c r="G803" s="267"/>
      <c r="H803" s="268" t="s">
        <v>1</v>
      </c>
      <c r="I803" s="270"/>
      <c r="J803" s="267"/>
      <c r="K803" s="267"/>
      <c r="L803" s="271"/>
      <c r="M803" s="272"/>
      <c r="N803" s="273"/>
      <c r="O803" s="273"/>
      <c r="P803" s="273"/>
      <c r="Q803" s="273"/>
      <c r="R803" s="273"/>
      <c r="S803" s="273"/>
      <c r="T803" s="274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T803" s="275" t="s">
        <v>253</v>
      </c>
      <c r="AU803" s="275" t="s">
        <v>92</v>
      </c>
      <c r="AV803" s="15" t="s">
        <v>90</v>
      </c>
      <c r="AW803" s="15" t="s">
        <v>36</v>
      </c>
      <c r="AX803" s="15" t="s">
        <v>83</v>
      </c>
      <c r="AY803" s="275" t="s">
        <v>244</v>
      </c>
    </row>
    <row r="804" s="13" customFormat="1">
      <c r="A804" s="13"/>
      <c r="B804" s="243"/>
      <c r="C804" s="244"/>
      <c r="D804" s="245" t="s">
        <v>253</v>
      </c>
      <c r="E804" s="246" t="s">
        <v>1</v>
      </c>
      <c r="F804" s="247" t="s">
        <v>1121</v>
      </c>
      <c r="G804" s="244"/>
      <c r="H804" s="248">
        <v>5.25</v>
      </c>
      <c r="I804" s="249"/>
      <c r="J804" s="244"/>
      <c r="K804" s="244"/>
      <c r="L804" s="250"/>
      <c r="M804" s="251"/>
      <c r="N804" s="252"/>
      <c r="O804" s="252"/>
      <c r="P804" s="252"/>
      <c r="Q804" s="252"/>
      <c r="R804" s="252"/>
      <c r="S804" s="252"/>
      <c r="T804" s="25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4" t="s">
        <v>253</v>
      </c>
      <c r="AU804" s="254" t="s">
        <v>92</v>
      </c>
      <c r="AV804" s="13" t="s">
        <v>92</v>
      </c>
      <c r="AW804" s="13" t="s">
        <v>36</v>
      </c>
      <c r="AX804" s="13" t="s">
        <v>83</v>
      </c>
      <c r="AY804" s="254" t="s">
        <v>244</v>
      </c>
    </row>
    <row r="805" s="15" customFormat="1">
      <c r="A805" s="15"/>
      <c r="B805" s="266"/>
      <c r="C805" s="267"/>
      <c r="D805" s="245" t="s">
        <v>253</v>
      </c>
      <c r="E805" s="268" t="s">
        <v>1</v>
      </c>
      <c r="F805" s="269" t="s">
        <v>1122</v>
      </c>
      <c r="G805" s="267"/>
      <c r="H805" s="268" t="s">
        <v>1</v>
      </c>
      <c r="I805" s="270"/>
      <c r="J805" s="267"/>
      <c r="K805" s="267"/>
      <c r="L805" s="271"/>
      <c r="M805" s="272"/>
      <c r="N805" s="273"/>
      <c r="O805" s="273"/>
      <c r="P805" s="273"/>
      <c r="Q805" s="273"/>
      <c r="R805" s="273"/>
      <c r="S805" s="273"/>
      <c r="T805" s="274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T805" s="275" t="s">
        <v>253</v>
      </c>
      <c r="AU805" s="275" t="s">
        <v>92</v>
      </c>
      <c r="AV805" s="15" t="s">
        <v>90</v>
      </c>
      <c r="AW805" s="15" t="s">
        <v>36</v>
      </c>
      <c r="AX805" s="15" t="s">
        <v>83</v>
      </c>
      <c r="AY805" s="275" t="s">
        <v>244</v>
      </c>
    </row>
    <row r="806" s="13" customFormat="1">
      <c r="A806" s="13"/>
      <c r="B806" s="243"/>
      <c r="C806" s="244"/>
      <c r="D806" s="245" t="s">
        <v>253</v>
      </c>
      <c r="E806" s="246" t="s">
        <v>1</v>
      </c>
      <c r="F806" s="247" t="s">
        <v>1123</v>
      </c>
      <c r="G806" s="244"/>
      <c r="H806" s="248">
        <v>3.5</v>
      </c>
      <c r="I806" s="249"/>
      <c r="J806" s="244"/>
      <c r="K806" s="244"/>
      <c r="L806" s="250"/>
      <c r="M806" s="251"/>
      <c r="N806" s="252"/>
      <c r="O806" s="252"/>
      <c r="P806" s="252"/>
      <c r="Q806" s="252"/>
      <c r="R806" s="252"/>
      <c r="S806" s="252"/>
      <c r="T806" s="25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4" t="s">
        <v>253</v>
      </c>
      <c r="AU806" s="254" t="s">
        <v>92</v>
      </c>
      <c r="AV806" s="13" t="s">
        <v>92</v>
      </c>
      <c r="AW806" s="13" t="s">
        <v>36</v>
      </c>
      <c r="AX806" s="13" t="s">
        <v>83</v>
      </c>
      <c r="AY806" s="254" t="s">
        <v>244</v>
      </c>
    </row>
    <row r="807" s="15" customFormat="1">
      <c r="A807" s="15"/>
      <c r="B807" s="266"/>
      <c r="C807" s="267"/>
      <c r="D807" s="245" t="s">
        <v>253</v>
      </c>
      <c r="E807" s="268" t="s">
        <v>1</v>
      </c>
      <c r="F807" s="269" t="s">
        <v>1120</v>
      </c>
      <c r="G807" s="267"/>
      <c r="H807" s="268" t="s">
        <v>1</v>
      </c>
      <c r="I807" s="270"/>
      <c r="J807" s="267"/>
      <c r="K807" s="267"/>
      <c r="L807" s="271"/>
      <c r="M807" s="272"/>
      <c r="N807" s="273"/>
      <c r="O807" s="273"/>
      <c r="P807" s="273"/>
      <c r="Q807" s="273"/>
      <c r="R807" s="273"/>
      <c r="S807" s="273"/>
      <c r="T807" s="274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T807" s="275" t="s">
        <v>253</v>
      </c>
      <c r="AU807" s="275" t="s">
        <v>92</v>
      </c>
      <c r="AV807" s="15" t="s">
        <v>90</v>
      </c>
      <c r="AW807" s="15" t="s">
        <v>36</v>
      </c>
      <c r="AX807" s="15" t="s">
        <v>83</v>
      </c>
      <c r="AY807" s="275" t="s">
        <v>244</v>
      </c>
    </row>
    <row r="808" s="13" customFormat="1">
      <c r="A808" s="13"/>
      <c r="B808" s="243"/>
      <c r="C808" s="244"/>
      <c r="D808" s="245" t="s">
        <v>253</v>
      </c>
      <c r="E808" s="246" t="s">
        <v>1</v>
      </c>
      <c r="F808" s="247" t="s">
        <v>1121</v>
      </c>
      <c r="G808" s="244"/>
      <c r="H808" s="248">
        <v>5.25</v>
      </c>
      <c r="I808" s="249"/>
      <c r="J808" s="244"/>
      <c r="K808" s="244"/>
      <c r="L808" s="250"/>
      <c r="M808" s="251"/>
      <c r="N808" s="252"/>
      <c r="O808" s="252"/>
      <c r="P808" s="252"/>
      <c r="Q808" s="252"/>
      <c r="R808" s="252"/>
      <c r="S808" s="252"/>
      <c r="T808" s="25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54" t="s">
        <v>253</v>
      </c>
      <c r="AU808" s="254" t="s">
        <v>92</v>
      </c>
      <c r="AV808" s="13" t="s">
        <v>92</v>
      </c>
      <c r="AW808" s="13" t="s">
        <v>36</v>
      </c>
      <c r="AX808" s="13" t="s">
        <v>83</v>
      </c>
      <c r="AY808" s="254" t="s">
        <v>244</v>
      </c>
    </row>
    <row r="809" s="15" customFormat="1">
      <c r="A809" s="15"/>
      <c r="B809" s="266"/>
      <c r="C809" s="267"/>
      <c r="D809" s="245" t="s">
        <v>253</v>
      </c>
      <c r="E809" s="268" t="s">
        <v>1</v>
      </c>
      <c r="F809" s="269" t="s">
        <v>1122</v>
      </c>
      <c r="G809" s="267"/>
      <c r="H809" s="268" t="s">
        <v>1</v>
      </c>
      <c r="I809" s="270"/>
      <c r="J809" s="267"/>
      <c r="K809" s="267"/>
      <c r="L809" s="271"/>
      <c r="M809" s="272"/>
      <c r="N809" s="273"/>
      <c r="O809" s="273"/>
      <c r="P809" s="273"/>
      <c r="Q809" s="273"/>
      <c r="R809" s="273"/>
      <c r="S809" s="273"/>
      <c r="T809" s="274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75" t="s">
        <v>253</v>
      </c>
      <c r="AU809" s="275" t="s">
        <v>92</v>
      </c>
      <c r="AV809" s="15" t="s">
        <v>90</v>
      </c>
      <c r="AW809" s="15" t="s">
        <v>36</v>
      </c>
      <c r="AX809" s="15" t="s">
        <v>83</v>
      </c>
      <c r="AY809" s="275" t="s">
        <v>244</v>
      </c>
    </row>
    <row r="810" s="13" customFormat="1">
      <c r="A810" s="13"/>
      <c r="B810" s="243"/>
      <c r="C810" s="244"/>
      <c r="D810" s="245" t="s">
        <v>253</v>
      </c>
      <c r="E810" s="246" t="s">
        <v>1</v>
      </c>
      <c r="F810" s="247" t="s">
        <v>1123</v>
      </c>
      <c r="G810" s="244"/>
      <c r="H810" s="248">
        <v>3.5</v>
      </c>
      <c r="I810" s="249"/>
      <c r="J810" s="244"/>
      <c r="K810" s="244"/>
      <c r="L810" s="250"/>
      <c r="M810" s="251"/>
      <c r="N810" s="252"/>
      <c r="O810" s="252"/>
      <c r="P810" s="252"/>
      <c r="Q810" s="252"/>
      <c r="R810" s="252"/>
      <c r="S810" s="252"/>
      <c r="T810" s="25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4" t="s">
        <v>253</v>
      </c>
      <c r="AU810" s="254" t="s">
        <v>92</v>
      </c>
      <c r="AV810" s="13" t="s">
        <v>92</v>
      </c>
      <c r="AW810" s="13" t="s">
        <v>36</v>
      </c>
      <c r="AX810" s="13" t="s">
        <v>83</v>
      </c>
      <c r="AY810" s="254" t="s">
        <v>244</v>
      </c>
    </row>
    <row r="811" s="15" customFormat="1">
      <c r="A811" s="15"/>
      <c r="B811" s="266"/>
      <c r="C811" s="267"/>
      <c r="D811" s="245" t="s">
        <v>253</v>
      </c>
      <c r="E811" s="268" t="s">
        <v>1</v>
      </c>
      <c r="F811" s="269" t="s">
        <v>424</v>
      </c>
      <c r="G811" s="267"/>
      <c r="H811" s="268" t="s">
        <v>1</v>
      </c>
      <c r="I811" s="270"/>
      <c r="J811" s="267"/>
      <c r="K811" s="267"/>
      <c r="L811" s="271"/>
      <c r="M811" s="272"/>
      <c r="N811" s="273"/>
      <c r="O811" s="273"/>
      <c r="P811" s="273"/>
      <c r="Q811" s="273"/>
      <c r="R811" s="273"/>
      <c r="S811" s="273"/>
      <c r="T811" s="274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T811" s="275" t="s">
        <v>253</v>
      </c>
      <c r="AU811" s="275" t="s">
        <v>92</v>
      </c>
      <c r="AV811" s="15" t="s">
        <v>90</v>
      </c>
      <c r="AW811" s="15" t="s">
        <v>36</v>
      </c>
      <c r="AX811" s="15" t="s">
        <v>83</v>
      </c>
      <c r="AY811" s="275" t="s">
        <v>244</v>
      </c>
    </row>
    <row r="812" s="13" customFormat="1">
      <c r="A812" s="13"/>
      <c r="B812" s="243"/>
      <c r="C812" s="244"/>
      <c r="D812" s="245" t="s">
        <v>253</v>
      </c>
      <c r="E812" s="246" t="s">
        <v>1</v>
      </c>
      <c r="F812" s="247" t="s">
        <v>1124</v>
      </c>
      <c r="G812" s="244"/>
      <c r="H812" s="248">
        <v>2.5</v>
      </c>
      <c r="I812" s="249"/>
      <c r="J812" s="244"/>
      <c r="K812" s="244"/>
      <c r="L812" s="250"/>
      <c r="M812" s="251"/>
      <c r="N812" s="252"/>
      <c r="O812" s="252"/>
      <c r="P812" s="252"/>
      <c r="Q812" s="252"/>
      <c r="R812" s="252"/>
      <c r="S812" s="252"/>
      <c r="T812" s="25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4" t="s">
        <v>253</v>
      </c>
      <c r="AU812" s="254" t="s">
        <v>92</v>
      </c>
      <c r="AV812" s="13" t="s">
        <v>92</v>
      </c>
      <c r="AW812" s="13" t="s">
        <v>36</v>
      </c>
      <c r="AX812" s="13" t="s">
        <v>83</v>
      </c>
      <c r="AY812" s="254" t="s">
        <v>244</v>
      </c>
    </row>
    <row r="813" s="15" customFormat="1">
      <c r="A813" s="15"/>
      <c r="B813" s="266"/>
      <c r="C813" s="267"/>
      <c r="D813" s="245" t="s">
        <v>253</v>
      </c>
      <c r="E813" s="268" t="s">
        <v>1</v>
      </c>
      <c r="F813" s="269" t="s">
        <v>1120</v>
      </c>
      <c r="G813" s="267"/>
      <c r="H813" s="268" t="s">
        <v>1</v>
      </c>
      <c r="I813" s="270"/>
      <c r="J813" s="267"/>
      <c r="K813" s="267"/>
      <c r="L813" s="271"/>
      <c r="M813" s="272"/>
      <c r="N813" s="273"/>
      <c r="O813" s="273"/>
      <c r="P813" s="273"/>
      <c r="Q813" s="273"/>
      <c r="R813" s="273"/>
      <c r="S813" s="273"/>
      <c r="T813" s="274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75" t="s">
        <v>253</v>
      </c>
      <c r="AU813" s="275" t="s">
        <v>92</v>
      </c>
      <c r="AV813" s="15" t="s">
        <v>90</v>
      </c>
      <c r="AW813" s="15" t="s">
        <v>36</v>
      </c>
      <c r="AX813" s="15" t="s">
        <v>83</v>
      </c>
      <c r="AY813" s="275" t="s">
        <v>244</v>
      </c>
    </row>
    <row r="814" s="13" customFormat="1">
      <c r="A814" s="13"/>
      <c r="B814" s="243"/>
      <c r="C814" s="244"/>
      <c r="D814" s="245" t="s">
        <v>253</v>
      </c>
      <c r="E814" s="246" t="s">
        <v>1</v>
      </c>
      <c r="F814" s="247" t="s">
        <v>1121</v>
      </c>
      <c r="G814" s="244"/>
      <c r="H814" s="248">
        <v>5.25</v>
      </c>
      <c r="I814" s="249"/>
      <c r="J814" s="244"/>
      <c r="K814" s="244"/>
      <c r="L814" s="250"/>
      <c r="M814" s="251"/>
      <c r="N814" s="252"/>
      <c r="O814" s="252"/>
      <c r="P814" s="252"/>
      <c r="Q814" s="252"/>
      <c r="R814" s="252"/>
      <c r="S814" s="252"/>
      <c r="T814" s="25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4" t="s">
        <v>253</v>
      </c>
      <c r="AU814" s="254" t="s">
        <v>92</v>
      </c>
      <c r="AV814" s="13" t="s">
        <v>92</v>
      </c>
      <c r="AW814" s="13" t="s">
        <v>36</v>
      </c>
      <c r="AX814" s="13" t="s">
        <v>83</v>
      </c>
      <c r="AY814" s="254" t="s">
        <v>244</v>
      </c>
    </row>
    <row r="815" s="15" customFormat="1">
      <c r="A815" s="15"/>
      <c r="B815" s="266"/>
      <c r="C815" s="267"/>
      <c r="D815" s="245" t="s">
        <v>253</v>
      </c>
      <c r="E815" s="268" t="s">
        <v>1</v>
      </c>
      <c r="F815" s="269" t="s">
        <v>1122</v>
      </c>
      <c r="G815" s="267"/>
      <c r="H815" s="268" t="s">
        <v>1</v>
      </c>
      <c r="I815" s="270"/>
      <c r="J815" s="267"/>
      <c r="K815" s="267"/>
      <c r="L815" s="271"/>
      <c r="M815" s="272"/>
      <c r="N815" s="273"/>
      <c r="O815" s="273"/>
      <c r="P815" s="273"/>
      <c r="Q815" s="273"/>
      <c r="R815" s="273"/>
      <c r="S815" s="273"/>
      <c r="T815" s="274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75" t="s">
        <v>253</v>
      </c>
      <c r="AU815" s="275" t="s">
        <v>92</v>
      </c>
      <c r="AV815" s="15" t="s">
        <v>90</v>
      </c>
      <c r="AW815" s="15" t="s">
        <v>36</v>
      </c>
      <c r="AX815" s="15" t="s">
        <v>83</v>
      </c>
      <c r="AY815" s="275" t="s">
        <v>244</v>
      </c>
    </row>
    <row r="816" s="13" customFormat="1">
      <c r="A816" s="13"/>
      <c r="B816" s="243"/>
      <c r="C816" s="244"/>
      <c r="D816" s="245" t="s">
        <v>253</v>
      </c>
      <c r="E816" s="246" t="s">
        <v>1</v>
      </c>
      <c r="F816" s="247" t="s">
        <v>1123</v>
      </c>
      <c r="G816" s="244"/>
      <c r="H816" s="248">
        <v>3.5</v>
      </c>
      <c r="I816" s="249"/>
      <c r="J816" s="244"/>
      <c r="K816" s="244"/>
      <c r="L816" s="250"/>
      <c r="M816" s="251"/>
      <c r="N816" s="252"/>
      <c r="O816" s="252"/>
      <c r="P816" s="252"/>
      <c r="Q816" s="252"/>
      <c r="R816" s="252"/>
      <c r="S816" s="252"/>
      <c r="T816" s="25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4" t="s">
        <v>253</v>
      </c>
      <c r="AU816" s="254" t="s">
        <v>92</v>
      </c>
      <c r="AV816" s="13" t="s">
        <v>92</v>
      </c>
      <c r="AW816" s="13" t="s">
        <v>36</v>
      </c>
      <c r="AX816" s="13" t="s">
        <v>83</v>
      </c>
      <c r="AY816" s="254" t="s">
        <v>244</v>
      </c>
    </row>
    <row r="817" s="15" customFormat="1">
      <c r="A817" s="15"/>
      <c r="B817" s="266"/>
      <c r="C817" s="267"/>
      <c r="D817" s="245" t="s">
        <v>253</v>
      </c>
      <c r="E817" s="268" t="s">
        <v>1</v>
      </c>
      <c r="F817" s="269" t="s">
        <v>431</v>
      </c>
      <c r="G817" s="267"/>
      <c r="H817" s="268" t="s">
        <v>1</v>
      </c>
      <c r="I817" s="270"/>
      <c r="J817" s="267"/>
      <c r="K817" s="267"/>
      <c r="L817" s="271"/>
      <c r="M817" s="272"/>
      <c r="N817" s="273"/>
      <c r="O817" s="273"/>
      <c r="P817" s="273"/>
      <c r="Q817" s="273"/>
      <c r="R817" s="273"/>
      <c r="S817" s="273"/>
      <c r="T817" s="274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T817" s="275" t="s">
        <v>253</v>
      </c>
      <c r="AU817" s="275" t="s">
        <v>92</v>
      </c>
      <c r="AV817" s="15" t="s">
        <v>90</v>
      </c>
      <c r="AW817" s="15" t="s">
        <v>36</v>
      </c>
      <c r="AX817" s="15" t="s">
        <v>83</v>
      </c>
      <c r="AY817" s="275" t="s">
        <v>244</v>
      </c>
    </row>
    <row r="818" s="13" customFormat="1">
      <c r="A818" s="13"/>
      <c r="B818" s="243"/>
      <c r="C818" s="244"/>
      <c r="D818" s="245" t="s">
        <v>253</v>
      </c>
      <c r="E818" s="246" t="s">
        <v>1</v>
      </c>
      <c r="F818" s="247" t="s">
        <v>1125</v>
      </c>
      <c r="G818" s="244"/>
      <c r="H818" s="248">
        <v>7.5</v>
      </c>
      <c r="I818" s="249"/>
      <c r="J818" s="244"/>
      <c r="K818" s="244"/>
      <c r="L818" s="250"/>
      <c r="M818" s="251"/>
      <c r="N818" s="252"/>
      <c r="O818" s="252"/>
      <c r="P818" s="252"/>
      <c r="Q818" s="252"/>
      <c r="R818" s="252"/>
      <c r="S818" s="252"/>
      <c r="T818" s="25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54" t="s">
        <v>253</v>
      </c>
      <c r="AU818" s="254" t="s">
        <v>92</v>
      </c>
      <c r="AV818" s="13" t="s">
        <v>92</v>
      </c>
      <c r="AW818" s="13" t="s">
        <v>36</v>
      </c>
      <c r="AX818" s="13" t="s">
        <v>83</v>
      </c>
      <c r="AY818" s="254" t="s">
        <v>244</v>
      </c>
    </row>
    <row r="819" s="14" customFormat="1">
      <c r="A819" s="14"/>
      <c r="B819" s="255"/>
      <c r="C819" s="256"/>
      <c r="D819" s="245" t="s">
        <v>253</v>
      </c>
      <c r="E819" s="257" t="s">
        <v>1</v>
      </c>
      <c r="F819" s="258" t="s">
        <v>255</v>
      </c>
      <c r="G819" s="256"/>
      <c r="H819" s="259">
        <v>50</v>
      </c>
      <c r="I819" s="260"/>
      <c r="J819" s="256"/>
      <c r="K819" s="256"/>
      <c r="L819" s="261"/>
      <c r="M819" s="262"/>
      <c r="N819" s="263"/>
      <c r="O819" s="263"/>
      <c r="P819" s="263"/>
      <c r="Q819" s="263"/>
      <c r="R819" s="263"/>
      <c r="S819" s="263"/>
      <c r="T819" s="26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65" t="s">
        <v>253</v>
      </c>
      <c r="AU819" s="265" t="s">
        <v>92</v>
      </c>
      <c r="AV819" s="14" t="s">
        <v>251</v>
      </c>
      <c r="AW819" s="14" t="s">
        <v>36</v>
      </c>
      <c r="AX819" s="14" t="s">
        <v>90</v>
      </c>
      <c r="AY819" s="265" t="s">
        <v>244</v>
      </c>
    </row>
    <row r="820" s="2" customFormat="1" ht="24.15" customHeight="1">
      <c r="A820" s="39"/>
      <c r="B820" s="40"/>
      <c r="C820" s="229" t="s">
        <v>1126</v>
      </c>
      <c r="D820" s="229" t="s">
        <v>247</v>
      </c>
      <c r="E820" s="230" t="s">
        <v>1127</v>
      </c>
      <c r="F820" s="231" t="s">
        <v>1128</v>
      </c>
      <c r="G820" s="232" t="s">
        <v>184</v>
      </c>
      <c r="H820" s="233">
        <v>930</v>
      </c>
      <c r="I820" s="234"/>
      <c r="J820" s="235">
        <f>ROUND(I820*H820,2)</f>
        <v>0</v>
      </c>
      <c r="K820" s="236"/>
      <c r="L820" s="45"/>
      <c r="M820" s="237" t="s">
        <v>1</v>
      </c>
      <c r="N820" s="238" t="s">
        <v>48</v>
      </c>
      <c r="O820" s="92"/>
      <c r="P820" s="239">
        <f>O820*H820</f>
        <v>0</v>
      </c>
      <c r="Q820" s="239">
        <v>0.0016299999999999999</v>
      </c>
      <c r="R820" s="239">
        <f>Q820*H820</f>
        <v>1.5159</v>
      </c>
      <c r="S820" s="239">
        <v>0</v>
      </c>
      <c r="T820" s="240">
        <f>S820*H820</f>
        <v>0</v>
      </c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R820" s="241" t="s">
        <v>330</v>
      </c>
      <c r="AT820" s="241" t="s">
        <v>247</v>
      </c>
      <c r="AU820" s="241" t="s">
        <v>92</v>
      </c>
      <c r="AY820" s="18" t="s">
        <v>244</v>
      </c>
      <c r="BE820" s="242">
        <f>IF(N820="základní",J820,0)</f>
        <v>0</v>
      </c>
      <c r="BF820" s="242">
        <f>IF(N820="snížená",J820,0)</f>
        <v>0</v>
      </c>
      <c r="BG820" s="242">
        <f>IF(N820="zákl. přenesená",J820,0)</f>
        <v>0</v>
      </c>
      <c r="BH820" s="242">
        <f>IF(N820="sníž. přenesená",J820,0)</f>
        <v>0</v>
      </c>
      <c r="BI820" s="242">
        <f>IF(N820="nulová",J820,0)</f>
        <v>0</v>
      </c>
      <c r="BJ820" s="18" t="s">
        <v>90</v>
      </c>
      <c r="BK820" s="242">
        <f>ROUND(I820*H820,2)</f>
        <v>0</v>
      </c>
      <c r="BL820" s="18" t="s">
        <v>330</v>
      </c>
      <c r="BM820" s="241" t="s">
        <v>1129</v>
      </c>
    </row>
    <row r="821" s="13" customFormat="1">
      <c r="A821" s="13"/>
      <c r="B821" s="243"/>
      <c r="C821" s="244"/>
      <c r="D821" s="245" t="s">
        <v>253</v>
      </c>
      <c r="E821" s="246" t="s">
        <v>1</v>
      </c>
      <c r="F821" s="247" t="s">
        <v>1130</v>
      </c>
      <c r="G821" s="244"/>
      <c r="H821" s="248">
        <v>930</v>
      </c>
      <c r="I821" s="249"/>
      <c r="J821" s="244"/>
      <c r="K821" s="244"/>
      <c r="L821" s="250"/>
      <c r="M821" s="251"/>
      <c r="N821" s="252"/>
      <c r="O821" s="252"/>
      <c r="P821" s="252"/>
      <c r="Q821" s="252"/>
      <c r="R821" s="252"/>
      <c r="S821" s="252"/>
      <c r="T821" s="25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4" t="s">
        <v>253</v>
      </c>
      <c r="AU821" s="254" t="s">
        <v>92</v>
      </c>
      <c r="AV821" s="13" t="s">
        <v>92</v>
      </c>
      <c r="AW821" s="13" t="s">
        <v>36</v>
      </c>
      <c r="AX821" s="13" t="s">
        <v>83</v>
      </c>
      <c r="AY821" s="254" t="s">
        <v>244</v>
      </c>
    </row>
    <row r="822" s="14" customFormat="1">
      <c r="A822" s="14"/>
      <c r="B822" s="255"/>
      <c r="C822" s="256"/>
      <c r="D822" s="245" t="s">
        <v>253</v>
      </c>
      <c r="E822" s="257" t="s">
        <v>1</v>
      </c>
      <c r="F822" s="258" t="s">
        <v>255</v>
      </c>
      <c r="G822" s="256"/>
      <c r="H822" s="259">
        <v>930</v>
      </c>
      <c r="I822" s="260"/>
      <c r="J822" s="256"/>
      <c r="K822" s="256"/>
      <c r="L822" s="261"/>
      <c r="M822" s="262"/>
      <c r="N822" s="263"/>
      <c r="O822" s="263"/>
      <c r="P822" s="263"/>
      <c r="Q822" s="263"/>
      <c r="R822" s="263"/>
      <c r="S822" s="263"/>
      <c r="T822" s="26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65" t="s">
        <v>253</v>
      </c>
      <c r="AU822" s="265" t="s">
        <v>92</v>
      </c>
      <c r="AV822" s="14" t="s">
        <v>251</v>
      </c>
      <c r="AW822" s="14" t="s">
        <v>36</v>
      </c>
      <c r="AX822" s="14" t="s">
        <v>90</v>
      </c>
      <c r="AY822" s="265" t="s">
        <v>244</v>
      </c>
    </row>
    <row r="823" s="2" customFormat="1" ht="33" customHeight="1">
      <c r="A823" s="39"/>
      <c r="B823" s="40"/>
      <c r="C823" s="229" t="s">
        <v>1131</v>
      </c>
      <c r="D823" s="229" t="s">
        <v>247</v>
      </c>
      <c r="E823" s="230" t="s">
        <v>1132</v>
      </c>
      <c r="F823" s="231" t="s">
        <v>1133</v>
      </c>
      <c r="G823" s="232" t="s">
        <v>184</v>
      </c>
      <c r="H823" s="233">
        <v>327</v>
      </c>
      <c r="I823" s="234"/>
      <c r="J823" s="235">
        <f>ROUND(I823*H823,2)</f>
        <v>0</v>
      </c>
      <c r="K823" s="236"/>
      <c r="L823" s="45"/>
      <c r="M823" s="237" t="s">
        <v>1</v>
      </c>
      <c r="N823" s="238" t="s">
        <v>48</v>
      </c>
      <c r="O823" s="92"/>
      <c r="P823" s="239">
        <f>O823*H823</f>
        <v>0</v>
      </c>
      <c r="Q823" s="239">
        <v>0.0020600000000000002</v>
      </c>
      <c r="R823" s="239">
        <f>Q823*H823</f>
        <v>0.67362000000000011</v>
      </c>
      <c r="S823" s="239">
        <v>0</v>
      </c>
      <c r="T823" s="240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41" t="s">
        <v>330</v>
      </c>
      <c r="AT823" s="241" t="s">
        <v>247</v>
      </c>
      <c r="AU823" s="241" t="s">
        <v>92</v>
      </c>
      <c r="AY823" s="18" t="s">
        <v>244</v>
      </c>
      <c r="BE823" s="242">
        <f>IF(N823="základní",J823,0)</f>
        <v>0</v>
      </c>
      <c r="BF823" s="242">
        <f>IF(N823="snížená",J823,0)</f>
        <v>0</v>
      </c>
      <c r="BG823" s="242">
        <f>IF(N823="zákl. přenesená",J823,0)</f>
        <v>0</v>
      </c>
      <c r="BH823" s="242">
        <f>IF(N823="sníž. přenesená",J823,0)</f>
        <v>0</v>
      </c>
      <c r="BI823" s="242">
        <f>IF(N823="nulová",J823,0)</f>
        <v>0</v>
      </c>
      <c r="BJ823" s="18" t="s">
        <v>90</v>
      </c>
      <c r="BK823" s="242">
        <f>ROUND(I823*H823,2)</f>
        <v>0</v>
      </c>
      <c r="BL823" s="18" t="s">
        <v>330</v>
      </c>
      <c r="BM823" s="241" t="s">
        <v>1134</v>
      </c>
    </row>
    <row r="824" s="13" customFormat="1">
      <c r="A824" s="13"/>
      <c r="B824" s="243"/>
      <c r="C824" s="244"/>
      <c r="D824" s="245" t="s">
        <v>253</v>
      </c>
      <c r="E824" s="246" t="s">
        <v>1</v>
      </c>
      <c r="F824" s="247" t="s">
        <v>1135</v>
      </c>
      <c r="G824" s="244"/>
      <c r="H824" s="248">
        <v>327</v>
      </c>
      <c r="I824" s="249"/>
      <c r="J824" s="244"/>
      <c r="K824" s="244"/>
      <c r="L824" s="250"/>
      <c r="M824" s="251"/>
      <c r="N824" s="252"/>
      <c r="O824" s="252"/>
      <c r="P824" s="252"/>
      <c r="Q824" s="252"/>
      <c r="R824" s="252"/>
      <c r="S824" s="252"/>
      <c r="T824" s="25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54" t="s">
        <v>253</v>
      </c>
      <c r="AU824" s="254" t="s">
        <v>92</v>
      </c>
      <c r="AV824" s="13" t="s">
        <v>92</v>
      </c>
      <c r="AW824" s="13" t="s">
        <v>36</v>
      </c>
      <c r="AX824" s="13" t="s">
        <v>83</v>
      </c>
      <c r="AY824" s="254" t="s">
        <v>244</v>
      </c>
    </row>
    <row r="825" s="14" customFormat="1">
      <c r="A825" s="14"/>
      <c r="B825" s="255"/>
      <c r="C825" s="256"/>
      <c r="D825" s="245" t="s">
        <v>253</v>
      </c>
      <c r="E825" s="257" t="s">
        <v>1</v>
      </c>
      <c r="F825" s="258" t="s">
        <v>255</v>
      </c>
      <c r="G825" s="256"/>
      <c r="H825" s="259">
        <v>327</v>
      </c>
      <c r="I825" s="260"/>
      <c r="J825" s="256"/>
      <c r="K825" s="256"/>
      <c r="L825" s="261"/>
      <c r="M825" s="262"/>
      <c r="N825" s="263"/>
      <c r="O825" s="263"/>
      <c r="P825" s="263"/>
      <c r="Q825" s="263"/>
      <c r="R825" s="263"/>
      <c r="S825" s="263"/>
      <c r="T825" s="26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65" t="s">
        <v>253</v>
      </c>
      <c r="AU825" s="265" t="s">
        <v>92</v>
      </c>
      <c r="AV825" s="14" t="s">
        <v>251</v>
      </c>
      <c r="AW825" s="14" t="s">
        <v>36</v>
      </c>
      <c r="AX825" s="14" t="s">
        <v>90</v>
      </c>
      <c r="AY825" s="265" t="s">
        <v>244</v>
      </c>
    </row>
    <row r="826" s="2" customFormat="1" ht="24.15" customHeight="1">
      <c r="A826" s="39"/>
      <c r="B826" s="40"/>
      <c r="C826" s="229" t="s">
        <v>1136</v>
      </c>
      <c r="D826" s="229" t="s">
        <v>247</v>
      </c>
      <c r="E826" s="230" t="s">
        <v>1137</v>
      </c>
      <c r="F826" s="231" t="s">
        <v>1138</v>
      </c>
      <c r="G826" s="232" t="s">
        <v>184</v>
      </c>
      <c r="H826" s="233">
        <v>49.799999999999997</v>
      </c>
      <c r="I826" s="234"/>
      <c r="J826" s="235">
        <f>ROUND(I826*H826,2)</f>
        <v>0</v>
      </c>
      <c r="K826" s="236"/>
      <c r="L826" s="45"/>
      <c r="M826" s="237" t="s">
        <v>1</v>
      </c>
      <c r="N826" s="238" t="s">
        <v>48</v>
      </c>
      <c r="O826" s="92"/>
      <c r="P826" s="239">
        <f>O826*H826</f>
        <v>0</v>
      </c>
      <c r="Q826" s="239">
        <v>0.0019300000000000001</v>
      </c>
      <c r="R826" s="239">
        <f>Q826*H826</f>
        <v>0.096114000000000005</v>
      </c>
      <c r="S826" s="239">
        <v>0</v>
      </c>
      <c r="T826" s="240">
        <f>S826*H826</f>
        <v>0</v>
      </c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R826" s="241" t="s">
        <v>330</v>
      </c>
      <c r="AT826" s="241" t="s">
        <v>247</v>
      </c>
      <c r="AU826" s="241" t="s">
        <v>92</v>
      </c>
      <c r="AY826" s="18" t="s">
        <v>244</v>
      </c>
      <c r="BE826" s="242">
        <f>IF(N826="základní",J826,0)</f>
        <v>0</v>
      </c>
      <c r="BF826" s="242">
        <f>IF(N826="snížená",J826,0)</f>
        <v>0</v>
      </c>
      <c r="BG826" s="242">
        <f>IF(N826="zákl. přenesená",J826,0)</f>
        <v>0</v>
      </c>
      <c r="BH826" s="242">
        <f>IF(N826="sníž. přenesená",J826,0)</f>
        <v>0</v>
      </c>
      <c r="BI826" s="242">
        <f>IF(N826="nulová",J826,0)</f>
        <v>0</v>
      </c>
      <c r="BJ826" s="18" t="s">
        <v>90</v>
      </c>
      <c r="BK826" s="242">
        <f>ROUND(I826*H826,2)</f>
        <v>0</v>
      </c>
      <c r="BL826" s="18" t="s">
        <v>330</v>
      </c>
      <c r="BM826" s="241" t="s">
        <v>1139</v>
      </c>
    </row>
    <row r="827" s="13" customFormat="1">
      <c r="A827" s="13"/>
      <c r="B827" s="243"/>
      <c r="C827" s="244"/>
      <c r="D827" s="245" t="s">
        <v>253</v>
      </c>
      <c r="E827" s="246" t="s">
        <v>1</v>
      </c>
      <c r="F827" s="247" t="s">
        <v>1140</v>
      </c>
      <c r="G827" s="244"/>
      <c r="H827" s="248">
        <v>49.799999999999997</v>
      </c>
      <c r="I827" s="249"/>
      <c r="J827" s="244"/>
      <c r="K827" s="244"/>
      <c r="L827" s="250"/>
      <c r="M827" s="251"/>
      <c r="N827" s="252"/>
      <c r="O827" s="252"/>
      <c r="P827" s="252"/>
      <c r="Q827" s="252"/>
      <c r="R827" s="252"/>
      <c r="S827" s="252"/>
      <c r="T827" s="25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4" t="s">
        <v>253</v>
      </c>
      <c r="AU827" s="254" t="s">
        <v>92</v>
      </c>
      <c r="AV827" s="13" t="s">
        <v>92</v>
      </c>
      <c r="AW827" s="13" t="s">
        <v>36</v>
      </c>
      <c r="AX827" s="13" t="s">
        <v>83</v>
      </c>
      <c r="AY827" s="254" t="s">
        <v>244</v>
      </c>
    </row>
    <row r="828" s="14" customFormat="1">
      <c r="A828" s="14"/>
      <c r="B828" s="255"/>
      <c r="C828" s="256"/>
      <c r="D828" s="245" t="s">
        <v>253</v>
      </c>
      <c r="E828" s="257" t="s">
        <v>1</v>
      </c>
      <c r="F828" s="258" t="s">
        <v>255</v>
      </c>
      <c r="G828" s="256"/>
      <c r="H828" s="259">
        <v>49.799999999999997</v>
      </c>
      <c r="I828" s="260"/>
      <c r="J828" s="256"/>
      <c r="K828" s="256"/>
      <c r="L828" s="261"/>
      <c r="M828" s="262"/>
      <c r="N828" s="263"/>
      <c r="O828" s="263"/>
      <c r="P828" s="263"/>
      <c r="Q828" s="263"/>
      <c r="R828" s="263"/>
      <c r="S828" s="263"/>
      <c r="T828" s="26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65" t="s">
        <v>253</v>
      </c>
      <c r="AU828" s="265" t="s">
        <v>92</v>
      </c>
      <c r="AV828" s="14" t="s">
        <v>251</v>
      </c>
      <c r="AW828" s="14" t="s">
        <v>36</v>
      </c>
      <c r="AX828" s="14" t="s">
        <v>90</v>
      </c>
      <c r="AY828" s="265" t="s">
        <v>244</v>
      </c>
    </row>
    <row r="829" s="2" customFormat="1" ht="24.15" customHeight="1">
      <c r="A829" s="39"/>
      <c r="B829" s="40"/>
      <c r="C829" s="229" t="s">
        <v>1141</v>
      </c>
      <c r="D829" s="229" t="s">
        <v>247</v>
      </c>
      <c r="E829" s="230" t="s">
        <v>1142</v>
      </c>
      <c r="F829" s="231" t="s">
        <v>1143</v>
      </c>
      <c r="G829" s="232" t="s">
        <v>184</v>
      </c>
      <c r="H829" s="233">
        <v>7.6200000000000001</v>
      </c>
      <c r="I829" s="234"/>
      <c r="J829" s="235">
        <f>ROUND(I829*H829,2)</f>
        <v>0</v>
      </c>
      <c r="K829" s="236"/>
      <c r="L829" s="45"/>
      <c r="M829" s="237" t="s">
        <v>1</v>
      </c>
      <c r="N829" s="238" t="s">
        <v>48</v>
      </c>
      <c r="O829" s="92"/>
      <c r="P829" s="239">
        <f>O829*H829</f>
        <v>0</v>
      </c>
      <c r="Q829" s="239">
        <v>0.0064099999999999999</v>
      </c>
      <c r="R829" s="239">
        <f>Q829*H829</f>
        <v>0.048844199999999997</v>
      </c>
      <c r="S829" s="239">
        <v>0</v>
      </c>
      <c r="T829" s="240">
        <f>S829*H829</f>
        <v>0</v>
      </c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R829" s="241" t="s">
        <v>251</v>
      </c>
      <c r="AT829" s="241" t="s">
        <v>247</v>
      </c>
      <c r="AU829" s="241" t="s">
        <v>92</v>
      </c>
      <c r="AY829" s="18" t="s">
        <v>244</v>
      </c>
      <c r="BE829" s="242">
        <f>IF(N829="základní",J829,0)</f>
        <v>0</v>
      </c>
      <c r="BF829" s="242">
        <f>IF(N829="snížená",J829,0)</f>
        <v>0</v>
      </c>
      <c r="BG829" s="242">
        <f>IF(N829="zákl. přenesená",J829,0)</f>
        <v>0</v>
      </c>
      <c r="BH829" s="242">
        <f>IF(N829="sníž. přenesená",J829,0)</f>
        <v>0</v>
      </c>
      <c r="BI829" s="242">
        <f>IF(N829="nulová",J829,0)</f>
        <v>0</v>
      </c>
      <c r="BJ829" s="18" t="s">
        <v>90</v>
      </c>
      <c r="BK829" s="242">
        <f>ROUND(I829*H829,2)</f>
        <v>0</v>
      </c>
      <c r="BL829" s="18" t="s">
        <v>251</v>
      </c>
      <c r="BM829" s="241" t="s">
        <v>1144</v>
      </c>
    </row>
    <row r="830" s="2" customFormat="1">
      <c r="A830" s="39"/>
      <c r="B830" s="40"/>
      <c r="C830" s="41"/>
      <c r="D830" s="245" t="s">
        <v>632</v>
      </c>
      <c r="E830" s="41"/>
      <c r="F830" s="299" t="s">
        <v>1145</v>
      </c>
      <c r="G830" s="41"/>
      <c r="H830" s="41"/>
      <c r="I830" s="300"/>
      <c r="J830" s="41"/>
      <c r="K830" s="41"/>
      <c r="L830" s="45"/>
      <c r="M830" s="301"/>
      <c r="N830" s="302"/>
      <c r="O830" s="92"/>
      <c r="P830" s="92"/>
      <c r="Q830" s="92"/>
      <c r="R830" s="92"/>
      <c r="S830" s="92"/>
      <c r="T830" s="93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T830" s="18" t="s">
        <v>632</v>
      </c>
      <c r="AU830" s="18" t="s">
        <v>92</v>
      </c>
    </row>
    <row r="831" s="2" customFormat="1" ht="24.15" customHeight="1">
      <c r="A831" s="39"/>
      <c r="B831" s="40"/>
      <c r="C831" s="229" t="s">
        <v>1146</v>
      </c>
      <c r="D831" s="229" t="s">
        <v>247</v>
      </c>
      <c r="E831" s="230" t="s">
        <v>1147</v>
      </c>
      <c r="F831" s="231" t="s">
        <v>1148</v>
      </c>
      <c r="G831" s="232" t="s">
        <v>184</v>
      </c>
      <c r="H831" s="233">
        <v>4.7999999999999998</v>
      </c>
      <c r="I831" s="234"/>
      <c r="J831" s="235">
        <f>ROUND(I831*H831,2)</f>
        <v>0</v>
      </c>
      <c r="K831" s="236"/>
      <c r="L831" s="45"/>
      <c r="M831" s="237" t="s">
        <v>1</v>
      </c>
      <c r="N831" s="238" t="s">
        <v>48</v>
      </c>
      <c r="O831" s="92"/>
      <c r="P831" s="239">
        <f>O831*H831</f>
        <v>0</v>
      </c>
      <c r="Q831" s="239">
        <v>0.0064099999999999999</v>
      </c>
      <c r="R831" s="239">
        <f>Q831*H831</f>
        <v>0.030767999999999997</v>
      </c>
      <c r="S831" s="239">
        <v>0</v>
      </c>
      <c r="T831" s="240">
        <f>S831*H831</f>
        <v>0</v>
      </c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R831" s="241" t="s">
        <v>251</v>
      </c>
      <c r="AT831" s="241" t="s">
        <v>247</v>
      </c>
      <c r="AU831" s="241" t="s">
        <v>92</v>
      </c>
      <c r="AY831" s="18" t="s">
        <v>244</v>
      </c>
      <c r="BE831" s="242">
        <f>IF(N831="základní",J831,0)</f>
        <v>0</v>
      </c>
      <c r="BF831" s="242">
        <f>IF(N831="snížená",J831,0)</f>
        <v>0</v>
      </c>
      <c r="BG831" s="242">
        <f>IF(N831="zákl. přenesená",J831,0)</f>
        <v>0</v>
      </c>
      <c r="BH831" s="242">
        <f>IF(N831="sníž. přenesená",J831,0)</f>
        <v>0</v>
      </c>
      <c r="BI831" s="242">
        <f>IF(N831="nulová",J831,0)</f>
        <v>0</v>
      </c>
      <c r="BJ831" s="18" t="s">
        <v>90</v>
      </c>
      <c r="BK831" s="242">
        <f>ROUND(I831*H831,2)</f>
        <v>0</v>
      </c>
      <c r="BL831" s="18" t="s">
        <v>251</v>
      </c>
      <c r="BM831" s="241" t="s">
        <v>1149</v>
      </c>
    </row>
    <row r="832" s="2" customFormat="1">
      <c r="A832" s="39"/>
      <c r="B832" s="40"/>
      <c r="C832" s="41"/>
      <c r="D832" s="245" t="s">
        <v>632</v>
      </c>
      <c r="E832" s="41"/>
      <c r="F832" s="299" t="s">
        <v>1145</v>
      </c>
      <c r="G832" s="41"/>
      <c r="H832" s="41"/>
      <c r="I832" s="300"/>
      <c r="J832" s="41"/>
      <c r="K832" s="41"/>
      <c r="L832" s="45"/>
      <c r="M832" s="301"/>
      <c r="N832" s="302"/>
      <c r="O832" s="92"/>
      <c r="P832" s="92"/>
      <c r="Q832" s="92"/>
      <c r="R832" s="92"/>
      <c r="S832" s="92"/>
      <c r="T832" s="93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T832" s="18" t="s">
        <v>632</v>
      </c>
      <c r="AU832" s="18" t="s">
        <v>92</v>
      </c>
    </row>
    <row r="833" s="2" customFormat="1" ht="24.15" customHeight="1">
      <c r="A833" s="39"/>
      <c r="B833" s="40"/>
      <c r="C833" s="229" t="s">
        <v>1150</v>
      </c>
      <c r="D833" s="229" t="s">
        <v>247</v>
      </c>
      <c r="E833" s="230" t="s">
        <v>1151</v>
      </c>
      <c r="F833" s="231" t="s">
        <v>1152</v>
      </c>
      <c r="G833" s="232" t="s">
        <v>184</v>
      </c>
      <c r="H833" s="233">
        <v>4.5</v>
      </c>
      <c r="I833" s="234"/>
      <c r="J833" s="235">
        <f>ROUND(I833*H833,2)</f>
        <v>0</v>
      </c>
      <c r="K833" s="236"/>
      <c r="L833" s="45"/>
      <c r="M833" s="237" t="s">
        <v>1</v>
      </c>
      <c r="N833" s="238" t="s">
        <v>48</v>
      </c>
      <c r="O833" s="92"/>
      <c r="P833" s="239">
        <f>O833*H833</f>
        <v>0</v>
      </c>
      <c r="Q833" s="239">
        <v>0.0064099999999999999</v>
      </c>
      <c r="R833" s="239">
        <f>Q833*H833</f>
        <v>0.028844999999999999</v>
      </c>
      <c r="S833" s="239">
        <v>0</v>
      </c>
      <c r="T833" s="240">
        <f>S833*H833</f>
        <v>0</v>
      </c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R833" s="241" t="s">
        <v>251</v>
      </c>
      <c r="AT833" s="241" t="s">
        <v>247</v>
      </c>
      <c r="AU833" s="241" t="s">
        <v>92</v>
      </c>
      <c r="AY833" s="18" t="s">
        <v>244</v>
      </c>
      <c r="BE833" s="242">
        <f>IF(N833="základní",J833,0)</f>
        <v>0</v>
      </c>
      <c r="BF833" s="242">
        <f>IF(N833="snížená",J833,0)</f>
        <v>0</v>
      </c>
      <c r="BG833" s="242">
        <f>IF(N833="zákl. přenesená",J833,0)</f>
        <v>0</v>
      </c>
      <c r="BH833" s="242">
        <f>IF(N833="sníž. přenesená",J833,0)</f>
        <v>0</v>
      </c>
      <c r="BI833" s="242">
        <f>IF(N833="nulová",J833,0)</f>
        <v>0</v>
      </c>
      <c r="BJ833" s="18" t="s">
        <v>90</v>
      </c>
      <c r="BK833" s="242">
        <f>ROUND(I833*H833,2)</f>
        <v>0</v>
      </c>
      <c r="BL833" s="18" t="s">
        <v>251</v>
      </c>
      <c r="BM833" s="241" t="s">
        <v>1153</v>
      </c>
    </row>
    <row r="834" s="2" customFormat="1">
      <c r="A834" s="39"/>
      <c r="B834" s="40"/>
      <c r="C834" s="41"/>
      <c r="D834" s="245" t="s">
        <v>632</v>
      </c>
      <c r="E834" s="41"/>
      <c r="F834" s="299" t="s">
        <v>1145</v>
      </c>
      <c r="G834" s="41"/>
      <c r="H834" s="41"/>
      <c r="I834" s="300"/>
      <c r="J834" s="41"/>
      <c r="K834" s="41"/>
      <c r="L834" s="45"/>
      <c r="M834" s="301"/>
      <c r="N834" s="302"/>
      <c r="O834" s="92"/>
      <c r="P834" s="92"/>
      <c r="Q834" s="92"/>
      <c r="R834" s="92"/>
      <c r="S834" s="92"/>
      <c r="T834" s="93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T834" s="18" t="s">
        <v>632</v>
      </c>
      <c r="AU834" s="18" t="s">
        <v>92</v>
      </c>
    </row>
    <row r="835" s="2" customFormat="1" ht="24.15" customHeight="1">
      <c r="A835" s="39"/>
      <c r="B835" s="40"/>
      <c r="C835" s="229" t="s">
        <v>1154</v>
      </c>
      <c r="D835" s="303" t="s">
        <v>247</v>
      </c>
      <c r="E835" s="230" t="s">
        <v>1155</v>
      </c>
      <c r="F835" s="231" t="s">
        <v>1156</v>
      </c>
      <c r="G835" s="232" t="s">
        <v>184</v>
      </c>
      <c r="H835" s="233">
        <v>135</v>
      </c>
      <c r="I835" s="234"/>
      <c r="J835" s="235">
        <f>ROUND(I835*H835,2)</f>
        <v>0</v>
      </c>
      <c r="K835" s="236"/>
      <c r="L835" s="45"/>
      <c r="M835" s="237" t="s">
        <v>1</v>
      </c>
      <c r="N835" s="238" t="s">
        <v>48</v>
      </c>
      <c r="O835" s="92"/>
      <c r="P835" s="239">
        <f>O835*H835</f>
        <v>0</v>
      </c>
      <c r="Q835" s="239">
        <v>0.0064099999999999999</v>
      </c>
      <c r="R835" s="239">
        <f>Q835*H835</f>
        <v>0.86534999999999995</v>
      </c>
      <c r="S835" s="239">
        <v>0</v>
      </c>
      <c r="T835" s="240">
        <f>S835*H835</f>
        <v>0</v>
      </c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R835" s="241" t="s">
        <v>251</v>
      </c>
      <c r="AT835" s="241" t="s">
        <v>247</v>
      </c>
      <c r="AU835" s="241" t="s">
        <v>92</v>
      </c>
      <c r="AY835" s="18" t="s">
        <v>244</v>
      </c>
      <c r="BE835" s="242">
        <f>IF(N835="základní",J835,0)</f>
        <v>0</v>
      </c>
      <c r="BF835" s="242">
        <f>IF(N835="snížená",J835,0)</f>
        <v>0</v>
      </c>
      <c r="BG835" s="242">
        <f>IF(N835="zákl. přenesená",J835,0)</f>
        <v>0</v>
      </c>
      <c r="BH835" s="242">
        <f>IF(N835="sníž. přenesená",J835,0)</f>
        <v>0</v>
      </c>
      <c r="BI835" s="242">
        <f>IF(N835="nulová",J835,0)</f>
        <v>0</v>
      </c>
      <c r="BJ835" s="18" t="s">
        <v>90</v>
      </c>
      <c r="BK835" s="242">
        <f>ROUND(I835*H835,2)</f>
        <v>0</v>
      </c>
      <c r="BL835" s="18" t="s">
        <v>251</v>
      </c>
      <c r="BM835" s="241" t="s">
        <v>1157</v>
      </c>
    </row>
    <row r="836" s="2" customFormat="1">
      <c r="A836" s="39"/>
      <c r="B836" s="40"/>
      <c r="C836" s="41"/>
      <c r="D836" s="245" t="s">
        <v>632</v>
      </c>
      <c r="E836" s="41"/>
      <c r="F836" s="299" t="s">
        <v>1158</v>
      </c>
      <c r="G836" s="41"/>
      <c r="H836" s="41"/>
      <c r="I836" s="300"/>
      <c r="J836" s="41"/>
      <c r="K836" s="41"/>
      <c r="L836" s="45"/>
      <c r="M836" s="301"/>
      <c r="N836" s="302"/>
      <c r="O836" s="92"/>
      <c r="P836" s="92"/>
      <c r="Q836" s="92"/>
      <c r="R836" s="92"/>
      <c r="S836" s="92"/>
      <c r="T836" s="93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T836" s="18" t="s">
        <v>632</v>
      </c>
      <c r="AU836" s="18" t="s">
        <v>92</v>
      </c>
    </row>
    <row r="837" s="13" customFormat="1">
      <c r="A837" s="13"/>
      <c r="B837" s="243"/>
      <c r="C837" s="244"/>
      <c r="D837" s="245" t="s">
        <v>253</v>
      </c>
      <c r="E837" s="246" t="s">
        <v>1</v>
      </c>
      <c r="F837" s="247" t="s">
        <v>1159</v>
      </c>
      <c r="G837" s="244"/>
      <c r="H837" s="248">
        <v>135</v>
      </c>
      <c r="I837" s="249"/>
      <c r="J837" s="244"/>
      <c r="K837" s="244"/>
      <c r="L837" s="250"/>
      <c r="M837" s="251"/>
      <c r="N837" s="252"/>
      <c r="O837" s="252"/>
      <c r="P837" s="252"/>
      <c r="Q837" s="252"/>
      <c r="R837" s="252"/>
      <c r="S837" s="252"/>
      <c r="T837" s="25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4" t="s">
        <v>253</v>
      </c>
      <c r="AU837" s="254" t="s">
        <v>92</v>
      </c>
      <c r="AV837" s="13" t="s">
        <v>92</v>
      </c>
      <c r="AW837" s="13" t="s">
        <v>36</v>
      </c>
      <c r="AX837" s="13" t="s">
        <v>83</v>
      </c>
      <c r="AY837" s="254" t="s">
        <v>244</v>
      </c>
    </row>
    <row r="838" s="14" customFormat="1">
      <c r="A838" s="14"/>
      <c r="B838" s="255"/>
      <c r="C838" s="256"/>
      <c r="D838" s="245" t="s">
        <v>253</v>
      </c>
      <c r="E838" s="257" t="s">
        <v>1</v>
      </c>
      <c r="F838" s="258" t="s">
        <v>255</v>
      </c>
      <c r="G838" s="256"/>
      <c r="H838" s="259">
        <v>135</v>
      </c>
      <c r="I838" s="260"/>
      <c r="J838" s="256"/>
      <c r="K838" s="256"/>
      <c r="L838" s="261"/>
      <c r="M838" s="262"/>
      <c r="N838" s="263"/>
      <c r="O838" s="263"/>
      <c r="P838" s="263"/>
      <c r="Q838" s="263"/>
      <c r="R838" s="263"/>
      <c r="S838" s="263"/>
      <c r="T838" s="26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65" t="s">
        <v>253</v>
      </c>
      <c r="AU838" s="265" t="s">
        <v>92</v>
      </c>
      <c r="AV838" s="14" t="s">
        <v>251</v>
      </c>
      <c r="AW838" s="14" t="s">
        <v>36</v>
      </c>
      <c r="AX838" s="14" t="s">
        <v>90</v>
      </c>
      <c r="AY838" s="265" t="s">
        <v>244</v>
      </c>
    </row>
    <row r="839" s="2" customFormat="1" ht="24.15" customHeight="1">
      <c r="A839" s="39"/>
      <c r="B839" s="40"/>
      <c r="C839" s="229" t="s">
        <v>1160</v>
      </c>
      <c r="D839" s="303" t="s">
        <v>247</v>
      </c>
      <c r="E839" s="230" t="s">
        <v>1161</v>
      </c>
      <c r="F839" s="231" t="s">
        <v>1162</v>
      </c>
      <c r="G839" s="232" t="s">
        <v>184</v>
      </c>
      <c r="H839" s="233">
        <v>84.400000000000006</v>
      </c>
      <c r="I839" s="234"/>
      <c r="J839" s="235">
        <f>ROUND(I839*H839,2)</f>
        <v>0</v>
      </c>
      <c r="K839" s="236"/>
      <c r="L839" s="45"/>
      <c r="M839" s="237" t="s">
        <v>1</v>
      </c>
      <c r="N839" s="238" t="s">
        <v>48</v>
      </c>
      <c r="O839" s="92"/>
      <c r="P839" s="239">
        <f>O839*H839</f>
        <v>0</v>
      </c>
      <c r="Q839" s="239">
        <v>0.0064099999999999999</v>
      </c>
      <c r="R839" s="239">
        <f>Q839*H839</f>
        <v>0.54100400000000004</v>
      </c>
      <c r="S839" s="239">
        <v>0</v>
      </c>
      <c r="T839" s="240">
        <f>S839*H839</f>
        <v>0</v>
      </c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R839" s="241" t="s">
        <v>251</v>
      </c>
      <c r="AT839" s="241" t="s">
        <v>247</v>
      </c>
      <c r="AU839" s="241" t="s">
        <v>92</v>
      </c>
      <c r="AY839" s="18" t="s">
        <v>244</v>
      </c>
      <c r="BE839" s="242">
        <f>IF(N839="základní",J839,0)</f>
        <v>0</v>
      </c>
      <c r="BF839" s="242">
        <f>IF(N839="snížená",J839,0)</f>
        <v>0</v>
      </c>
      <c r="BG839" s="242">
        <f>IF(N839="zákl. přenesená",J839,0)</f>
        <v>0</v>
      </c>
      <c r="BH839" s="242">
        <f>IF(N839="sníž. přenesená",J839,0)</f>
        <v>0</v>
      </c>
      <c r="BI839" s="242">
        <f>IF(N839="nulová",J839,0)</f>
        <v>0</v>
      </c>
      <c r="BJ839" s="18" t="s">
        <v>90</v>
      </c>
      <c r="BK839" s="242">
        <f>ROUND(I839*H839,2)</f>
        <v>0</v>
      </c>
      <c r="BL839" s="18" t="s">
        <v>251</v>
      </c>
      <c r="BM839" s="241" t="s">
        <v>1163</v>
      </c>
    </row>
    <row r="840" s="2" customFormat="1">
      <c r="A840" s="39"/>
      <c r="B840" s="40"/>
      <c r="C840" s="41"/>
      <c r="D840" s="245" t="s">
        <v>632</v>
      </c>
      <c r="E840" s="41"/>
      <c r="F840" s="299" t="s">
        <v>1158</v>
      </c>
      <c r="G840" s="41"/>
      <c r="H840" s="41"/>
      <c r="I840" s="300"/>
      <c r="J840" s="41"/>
      <c r="K840" s="41"/>
      <c r="L840" s="45"/>
      <c r="M840" s="301"/>
      <c r="N840" s="302"/>
      <c r="O840" s="92"/>
      <c r="P840" s="92"/>
      <c r="Q840" s="92"/>
      <c r="R840" s="92"/>
      <c r="S840" s="92"/>
      <c r="T840" s="93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T840" s="18" t="s">
        <v>632</v>
      </c>
      <c r="AU840" s="18" t="s">
        <v>92</v>
      </c>
    </row>
    <row r="841" s="13" customFormat="1">
      <c r="A841" s="13"/>
      <c r="B841" s="243"/>
      <c r="C841" s="244"/>
      <c r="D841" s="245" t="s">
        <v>253</v>
      </c>
      <c r="E841" s="246" t="s">
        <v>1</v>
      </c>
      <c r="F841" s="247" t="s">
        <v>1164</v>
      </c>
      <c r="G841" s="244"/>
      <c r="H841" s="248">
        <v>84.400000000000006</v>
      </c>
      <c r="I841" s="249"/>
      <c r="J841" s="244"/>
      <c r="K841" s="244"/>
      <c r="L841" s="250"/>
      <c r="M841" s="251"/>
      <c r="N841" s="252"/>
      <c r="O841" s="252"/>
      <c r="P841" s="252"/>
      <c r="Q841" s="252"/>
      <c r="R841" s="252"/>
      <c r="S841" s="252"/>
      <c r="T841" s="25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54" t="s">
        <v>253</v>
      </c>
      <c r="AU841" s="254" t="s">
        <v>92</v>
      </c>
      <c r="AV841" s="13" t="s">
        <v>92</v>
      </c>
      <c r="AW841" s="13" t="s">
        <v>36</v>
      </c>
      <c r="AX841" s="13" t="s">
        <v>83</v>
      </c>
      <c r="AY841" s="254" t="s">
        <v>244</v>
      </c>
    </row>
    <row r="842" s="14" customFormat="1">
      <c r="A842" s="14"/>
      <c r="B842" s="255"/>
      <c r="C842" s="256"/>
      <c r="D842" s="245" t="s">
        <v>253</v>
      </c>
      <c r="E842" s="257" t="s">
        <v>1</v>
      </c>
      <c r="F842" s="258" t="s">
        <v>255</v>
      </c>
      <c r="G842" s="256"/>
      <c r="H842" s="259">
        <v>84.400000000000006</v>
      </c>
      <c r="I842" s="260"/>
      <c r="J842" s="256"/>
      <c r="K842" s="256"/>
      <c r="L842" s="261"/>
      <c r="M842" s="262"/>
      <c r="N842" s="263"/>
      <c r="O842" s="263"/>
      <c r="P842" s="263"/>
      <c r="Q842" s="263"/>
      <c r="R842" s="263"/>
      <c r="S842" s="263"/>
      <c r="T842" s="26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65" t="s">
        <v>253</v>
      </c>
      <c r="AU842" s="265" t="s">
        <v>92</v>
      </c>
      <c r="AV842" s="14" t="s">
        <v>251</v>
      </c>
      <c r="AW842" s="14" t="s">
        <v>36</v>
      </c>
      <c r="AX842" s="14" t="s">
        <v>90</v>
      </c>
      <c r="AY842" s="265" t="s">
        <v>244</v>
      </c>
    </row>
    <row r="843" s="2" customFormat="1" ht="24.15" customHeight="1">
      <c r="A843" s="39"/>
      <c r="B843" s="40"/>
      <c r="C843" s="229" t="s">
        <v>1165</v>
      </c>
      <c r="D843" s="229" t="s">
        <v>247</v>
      </c>
      <c r="E843" s="230" t="s">
        <v>1166</v>
      </c>
      <c r="F843" s="231" t="s">
        <v>1167</v>
      </c>
      <c r="G843" s="232" t="s">
        <v>184</v>
      </c>
      <c r="H843" s="233">
        <v>54</v>
      </c>
      <c r="I843" s="234"/>
      <c r="J843" s="235">
        <f>ROUND(I843*H843,2)</f>
        <v>0</v>
      </c>
      <c r="K843" s="236"/>
      <c r="L843" s="45"/>
      <c r="M843" s="237" t="s">
        <v>1</v>
      </c>
      <c r="N843" s="238" t="s">
        <v>48</v>
      </c>
      <c r="O843" s="92"/>
      <c r="P843" s="239">
        <f>O843*H843</f>
        <v>0</v>
      </c>
      <c r="Q843" s="239">
        <v>0.0064099999999999999</v>
      </c>
      <c r="R843" s="239">
        <f>Q843*H843</f>
        <v>0.34614</v>
      </c>
      <c r="S843" s="239">
        <v>0</v>
      </c>
      <c r="T843" s="240">
        <f>S843*H843</f>
        <v>0</v>
      </c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R843" s="241" t="s">
        <v>251</v>
      </c>
      <c r="AT843" s="241" t="s">
        <v>247</v>
      </c>
      <c r="AU843" s="241" t="s">
        <v>92</v>
      </c>
      <c r="AY843" s="18" t="s">
        <v>244</v>
      </c>
      <c r="BE843" s="242">
        <f>IF(N843="základní",J843,0)</f>
        <v>0</v>
      </c>
      <c r="BF843" s="242">
        <f>IF(N843="snížená",J843,0)</f>
        <v>0</v>
      </c>
      <c r="BG843" s="242">
        <f>IF(N843="zákl. přenesená",J843,0)</f>
        <v>0</v>
      </c>
      <c r="BH843" s="242">
        <f>IF(N843="sníž. přenesená",J843,0)</f>
        <v>0</v>
      </c>
      <c r="BI843" s="242">
        <f>IF(N843="nulová",J843,0)</f>
        <v>0</v>
      </c>
      <c r="BJ843" s="18" t="s">
        <v>90</v>
      </c>
      <c r="BK843" s="242">
        <f>ROUND(I843*H843,2)</f>
        <v>0</v>
      </c>
      <c r="BL843" s="18" t="s">
        <v>251</v>
      </c>
      <c r="BM843" s="241" t="s">
        <v>1168</v>
      </c>
    </row>
    <row r="844" s="2" customFormat="1">
      <c r="A844" s="39"/>
      <c r="B844" s="40"/>
      <c r="C844" s="41"/>
      <c r="D844" s="245" t="s">
        <v>632</v>
      </c>
      <c r="E844" s="41"/>
      <c r="F844" s="299" t="s">
        <v>1158</v>
      </c>
      <c r="G844" s="41"/>
      <c r="H844" s="41"/>
      <c r="I844" s="300"/>
      <c r="J844" s="41"/>
      <c r="K844" s="41"/>
      <c r="L844" s="45"/>
      <c r="M844" s="301"/>
      <c r="N844" s="302"/>
      <c r="O844" s="92"/>
      <c r="P844" s="92"/>
      <c r="Q844" s="92"/>
      <c r="R844" s="92"/>
      <c r="S844" s="92"/>
      <c r="T844" s="93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T844" s="18" t="s">
        <v>632</v>
      </c>
      <c r="AU844" s="18" t="s">
        <v>92</v>
      </c>
    </row>
    <row r="845" s="13" customFormat="1">
      <c r="A845" s="13"/>
      <c r="B845" s="243"/>
      <c r="C845" s="244"/>
      <c r="D845" s="245" t="s">
        <v>253</v>
      </c>
      <c r="E845" s="246" t="s">
        <v>1</v>
      </c>
      <c r="F845" s="247" t="s">
        <v>1169</v>
      </c>
      <c r="G845" s="244"/>
      <c r="H845" s="248">
        <v>54</v>
      </c>
      <c r="I845" s="249"/>
      <c r="J845" s="244"/>
      <c r="K845" s="244"/>
      <c r="L845" s="250"/>
      <c r="M845" s="251"/>
      <c r="N845" s="252"/>
      <c r="O845" s="252"/>
      <c r="P845" s="252"/>
      <c r="Q845" s="252"/>
      <c r="R845" s="252"/>
      <c r="S845" s="252"/>
      <c r="T845" s="25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54" t="s">
        <v>253</v>
      </c>
      <c r="AU845" s="254" t="s">
        <v>92</v>
      </c>
      <c r="AV845" s="13" t="s">
        <v>92</v>
      </c>
      <c r="AW845" s="13" t="s">
        <v>36</v>
      </c>
      <c r="AX845" s="13" t="s">
        <v>83</v>
      </c>
      <c r="AY845" s="254" t="s">
        <v>244</v>
      </c>
    </row>
    <row r="846" s="14" customFormat="1">
      <c r="A846" s="14"/>
      <c r="B846" s="255"/>
      <c r="C846" s="256"/>
      <c r="D846" s="245" t="s">
        <v>253</v>
      </c>
      <c r="E846" s="257" t="s">
        <v>1</v>
      </c>
      <c r="F846" s="258" t="s">
        <v>255</v>
      </c>
      <c r="G846" s="256"/>
      <c r="H846" s="259">
        <v>54</v>
      </c>
      <c r="I846" s="260"/>
      <c r="J846" s="256"/>
      <c r="K846" s="256"/>
      <c r="L846" s="261"/>
      <c r="M846" s="262"/>
      <c r="N846" s="263"/>
      <c r="O846" s="263"/>
      <c r="P846" s="263"/>
      <c r="Q846" s="263"/>
      <c r="R846" s="263"/>
      <c r="S846" s="263"/>
      <c r="T846" s="26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65" t="s">
        <v>253</v>
      </c>
      <c r="AU846" s="265" t="s">
        <v>92</v>
      </c>
      <c r="AV846" s="14" t="s">
        <v>251</v>
      </c>
      <c r="AW846" s="14" t="s">
        <v>36</v>
      </c>
      <c r="AX846" s="14" t="s">
        <v>90</v>
      </c>
      <c r="AY846" s="265" t="s">
        <v>244</v>
      </c>
    </row>
    <row r="847" s="2" customFormat="1" ht="24.15" customHeight="1">
      <c r="A847" s="39"/>
      <c r="B847" s="40"/>
      <c r="C847" s="229" t="s">
        <v>1170</v>
      </c>
      <c r="D847" s="229" t="s">
        <v>247</v>
      </c>
      <c r="E847" s="230" t="s">
        <v>1171</v>
      </c>
      <c r="F847" s="231" t="s">
        <v>1156</v>
      </c>
      <c r="G847" s="232" t="s">
        <v>184</v>
      </c>
      <c r="H847" s="233">
        <v>25.399999999999999</v>
      </c>
      <c r="I847" s="234"/>
      <c r="J847" s="235">
        <f>ROUND(I847*H847,2)</f>
        <v>0</v>
      </c>
      <c r="K847" s="236"/>
      <c r="L847" s="45"/>
      <c r="M847" s="237" t="s">
        <v>1</v>
      </c>
      <c r="N847" s="238" t="s">
        <v>48</v>
      </c>
      <c r="O847" s="92"/>
      <c r="P847" s="239">
        <f>O847*H847</f>
        <v>0</v>
      </c>
      <c r="Q847" s="239">
        <v>0.0064099999999999999</v>
      </c>
      <c r="R847" s="239">
        <f>Q847*H847</f>
        <v>0.16281399999999999</v>
      </c>
      <c r="S847" s="239">
        <v>0</v>
      </c>
      <c r="T847" s="240">
        <f>S847*H847</f>
        <v>0</v>
      </c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R847" s="241" t="s">
        <v>251</v>
      </c>
      <c r="AT847" s="241" t="s">
        <v>247</v>
      </c>
      <c r="AU847" s="241" t="s">
        <v>92</v>
      </c>
      <c r="AY847" s="18" t="s">
        <v>244</v>
      </c>
      <c r="BE847" s="242">
        <f>IF(N847="základní",J847,0)</f>
        <v>0</v>
      </c>
      <c r="BF847" s="242">
        <f>IF(N847="snížená",J847,0)</f>
        <v>0</v>
      </c>
      <c r="BG847" s="242">
        <f>IF(N847="zákl. přenesená",J847,0)</f>
        <v>0</v>
      </c>
      <c r="BH847" s="242">
        <f>IF(N847="sníž. přenesená",J847,0)</f>
        <v>0</v>
      </c>
      <c r="BI847" s="242">
        <f>IF(N847="nulová",J847,0)</f>
        <v>0</v>
      </c>
      <c r="BJ847" s="18" t="s">
        <v>90</v>
      </c>
      <c r="BK847" s="242">
        <f>ROUND(I847*H847,2)</f>
        <v>0</v>
      </c>
      <c r="BL847" s="18" t="s">
        <v>251</v>
      </c>
      <c r="BM847" s="241" t="s">
        <v>1172</v>
      </c>
    </row>
    <row r="848" s="2" customFormat="1">
      <c r="A848" s="39"/>
      <c r="B848" s="40"/>
      <c r="C848" s="41"/>
      <c r="D848" s="245" t="s">
        <v>632</v>
      </c>
      <c r="E848" s="41"/>
      <c r="F848" s="299" t="s">
        <v>1158</v>
      </c>
      <c r="G848" s="41"/>
      <c r="H848" s="41"/>
      <c r="I848" s="300"/>
      <c r="J848" s="41"/>
      <c r="K848" s="41"/>
      <c r="L848" s="45"/>
      <c r="M848" s="301"/>
      <c r="N848" s="302"/>
      <c r="O848" s="92"/>
      <c r="P848" s="92"/>
      <c r="Q848" s="92"/>
      <c r="R848" s="92"/>
      <c r="S848" s="92"/>
      <c r="T848" s="93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T848" s="18" t="s">
        <v>632</v>
      </c>
      <c r="AU848" s="18" t="s">
        <v>92</v>
      </c>
    </row>
    <row r="849" s="13" customFormat="1">
      <c r="A849" s="13"/>
      <c r="B849" s="243"/>
      <c r="C849" s="244"/>
      <c r="D849" s="245" t="s">
        <v>253</v>
      </c>
      <c r="E849" s="246" t="s">
        <v>1</v>
      </c>
      <c r="F849" s="247" t="s">
        <v>1173</v>
      </c>
      <c r="G849" s="244"/>
      <c r="H849" s="248">
        <v>25.399999999999999</v>
      </c>
      <c r="I849" s="249"/>
      <c r="J849" s="244"/>
      <c r="K849" s="244"/>
      <c r="L849" s="250"/>
      <c r="M849" s="251"/>
      <c r="N849" s="252"/>
      <c r="O849" s="252"/>
      <c r="P849" s="252"/>
      <c r="Q849" s="252"/>
      <c r="R849" s="252"/>
      <c r="S849" s="252"/>
      <c r="T849" s="25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4" t="s">
        <v>253</v>
      </c>
      <c r="AU849" s="254" t="s">
        <v>92</v>
      </c>
      <c r="AV849" s="13" t="s">
        <v>92</v>
      </c>
      <c r="AW849" s="13" t="s">
        <v>36</v>
      </c>
      <c r="AX849" s="13" t="s">
        <v>83</v>
      </c>
      <c r="AY849" s="254" t="s">
        <v>244</v>
      </c>
    </row>
    <row r="850" s="14" customFormat="1">
      <c r="A850" s="14"/>
      <c r="B850" s="255"/>
      <c r="C850" s="256"/>
      <c r="D850" s="245" t="s">
        <v>253</v>
      </c>
      <c r="E850" s="257" t="s">
        <v>1</v>
      </c>
      <c r="F850" s="258" t="s">
        <v>255</v>
      </c>
      <c r="G850" s="256"/>
      <c r="H850" s="259">
        <v>25.399999999999999</v>
      </c>
      <c r="I850" s="260"/>
      <c r="J850" s="256"/>
      <c r="K850" s="256"/>
      <c r="L850" s="261"/>
      <c r="M850" s="262"/>
      <c r="N850" s="263"/>
      <c r="O850" s="263"/>
      <c r="P850" s="263"/>
      <c r="Q850" s="263"/>
      <c r="R850" s="263"/>
      <c r="S850" s="263"/>
      <c r="T850" s="26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65" t="s">
        <v>253</v>
      </c>
      <c r="AU850" s="265" t="s">
        <v>92</v>
      </c>
      <c r="AV850" s="14" t="s">
        <v>251</v>
      </c>
      <c r="AW850" s="14" t="s">
        <v>36</v>
      </c>
      <c r="AX850" s="14" t="s">
        <v>90</v>
      </c>
      <c r="AY850" s="265" t="s">
        <v>244</v>
      </c>
    </row>
    <row r="851" s="2" customFormat="1" ht="24.15" customHeight="1">
      <c r="A851" s="39"/>
      <c r="B851" s="40"/>
      <c r="C851" s="229" t="s">
        <v>1174</v>
      </c>
      <c r="D851" s="229" t="s">
        <v>247</v>
      </c>
      <c r="E851" s="230" t="s">
        <v>1175</v>
      </c>
      <c r="F851" s="231" t="s">
        <v>1162</v>
      </c>
      <c r="G851" s="232" t="s">
        <v>184</v>
      </c>
      <c r="H851" s="233">
        <v>25.800000000000001</v>
      </c>
      <c r="I851" s="234"/>
      <c r="J851" s="235">
        <f>ROUND(I851*H851,2)</f>
        <v>0</v>
      </c>
      <c r="K851" s="236"/>
      <c r="L851" s="45"/>
      <c r="M851" s="237" t="s">
        <v>1</v>
      </c>
      <c r="N851" s="238" t="s">
        <v>48</v>
      </c>
      <c r="O851" s="92"/>
      <c r="P851" s="239">
        <f>O851*H851</f>
        <v>0</v>
      </c>
      <c r="Q851" s="239">
        <v>0.0064099999999999999</v>
      </c>
      <c r="R851" s="239">
        <f>Q851*H851</f>
        <v>0.165378</v>
      </c>
      <c r="S851" s="239">
        <v>0</v>
      </c>
      <c r="T851" s="240">
        <f>S851*H851</f>
        <v>0</v>
      </c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R851" s="241" t="s">
        <v>251</v>
      </c>
      <c r="AT851" s="241" t="s">
        <v>247</v>
      </c>
      <c r="AU851" s="241" t="s">
        <v>92</v>
      </c>
      <c r="AY851" s="18" t="s">
        <v>244</v>
      </c>
      <c r="BE851" s="242">
        <f>IF(N851="základní",J851,0)</f>
        <v>0</v>
      </c>
      <c r="BF851" s="242">
        <f>IF(N851="snížená",J851,0)</f>
        <v>0</v>
      </c>
      <c r="BG851" s="242">
        <f>IF(N851="zákl. přenesená",J851,0)</f>
        <v>0</v>
      </c>
      <c r="BH851" s="242">
        <f>IF(N851="sníž. přenesená",J851,0)</f>
        <v>0</v>
      </c>
      <c r="BI851" s="242">
        <f>IF(N851="nulová",J851,0)</f>
        <v>0</v>
      </c>
      <c r="BJ851" s="18" t="s">
        <v>90</v>
      </c>
      <c r="BK851" s="242">
        <f>ROUND(I851*H851,2)</f>
        <v>0</v>
      </c>
      <c r="BL851" s="18" t="s">
        <v>251</v>
      </c>
      <c r="BM851" s="241" t="s">
        <v>1176</v>
      </c>
    </row>
    <row r="852" s="2" customFormat="1">
      <c r="A852" s="39"/>
      <c r="B852" s="40"/>
      <c r="C852" s="41"/>
      <c r="D852" s="245" t="s">
        <v>632</v>
      </c>
      <c r="E852" s="41"/>
      <c r="F852" s="299" t="s">
        <v>1158</v>
      </c>
      <c r="G852" s="41"/>
      <c r="H852" s="41"/>
      <c r="I852" s="300"/>
      <c r="J852" s="41"/>
      <c r="K852" s="41"/>
      <c r="L852" s="45"/>
      <c r="M852" s="301"/>
      <c r="N852" s="302"/>
      <c r="O852" s="92"/>
      <c r="P852" s="92"/>
      <c r="Q852" s="92"/>
      <c r="R852" s="92"/>
      <c r="S852" s="92"/>
      <c r="T852" s="93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T852" s="18" t="s">
        <v>632</v>
      </c>
      <c r="AU852" s="18" t="s">
        <v>92</v>
      </c>
    </row>
    <row r="853" s="13" customFormat="1">
      <c r="A853" s="13"/>
      <c r="B853" s="243"/>
      <c r="C853" s="244"/>
      <c r="D853" s="245" t="s">
        <v>253</v>
      </c>
      <c r="E853" s="246" t="s">
        <v>1</v>
      </c>
      <c r="F853" s="247" t="s">
        <v>1177</v>
      </c>
      <c r="G853" s="244"/>
      <c r="H853" s="248">
        <v>25.800000000000001</v>
      </c>
      <c r="I853" s="249"/>
      <c r="J853" s="244"/>
      <c r="K853" s="244"/>
      <c r="L853" s="250"/>
      <c r="M853" s="251"/>
      <c r="N853" s="252"/>
      <c r="O853" s="252"/>
      <c r="P853" s="252"/>
      <c r="Q853" s="252"/>
      <c r="R853" s="252"/>
      <c r="S853" s="252"/>
      <c r="T853" s="25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4" t="s">
        <v>253</v>
      </c>
      <c r="AU853" s="254" t="s">
        <v>92</v>
      </c>
      <c r="AV853" s="13" t="s">
        <v>92</v>
      </c>
      <c r="AW853" s="13" t="s">
        <v>36</v>
      </c>
      <c r="AX853" s="13" t="s">
        <v>83</v>
      </c>
      <c r="AY853" s="254" t="s">
        <v>244</v>
      </c>
    </row>
    <row r="854" s="14" customFormat="1">
      <c r="A854" s="14"/>
      <c r="B854" s="255"/>
      <c r="C854" s="256"/>
      <c r="D854" s="245" t="s">
        <v>253</v>
      </c>
      <c r="E854" s="257" t="s">
        <v>1</v>
      </c>
      <c r="F854" s="258" t="s">
        <v>255</v>
      </c>
      <c r="G854" s="256"/>
      <c r="H854" s="259">
        <v>25.800000000000001</v>
      </c>
      <c r="I854" s="260"/>
      <c r="J854" s="256"/>
      <c r="K854" s="256"/>
      <c r="L854" s="261"/>
      <c r="M854" s="262"/>
      <c r="N854" s="263"/>
      <c r="O854" s="263"/>
      <c r="P854" s="263"/>
      <c r="Q854" s="263"/>
      <c r="R854" s="263"/>
      <c r="S854" s="263"/>
      <c r="T854" s="26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65" t="s">
        <v>253</v>
      </c>
      <c r="AU854" s="265" t="s">
        <v>92</v>
      </c>
      <c r="AV854" s="14" t="s">
        <v>251</v>
      </c>
      <c r="AW854" s="14" t="s">
        <v>36</v>
      </c>
      <c r="AX854" s="14" t="s">
        <v>90</v>
      </c>
      <c r="AY854" s="265" t="s">
        <v>244</v>
      </c>
    </row>
    <row r="855" s="2" customFormat="1" ht="21.75" customHeight="1">
      <c r="A855" s="39"/>
      <c r="B855" s="40"/>
      <c r="C855" s="229" t="s">
        <v>1178</v>
      </c>
      <c r="D855" s="303" t="s">
        <v>247</v>
      </c>
      <c r="E855" s="230" t="s">
        <v>1179</v>
      </c>
      <c r="F855" s="231" t="s">
        <v>1180</v>
      </c>
      <c r="G855" s="232" t="s">
        <v>184</v>
      </c>
      <c r="H855" s="233">
        <v>54</v>
      </c>
      <c r="I855" s="234"/>
      <c r="J855" s="235">
        <f>ROUND(I855*H855,2)</f>
        <v>0</v>
      </c>
      <c r="K855" s="236"/>
      <c r="L855" s="45"/>
      <c r="M855" s="237" t="s">
        <v>1</v>
      </c>
      <c r="N855" s="238" t="s">
        <v>48</v>
      </c>
      <c r="O855" s="92"/>
      <c r="P855" s="239">
        <f>O855*H855</f>
        <v>0</v>
      </c>
      <c r="Q855" s="239">
        <v>0.0064099999999999999</v>
      </c>
      <c r="R855" s="239">
        <f>Q855*H855</f>
        <v>0.34614</v>
      </c>
      <c r="S855" s="239">
        <v>0</v>
      </c>
      <c r="T855" s="240">
        <f>S855*H855</f>
        <v>0</v>
      </c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R855" s="241" t="s">
        <v>251</v>
      </c>
      <c r="AT855" s="241" t="s">
        <v>247</v>
      </c>
      <c r="AU855" s="241" t="s">
        <v>92</v>
      </c>
      <c r="AY855" s="18" t="s">
        <v>244</v>
      </c>
      <c r="BE855" s="242">
        <f>IF(N855="základní",J855,0)</f>
        <v>0</v>
      </c>
      <c r="BF855" s="242">
        <f>IF(N855="snížená",J855,0)</f>
        <v>0</v>
      </c>
      <c r="BG855" s="242">
        <f>IF(N855="zákl. přenesená",J855,0)</f>
        <v>0</v>
      </c>
      <c r="BH855" s="242">
        <f>IF(N855="sníž. přenesená",J855,0)</f>
        <v>0</v>
      </c>
      <c r="BI855" s="242">
        <f>IF(N855="nulová",J855,0)</f>
        <v>0</v>
      </c>
      <c r="BJ855" s="18" t="s">
        <v>90</v>
      </c>
      <c r="BK855" s="242">
        <f>ROUND(I855*H855,2)</f>
        <v>0</v>
      </c>
      <c r="BL855" s="18" t="s">
        <v>251</v>
      </c>
      <c r="BM855" s="241" t="s">
        <v>1181</v>
      </c>
    </row>
    <row r="856" s="2" customFormat="1">
      <c r="A856" s="39"/>
      <c r="B856" s="40"/>
      <c r="C856" s="41"/>
      <c r="D856" s="245" t="s">
        <v>632</v>
      </c>
      <c r="E856" s="41"/>
      <c r="F856" s="299" t="s">
        <v>1158</v>
      </c>
      <c r="G856" s="41"/>
      <c r="H856" s="41"/>
      <c r="I856" s="300"/>
      <c r="J856" s="41"/>
      <c r="K856" s="41"/>
      <c r="L856" s="45"/>
      <c r="M856" s="301"/>
      <c r="N856" s="302"/>
      <c r="O856" s="92"/>
      <c r="P856" s="92"/>
      <c r="Q856" s="92"/>
      <c r="R856" s="92"/>
      <c r="S856" s="92"/>
      <c r="T856" s="93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T856" s="18" t="s">
        <v>632</v>
      </c>
      <c r="AU856" s="18" t="s">
        <v>92</v>
      </c>
    </row>
    <row r="857" s="13" customFormat="1">
      <c r="A857" s="13"/>
      <c r="B857" s="243"/>
      <c r="C857" s="244"/>
      <c r="D857" s="245" t="s">
        <v>253</v>
      </c>
      <c r="E857" s="246" t="s">
        <v>1</v>
      </c>
      <c r="F857" s="247" t="s">
        <v>1182</v>
      </c>
      <c r="G857" s="244"/>
      <c r="H857" s="248">
        <v>54</v>
      </c>
      <c r="I857" s="249"/>
      <c r="J857" s="244"/>
      <c r="K857" s="244"/>
      <c r="L857" s="250"/>
      <c r="M857" s="251"/>
      <c r="N857" s="252"/>
      <c r="O857" s="252"/>
      <c r="P857" s="252"/>
      <c r="Q857" s="252"/>
      <c r="R857" s="252"/>
      <c r="S857" s="252"/>
      <c r="T857" s="25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54" t="s">
        <v>253</v>
      </c>
      <c r="AU857" s="254" t="s">
        <v>92</v>
      </c>
      <c r="AV857" s="13" t="s">
        <v>92</v>
      </c>
      <c r="AW857" s="13" t="s">
        <v>36</v>
      </c>
      <c r="AX857" s="13" t="s">
        <v>83</v>
      </c>
      <c r="AY857" s="254" t="s">
        <v>244</v>
      </c>
    </row>
    <row r="858" s="14" customFormat="1">
      <c r="A858" s="14"/>
      <c r="B858" s="255"/>
      <c r="C858" s="256"/>
      <c r="D858" s="245" t="s">
        <v>253</v>
      </c>
      <c r="E858" s="257" t="s">
        <v>1</v>
      </c>
      <c r="F858" s="258" t="s">
        <v>255</v>
      </c>
      <c r="G858" s="256"/>
      <c r="H858" s="259">
        <v>54</v>
      </c>
      <c r="I858" s="260"/>
      <c r="J858" s="256"/>
      <c r="K858" s="256"/>
      <c r="L858" s="261"/>
      <c r="M858" s="262"/>
      <c r="N858" s="263"/>
      <c r="O858" s="263"/>
      <c r="P858" s="263"/>
      <c r="Q858" s="263"/>
      <c r="R858" s="263"/>
      <c r="S858" s="263"/>
      <c r="T858" s="26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65" t="s">
        <v>253</v>
      </c>
      <c r="AU858" s="265" t="s">
        <v>92</v>
      </c>
      <c r="AV858" s="14" t="s">
        <v>251</v>
      </c>
      <c r="AW858" s="14" t="s">
        <v>36</v>
      </c>
      <c r="AX858" s="14" t="s">
        <v>90</v>
      </c>
      <c r="AY858" s="265" t="s">
        <v>244</v>
      </c>
    </row>
    <row r="859" s="2" customFormat="1" ht="24.15" customHeight="1">
      <c r="A859" s="39"/>
      <c r="B859" s="40"/>
      <c r="C859" s="229" t="s">
        <v>1183</v>
      </c>
      <c r="D859" s="298" t="s">
        <v>247</v>
      </c>
      <c r="E859" s="230" t="s">
        <v>1184</v>
      </c>
      <c r="F859" s="231" t="s">
        <v>1185</v>
      </c>
      <c r="G859" s="232" t="s">
        <v>184</v>
      </c>
      <c r="H859" s="233">
        <v>381</v>
      </c>
      <c r="I859" s="234"/>
      <c r="J859" s="235">
        <f>ROUND(I859*H859,2)</f>
        <v>0</v>
      </c>
      <c r="K859" s="236"/>
      <c r="L859" s="45"/>
      <c r="M859" s="237" t="s">
        <v>1</v>
      </c>
      <c r="N859" s="238" t="s">
        <v>48</v>
      </c>
      <c r="O859" s="92"/>
      <c r="P859" s="239">
        <f>O859*H859</f>
        <v>0</v>
      </c>
      <c r="Q859" s="239">
        <v>0</v>
      </c>
      <c r="R859" s="239">
        <f>Q859*H859</f>
        <v>0</v>
      </c>
      <c r="S859" s="239">
        <v>0</v>
      </c>
      <c r="T859" s="240">
        <f>S859*H859</f>
        <v>0</v>
      </c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R859" s="241" t="s">
        <v>251</v>
      </c>
      <c r="AT859" s="241" t="s">
        <v>247</v>
      </c>
      <c r="AU859" s="241" t="s">
        <v>92</v>
      </c>
      <c r="AY859" s="18" t="s">
        <v>244</v>
      </c>
      <c r="BE859" s="242">
        <f>IF(N859="základní",J859,0)</f>
        <v>0</v>
      </c>
      <c r="BF859" s="242">
        <f>IF(N859="snížená",J859,0)</f>
        <v>0</v>
      </c>
      <c r="BG859" s="242">
        <f>IF(N859="zákl. přenesená",J859,0)</f>
        <v>0</v>
      </c>
      <c r="BH859" s="242">
        <f>IF(N859="sníž. přenesená",J859,0)</f>
        <v>0</v>
      </c>
      <c r="BI859" s="242">
        <f>IF(N859="nulová",J859,0)</f>
        <v>0</v>
      </c>
      <c r="BJ859" s="18" t="s">
        <v>90</v>
      </c>
      <c r="BK859" s="242">
        <f>ROUND(I859*H859,2)</f>
        <v>0</v>
      </c>
      <c r="BL859" s="18" t="s">
        <v>251</v>
      </c>
      <c r="BM859" s="241" t="s">
        <v>1186</v>
      </c>
    </row>
    <row r="860" s="2" customFormat="1" ht="24.15" customHeight="1">
      <c r="A860" s="39"/>
      <c r="B860" s="40"/>
      <c r="C860" s="229" t="s">
        <v>1187</v>
      </c>
      <c r="D860" s="229" t="s">
        <v>247</v>
      </c>
      <c r="E860" s="230" t="s">
        <v>1188</v>
      </c>
      <c r="F860" s="231" t="s">
        <v>1189</v>
      </c>
      <c r="G860" s="232" t="s">
        <v>338</v>
      </c>
      <c r="H860" s="233">
        <v>2.399</v>
      </c>
      <c r="I860" s="234"/>
      <c r="J860" s="235">
        <f>ROUND(I860*H860,2)</f>
        <v>0</v>
      </c>
      <c r="K860" s="236"/>
      <c r="L860" s="45"/>
      <c r="M860" s="237" t="s">
        <v>1</v>
      </c>
      <c r="N860" s="238" t="s">
        <v>48</v>
      </c>
      <c r="O860" s="92"/>
      <c r="P860" s="239">
        <f>O860*H860</f>
        <v>0</v>
      </c>
      <c r="Q860" s="239">
        <v>0</v>
      </c>
      <c r="R860" s="239">
        <f>Q860*H860</f>
        <v>0</v>
      </c>
      <c r="S860" s="239">
        <v>0</v>
      </c>
      <c r="T860" s="240">
        <f>S860*H860</f>
        <v>0</v>
      </c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R860" s="241" t="s">
        <v>330</v>
      </c>
      <c r="AT860" s="241" t="s">
        <v>247</v>
      </c>
      <c r="AU860" s="241" t="s">
        <v>92</v>
      </c>
      <c r="AY860" s="18" t="s">
        <v>244</v>
      </c>
      <c r="BE860" s="242">
        <f>IF(N860="základní",J860,0)</f>
        <v>0</v>
      </c>
      <c r="BF860" s="242">
        <f>IF(N860="snížená",J860,0)</f>
        <v>0</v>
      </c>
      <c r="BG860" s="242">
        <f>IF(N860="zákl. přenesená",J860,0)</f>
        <v>0</v>
      </c>
      <c r="BH860" s="242">
        <f>IF(N860="sníž. přenesená",J860,0)</f>
        <v>0</v>
      </c>
      <c r="BI860" s="242">
        <f>IF(N860="nulová",J860,0)</f>
        <v>0</v>
      </c>
      <c r="BJ860" s="18" t="s">
        <v>90</v>
      </c>
      <c r="BK860" s="242">
        <f>ROUND(I860*H860,2)</f>
        <v>0</v>
      </c>
      <c r="BL860" s="18" t="s">
        <v>330</v>
      </c>
      <c r="BM860" s="241" t="s">
        <v>1190</v>
      </c>
    </row>
    <row r="861" s="12" customFormat="1" ht="22.8" customHeight="1">
      <c r="A861" s="12"/>
      <c r="B861" s="213"/>
      <c r="C861" s="214"/>
      <c r="D861" s="215" t="s">
        <v>82</v>
      </c>
      <c r="E861" s="227" t="s">
        <v>1191</v>
      </c>
      <c r="F861" s="227" t="s">
        <v>1192</v>
      </c>
      <c r="G861" s="214"/>
      <c r="H861" s="214"/>
      <c r="I861" s="217"/>
      <c r="J861" s="228">
        <f>BK861</f>
        <v>0</v>
      </c>
      <c r="K861" s="214"/>
      <c r="L861" s="219"/>
      <c r="M861" s="220"/>
      <c r="N861" s="221"/>
      <c r="O861" s="221"/>
      <c r="P861" s="222">
        <f>SUM(P862:P1058)</f>
        <v>0</v>
      </c>
      <c r="Q861" s="221"/>
      <c r="R861" s="222">
        <f>SUM(R862:R1058)</f>
        <v>3.4113760499999999</v>
      </c>
      <c r="S861" s="221"/>
      <c r="T861" s="223">
        <f>SUM(T862:T1058)</f>
        <v>0</v>
      </c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R861" s="224" t="s">
        <v>92</v>
      </c>
      <c r="AT861" s="225" t="s">
        <v>82</v>
      </c>
      <c r="AU861" s="225" t="s">
        <v>90</v>
      </c>
      <c r="AY861" s="224" t="s">
        <v>244</v>
      </c>
      <c r="BK861" s="226">
        <f>SUM(BK862:BK1058)</f>
        <v>0</v>
      </c>
    </row>
    <row r="862" s="2" customFormat="1" ht="24.15" customHeight="1">
      <c r="A862" s="39"/>
      <c r="B862" s="40"/>
      <c r="C862" s="229" t="s">
        <v>1193</v>
      </c>
      <c r="D862" s="229" t="s">
        <v>247</v>
      </c>
      <c r="E862" s="230" t="s">
        <v>1194</v>
      </c>
      <c r="F862" s="231" t="s">
        <v>1195</v>
      </c>
      <c r="G862" s="232" t="s">
        <v>1196</v>
      </c>
      <c r="H862" s="233">
        <v>1</v>
      </c>
      <c r="I862" s="234"/>
      <c r="J862" s="235">
        <f>ROUND(I862*H862,2)</f>
        <v>0</v>
      </c>
      <c r="K862" s="236"/>
      <c r="L862" s="45"/>
      <c r="M862" s="237" t="s">
        <v>1</v>
      </c>
      <c r="N862" s="238" t="s">
        <v>48</v>
      </c>
      <c r="O862" s="92"/>
      <c r="P862" s="239">
        <f>O862*H862</f>
        <v>0</v>
      </c>
      <c r="Q862" s="239">
        <v>0.20000000000000001</v>
      </c>
      <c r="R862" s="239">
        <f>Q862*H862</f>
        <v>0.20000000000000001</v>
      </c>
      <c r="S862" s="239">
        <v>0</v>
      </c>
      <c r="T862" s="240">
        <f>S862*H862</f>
        <v>0</v>
      </c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R862" s="241" t="s">
        <v>330</v>
      </c>
      <c r="AT862" s="241" t="s">
        <v>247</v>
      </c>
      <c r="AU862" s="241" t="s">
        <v>92</v>
      </c>
      <c r="AY862" s="18" t="s">
        <v>244</v>
      </c>
      <c r="BE862" s="242">
        <f>IF(N862="základní",J862,0)</f>
        <v>0</v>
      </c>
      <c r="BF862" s="242">
        <f>IF(N862="snížená",J862,0)</f>
        <v>0</v>
      </c>
      <c r="BG862" s="242">
        <f>IF(N862="zákl. přenesená",J862,0)</f>
        <v>0</v>
      </c>
      <c r="BH862" s="242">
        <f>IF(N862="sníž. přenesená",J862,0)</f>
        <v>0</v>
      </c>
      <c r="BI862" s="242">
        <f>IF(N862="nulová",J862,0)</f>
        <v>0</v>
      </c>
      <c r="BJ862" s="18" t="s">
        <v>90</v>
      </c>
      <c r="BK862" s="242">
        <f>ROUND(I862*H862,2)</f>
        <v>0</v>
      </c>
      <c r="BL862" s="18" t="s">
        <v>330</v>
      </c>
      <c r="BM862" s="241" t="s">
        <v>1197</v>
      </c>
    </row>
    <row r="863" s="2" customFormat="1">
      <c r="A863" s="39"/>
      <c r="B863" s="40"/>
      <c r="C863" s="41"/>
      <c r="D863" s="245" t="s">
        <v>632</v>
      </c>
      <c r="E863" s="41"/>
      <c r="F863" s="299" t="s">
        <v>1198</v>
      </c>
      <c r="G863" s="41"/>
      <c r="H863" s="41"/>
      <c r="I863" s="300"/>
      <c r="J863" s="41"/>
      <c r="K863" s="41"/>
      <c r="L863" s="45"/>
      <c r="M863" s="301"/>
      <c r="N863" s="302"/>
      <c r="O863" s="92"/>
      <c r="P863" s="92"/>
      <c r="Q863" s="92"/>
      <c r="R863" s="92"/>
      <c r="S863" s="92"/>
      <c r="T863" s="93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T863" s="18" t="s">
        <v>632</v>
      </c>
      <c r="AU863" s="18" t="s">
        <v>92</v>
      </c>
    </row>
    <row r="864" s="2" customFormat="1" ht="24.15" customHeight="1">
      <c r="A864" s="39"/>
      <c r="B864" s="40"/>
      <c r="C864" s="229" t="s">
        <v>1199</v>
      </c>
      <c r="D864" s="229" t="s">
        <v>247</v>
      </c>
      <c r="E864" s="230" t="s">
        <v>1200</v>
      </c>
      <c r="F864" s="231" t="s">
        <v>1195</v>
      </c>
      <c r="G864" s="232" t="s">
        <v>1196</v>
      </c>
      <c r="H864" s="233">
        <v>1</v>
      </c>
      <c r="I864" s="234"/>
      <c r="J864" s="235">
        <f>ROUND(I864*H864,2)</f>
        <v>0</v>
      </c>
      <c r="K864" s="236"/>
      <c r="L864" s="45"/>
      <c r="M864" s="237" t="s">
        <v>1</v>
      </c>
      <c r="N864" s="238" t="s">
        <v>48</v>
      </c>
      <c r="O864" s="92"/>
      <c r="P864" s="239">
        <f>O864*H864</f>
        <v>0</v>
      </c>
      <c r="Q864" s="239">
        <v>0.20000000000000001</v>
      </c>
      <c r="R864" s="239">
        <f>Q864*H864</f>
        <v>0.20000000000000001</v>
      </c>
      <c r="S864" s="239">
        <v>0</v>
      </c>
      <c r="T864" s="240">
        <f>S864*H864</f>
        <v>0</v>
      </c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R864" s="241" t="s">
        <v>330</v>
      </c>
      <c r="AT864" s="241" t="s">
        <v>247</v>
      </c>
      <c r="AU864" s="241" t="s">
        <v>92</v>
      </c>
      <c r="AY864" s="18" t="s">
        <v>244</v>
      </c>
      <c r="BE864" s="242">
        <f>IF(N864="základní",J864,0)</f>
        <v>0</v>
      </c>
      <c r="BF864" s="242">
        <f>IF(N864="snížená",J864,0)</f>
        <v>0</v>
      </c>
      <c r="BG864" s="242">
        <f>IF(N864="zákl. přenesená",J864,0)</f>
        <v>0</v>
      </c>
      <c r="BH864" s="242">
        <f>IF(N864="sníž. přenesená",J864,0)</f>
        <v>0</v>
      </c>
      <c r="BI864" s="242">
        <f>IF(N864="nulová",J864,0)</f>
        <v>0</v>
      </c>
      <c r="BJ864" s="18" t="s">
        <v>90</v>
      </c>
      <c r="BK864" s="242">
        <f>ROUND(I864*H864,2)</f>
        <v>0</v>
      </c>
      <c r="BL864" s="18" t="s">
        <v>330</v>
      </c>
      <c r="BM864" s="241" t="s">
        <v>1201</v>
      </c>
    </row>
    <row r="865" s="2" customFormat="1">
      <c r="A865" s="39"/>
      <c r="B865" s="40"/>
      <c r="C865" s="41"/>
      <c r="D865" s="245" t="s">
        <v>632</v>
      </c>
      <c r="E865" s="41"/>
      <c r="F865" s="299" t="s">
        <v>1202</v>
      </c>
      <c r="G865" s="41"/>
      <c r="H865" s="41"/>
      <c r="I865" s="300"/>
      <c r="J865" s="41"/>
      <c r="K865" s="41"/>
      <c r="L865" s="45"/>
      <c r="M865" s="301"/>
      <c r="N865" s="302"/>
      <c r="O865" s="92"/>
      <c r="P865" s="92"/>
      <c r="Q865" s="92"/>
      <c r="R865" s="92"/>
      <c r="S865" s="92"/>
      <c r="T865" s="93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T865" s="18" t="s">
        <v>632</v>
      </c>
      <c r="AU865" s="18" t="s">
        <v>92</v>
      </c>
    </row>
    <row r="866" s="2" customFormat="1" ht="24.15" customHeight="1">
      <c r="A866" s="39"/>
      <c r="B866" s="40"/>
      <c r="C866" s="229" t="s">
        <v>1203</v>
      </c>
      <c r="D866" s="229" t="s">
        <v>247</v>
      </c>
      <c r="E866" s="230" t="s">
        <v>1204</v>
      </c>
      <c r="F866" s="231" t="s">
        <v>1205</v>
      </c>
      <c r="G866" s="232" t="s">
        <v>174</v>
      </c>
      <c r="H866" s="233">
        <v>42</v>
      </c>
      <c r="I866" s="234"/>
      <c r="J866" s="235">
        <f>ROUND(I866*H866,2)</f>
        <v>0</v>
      </c>
      <c r="K866" s="236"/>
      <c r="L866" s="45"/>
      <c r="M866" s="237" t="s">
        <v>1</v>
      </c>
      <c r="N866" s="238" t="s">
        <v>48</v>
      </c>
      <c r="O866" s="92"/>
      <c r="P866" s="239">
        <f>O866*H866</f>
        <v>0</v>
      </c>
      <c r="Q866" s="239">
        <v>0.00025999999999999998</v>
      </c>
      <c r="R866" s="239">
        <f>Q866*H866</f>
        <v>0.010919999999999999</v>
      </c>
      <c r="S866" s="239">
        <v>0</v>
      </c>
      <c r="T866" s="240">
        <f>S866*H866</f>
        <v>0</v>
      </c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R866" s="241" t="s">
        <v>330</v>
      </c>
      <c r="AT866" s="241" t="s">
        <v>247</v>
      </c>
      <c r="AU866" s="241" t="s">
        <v>92</v>
      </c>
      <c r="AY866" s="18" t="s">
        <v>244</v>
      </c>
      <c r="BE866" s="242">
        <f>IF(N866="základní",J866,0)</f>
        <v>0</v>
      </c>
      <c r="BF866" s="242">
        <f>IF(N866="snížená",J866,0)</f>
        <v>0</v>
      </c>
      <c r="BG866" s="242">
        <f>IF(N866="zákl. přenesená",J866,0)</f>
        <v>0</v>
      </c>
      <c r="BH866" s="242">
        <f>IF(N866="sníž. přenesená",J866,0)</f>
        <v>0</v>
      </c>
      <c r="BI866" s="242">
        <f>IF(N866="nulová",J866,0)</f>
        <v>0</v>
      </c>
      <c r="BJ866" s="18" t="s">
        <v>90</v>
      </c>
      <c r="BK866" s="242">
        <f>ROUND(I866*H866,2)</f>
        <v>0</v>
      </c>
      <c r="BL866" s="18" t="s">
        <v>330</v>
      </c>
      <c r="BM866" s="241" t="s">
        <v>1206</v>
      </c>
    </row>
    <row r="867" s="15" customFormat="1">
      <c r="A867" s="15"/>
      <c r="B867" s="266"/>
      <c r="C867" s="267"/>
      <c r="D867" s="245" t="s">
        <v>253</v>
      </c>
      <c r="E867" s="268" t="s">
        <v>1</v>
      </c>
      <c r="F867" s="269" t="s">
        <v>1120</v>
      </c>
      <c r="G867" s="267"/>
      <c r="H867" s="268" t="s">
        <v>1</v>
      </c>
      <c r="I867" s="270"/>
      <c r="J867" s="267"/>
      <c r="K867" s="267"/>
      <c r="L867" s="271"/>
      <c r="M867" s="272"/>
      <c r="N867" s="273"/>
      <c r="O867" s="273"/>
      <c r="P867" s="273"/>
      <c r="Q867" s="273"/>
      <c r="R867" s="273"/>
      <c r="S867" s="273"/>
      <c r="T867" s="274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T867" s="275" t="s">
        <v>253</v>
      </c>
      <c r="AU867" s="275" t="s">
        <v>92</v>
      </c>
      <c r="AV867" s="15" t="s">
        <v>90</v>
      </c>
      <c r="AW867" s="15" t="s">
        <v>36</v>
      </c>
      <c r="AX867" s="15" t="s">
        <v>83</v>
      </c>
      <c r="AY867" s="275" t="s">
        <v>244</v>
      </c>
    </row>
    <row r="868" s="13" customFormat="1">
      <c r="A868" s="13"/>
      <c r="B868" s="243"/>
      <c r="C868" s="244"/>
      <c r="D868" s="245" t="s">
        <v>253</v>
      </c>
      <c r="E868" s="246" t="s">
        <v>1</v>
      </c>
      <c r="F868" s="247" t="s">
        <v>1207</v>
      </c>
      <c r="G868" s="244"/>
      <c r="H868" s="248">
        <v>6.2999999999999998</v>
      </c>
      <c r="I868" s="249"/>
      <c r="J868" s="244"/>
      <c r="K868" s="244"/>
      <c r="L868" s="250"/>
      <c r="M868" s="251"/>
      <c r="N868" s="252"/>
      <c r="O868" s="252"/>
      <c r="P868" s="252"/>
      <c r="Q868" s="252"/>
      <c r="R868" s="252"/>
      <c r="S868" s="252"/>
      <c r="T868" s="25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54" t="s">
        <v>253</v>
      </c>
      <c r="AU868" s="254" t="s">
        <v>92</v>
      </c>
      <c r="AV868" s="13" t="s">
        <v>92</v>
      </c>
      <c r="AW868" s="13" t="s">
        <v>36</v>
      </c>
      <c r="AX868" s="13" t="s">
        <v>83</v>
      </c>
      <c r="AY868" s="254" t="s">
        <v>244</v>
      </c>
    </row>
    <row r="869" s="15" customFormat="1">
      <c r="A869" s="15"/>
      <c r="B869" s="266"/>
      <c r="C869" s="267"/>
      <c r="D869" s="245" t="s">
        <v>253</v>
      </c>
      <c r="E869" s="268" t="s">
        <v>1</v>
      </c>
      <c r="F869" s="269" t="s">
        <v>1122</v>
      </c>
      <c r="G869" s="267"/>
      <c r="H869" s="268" t="s">
        <v>1</v>
      </c>
      <c r="I869" s="270"/>
      <c r="J869" s="267"/>
      <c r="K869" s="267"/>
      <c r="L869" s="271"/>
      <c r="M869" s="272"/>
      <c r="N869" s="273"/>
      <c r="O869" s="273"/>
      <c r="P869" s="273"/>
      <c r="Q869" s="273"/>
      <c r="R869" s="273"/>
      <c r="S869" s="273"/>
      <c r="T869" s="274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T869" s="275" t="s">
        <v>253</v>
      </c>
      <c r="AU869" s="275" t="s">
        <v>92</v>
      </c>
      <c r="AV869" s="15" t="s">
        <v>90</v>
      </c>
      <c r="AW869" s="15" t="s">
        <v>36</v>
      </c>
      <c r="AX869" s="15" t="s">
        <v>83</v>
      </c>
      <c r="AY869" s="275" t="s">
        <v>244</v>
      </c>
    </row>
    <row r="870" s="13" customFormat="1">
      <c r="A870" s="13"/>
      <c r="B870" s="243"/>
      <c r="C870" s="244"/>
      <c r="D870" s="245" t="s">
        <v>253</v>
      </c>
      <c r="E870" s="246" t="s">
        <v>1</v>
      </c>
      <c r="F870" s="247" t="s">
        <v>1208</v>
      </c>
      <c r="G870" s="244"/>
      <c r="H870" s="248">
        <v>4.2000000000000002</v>
      </c>
      <c r="I870" s="249"/>
      <c r="J870" s="244"/>
      <c r="K870" s="244"/>
      <c r="L870" s="250"/>
      <c r="M870" s="251"/>
      <c r="N870" s="252"/>
      <c r="O870" s="252"/>
      <c r="P870" s="252"/>
      <c r="Q870" s="252"/>
      <c r="R870" s="252"/>
      <c r="S870" s="252"/>
      <c r="T870" s="25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4" t="s">
        <v>253</v>
      </c>
      <c r="AU870" s="254" t="s">
        <v>92</v>
      </c>
      <c r="AV870" s="13" t="s">
        <v>92</v>
      </c>
      <c r="AW870" s="13" t="s">
        <v>36</v>
      </c>
      <c r="AX870" s="13" t="s">
        <v>83</v>
      </c>
      <c r="AY870" s="254" t="s">
        <v>244</v>
      </c>
    </row>
    <row r="871" s="15" customFormat="1">
      <c r="A871" s="15"/>
      <c r="B871" s="266"/>
      <c r="C871" s="267"/>
      <c r="D871" s="245" t="s">
        <v>253</v>
      </c>
      <c r="E871" s="268" t="s">
        <v>1</v>
      </c>
      <c r="F871" s="269" t="s">
        <v>1120</v>
      </c>
      <c r="G871" s="267"/>
      <c r="H871" s="268" t="s">
        <v>1</v>
      </c>
      <c r="I871" s="270"/>
      <c r="J871" s="267"/>
      <c r="K871" s="267"/>
      <c r="L871" s="271"/>
      <c r="M871" s="272"/>
      <c r="N871" s="273"/>
      <c r="O871" s="273"/>
      <c r="P871" s="273"/>
      <c r="Q871" s="273"/>
      <c r="R871" s="273"/>
      <c r="S871" s="273"/>
      <c r="T871" s="274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75" t="s">
        <v>253</v>
      </c>
      <c r="AU871" s="275" t="s">
        <v>92</v>
      </c>
      <c r="AV871" s="15" t="s">
        <v>90</v>
      </c>
      <c r="AW871" s="15" t="s">
        <v>36</v>
      </c>
      <c r="AX871" s="15" t="s">
        <v>83</v>
      </c>
      <c r="AY871" s="275" t="s">
        <v>244</v>
      </c>
    </row>
    <row r="872" s="13" customFormat="1">
      <c r="A872" s="13"/>
      <c r="B872" s="243"/>
      <c r="C872" s="244"/>
      <c r="D872" s="245" t="s">
        <v>253</v>
      </c>
      <c r="E872" s="246" t="s">
        <v>1</v>
      </c>
      <c r="F872" s="247" t="s">
        <v>1207</v>
      </c>
      <c r="G872" s="244"/>
      <c r="H872" s="248">
        <v>6.2999999999999998</v>
      </c>
      <c r="I872" s="249"/>
      <c r="J872" s="244"/>
      <c r="K872" s="244"/>
      <c r="L872" s="250"/>
      <c r="M872" s="251"/>
      <c r="N872" s="252"/>
      <c r="O872" s="252"/>
      <c r="P872" s="252"/>
      <c r="Q872" s="252"/>
      <c r="R872" s="252"/>
      <c r="S872" s="252"/>
      <c r="T872" s="25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4" t="s">
        <v>253</v>
      </c>
      <c r="AU872" s="254" t="s">
        <v>92</v>
      </c>
      <c r="AV872" s="13" t="s">
        <v>92</v>
      </c>
      <c r="AW872" s="13" t="s">
        <v>36</v>
      </c>
      <c r="AX872" s="13" t="s">
        <v>83</v>
      </c>
      <c r="AY872" s="254" t="s">
        <v>244</v>
      </c>
    </row>
    <row r="873" s="15" customFormat="1">
      <c r="A873" s="15"/>
      <c r="B873" s="266"/>
      <c r="C873" s="267"/>
      <c r="D873" s="245" t="s">
        <v>253</v>
      </c>
      <c r="E873" s="268" t="s">
        <v>1</v>
      </c>
      <c r="F873" s="269" t="s">
        <v>1122</v>
      </c>
      <c r="G873" s="267"/>
      <c r="H873" s="268" t="s">
        <v>1</v>
      </c>
      <c r="I873" s="270"/>
      <c r="J873" s="267"/>
      <c r="K873" s="267"/>
      <c r="L873" s="271"/>
      <c r="M873" s="272"/>
      <c r="N873" s="273"/>
      <c r="O873" s="273"/>
      <c r="P873" s="273"/>
      <c r="Q873" s="273"/>
      <c r="R873" s="273"/>
      <c r="S873" s="273"/>
      <c r="T873" s="274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T873" s="275" t="s">
        <v>253</v>
      </c>
      <c r="AU873" s="275" t="s">
        <v>92</v>
      </c>
      <c r="AV873" s="15" t="s">
        <v>90</v>
      </c>
      <c r="AW873" s="15" t="s">
        <v>36</v>
      </c>
      <c r="AX873" s="15" t="s">
        <v>83</v>
      </c>
      <c r="AY873" s="275" t="s">
        <v>244</v>
      </c>
    </row>
    <row r="874" s="13" customFormat="1">
      <c r="A874" s="13"/>
      <c r="B874" s="243"/>
      <c r="C874" s="244"/>
      <c r="D874" s="245" t="s">
        <v>253</v>
      </c>
      <c r="E874" s="246" t="s">
        <v>1</v>
      </c>
      <c r="F874" s="247" t="s">
        <v>1208</v>
      </c>
      <c r="G874" s="244"/>
      <c r="H874" s="248">
        <v>4.2000000000000002</v>
      </c>
      <c r="I874" s="249"/>
      <c r="J874" s="244"/>
      <c r="K874" s="244"/>
      <c r="L874" s="250"/>
      <c r="M874" s="251"/>
      <c r="N874" s="252"/>
      <c r="O874" s="252"/>
      <c r="P874" s="252"/>
      <c r="Q874" s="252"/>
      <c r="R874" s="252"/>
      <c r="S874" s="252"/>
      <c r="T874" s="25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4" t="s">
        <v>253</v>
      </c>
      <c r="AU874" s="254" t="s">
        <v>92</v>
      </c>
      <c r="AV874" s="13" t="s">
        <v>92</v>
      </c>
      <c r="AW874" s="13" t="s">
        <v>36</v>
      </c>
      <c r="AX874" s="13" t="s">
        <v>83</v>
      </c>
      <c r="AY874" s="254" t="s">
        <v>244</v>
      </c>
    </row>
    <row r="875" s="15" customFormat="1">
      <c r="A875" s="15"/>
      <c r="B875" s="266"/>
      <c r="C875" s="267"/>
      <c r="D875" s="245" t="s">
        <v>253</v>
      </c>
      <c r="E875" s="268" t="s">
        <v>1</v>
      </c>
      <c r="F875" s="269" t="s">
        <v>1120</v>
      </c>
      <c r="G875" s="267"/>
      <c r="H875" s="268" t="s">
        <v>1</v>
      </c>
      <c r="I875" s="270"/>
      <c r="J875" s="267"/>
      <c r="K875" s="267"/>
      <c r="L875" s="271"/>
      <c r="M875" s="272"/>
      <c r="N875" s="273"/>
      <c r="O875" s="273"/>
      <c r="P875" s="273"/>
      <c r="Q875" s="273"/>
      <c r="R875" s="273"/>
      <c r="S875" s="273"/>
      <c r="T875" s="274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T875" s="275" t="s">
        <v>253</v>
      </c>
      <c r="AU875" s="275" t="s">
        <v>92</v>
      </c>
      <c r="AV875" s="15" t="s">
        <v>90</v>
      </c>
      <c r="AW875" s="15" t="s">
        <v>36</v>
      </c>
      <c r="AX875" s="15" t="s">
        <v>83</v>
      </c>
      <c r="AY875" s="275" t="s">
        <v>244</v>
      </c>
    </row>
    <row r="876" s="13" customFormat="1">
      <c r="A876" s="13"/>
      <c r="B876" s="243"/>
      <c r="C876" s="244"/>
      <c r="D876" s="245" t="s">
        <v>253</v>
      </c>
      <c r="E876" s="246" t="s">
        <v>1</v>
      </c>
      <c r="F876" s="247" t="s">
        <v>1207</v>
      </c>
      <c r="G876" s="244"/>
      <c r="H876" s="248">
        <v>6.2999999999999998</v>
      </c>
      <c r="I876" s="249"/>
      <c r="J876" s="244"/>
      <c r="K876" s="244"/>
      <c r="L876" s="250"/>
      <c r="M876" s="251"/>
      <c r="N876" s="252"/>
      <c r="O876" s="252"/>
      <c r="P876" s="252"/>
      <c r="Q876" s="252"/>
      <c r="R876" s="252"/>
      <c r="S876" s="252"/>
      <c r="T876" s="25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54" t="s">
        <v>253</v>
      </c>
      <c r="AU876" s="254" t="s">
        <v>92</v>
      </c>
      <c r="AV876" s="13" t="s">
        <v>92</v>
      </c>
      <c r="AW876" s="13" t="s">
        <v>36</v>
      </c>
      <c r="AX876" s="13" t="s">
        <v>83</v>
      </c>
      <c r="AY876" s="254" t="s">
        <v>244</v>
      </c>
    </row>
    <row r="877" s="15" customFormat="1">
      <c r="A877" s="15"/>
      <c r="B877" s="266"/>
      <c r="C877" s="267"/>
      <c r="D877" s="245" t="s">
        <v>253</v>
      </c>
      <c r="E877" s="268" t="s">
        <v>1</v>
      </c>
      <c r="F877" s="269" t="s">
        <v>1122</v>
      </c>
      <c r="G877" s="267"/>
      <c r="H877" s="268" t="s">
        <v>1</v>
      </c>
      <c r="I877" s="270"/>
      <c r="J877" s="267"/>
      <c r="K877" s="267"/>
      <c r="L877" s="271"/>
      <c r="M877" s="272"/>
      <c r="N877" s="273"/>
      <c r="O877" s="273"/>
      <c r="P877" s="273"/>
      <c r="Q877" s="273"/>
      <c r="R877" s="273"/>
      <c r="S877" s="273"/>
      <c r="T877" s="274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T877" s="275" t="s">
        <v>253</v>
      </c>
      <c r="AU877" s="275" t="s">
        <v>92</v>
      </c>
      <c r="AV877" s="15" t="s">
        <v>90</v>
      </c>
      <c r="AW877" s="15" t="s">
        <v>36</v>
      </c>
      <c r="AX877" s="15" t="s">
        <v>83</v>
      </c>
      <c r="AY877" s="275" t="s">
        <v>244</v>
      </c>
    </row>
    <row r="878" s="13" customFormat="1">
      <c r="A878" s="13"/>
      <c r="B878" s="243"/>
      <c r="C878" s="244"/>
      <c r="D878" s="245" t="s">
        <v>253</v>
      </c>
      <c r="E878" s="246" t="s">
        <v>1</v>
      </c>
      <c r="F878" s="247" t="s">
        <v>1208</v>
      </c>
      <c r="G878" s="244"/>
      <c r="H878" s="248">
        <v>4.2000000000000002</v>
      </c>
      <c r="I878" s="249"/>
      <c r="J878" s="244"/>
      <c r="K878" s="244"/>
      <c r="L878" s="250"/>
      <c r="M878" s="251"/>
      <c r="N878" s="252"/>
      <c r="O878" s="252"/>
      <c r="P878" s="252"/>
      <c r="Q878" s="252"/>
      <c r="R878" s="252"/>
      <c r="S878" s="252"/>
      <c r="T878" s="25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54" t="s">
        <v>253</v>
      </c>
      <c r="AU878" s="254" t="s">
        <v>92</v>
      </c>
      <c r="AV878" s="13" t="s">
        <v>92</v>
      </c>
      <c r="AW878" s="13" t="s">
        <v>36</v>
      </c>
      <c r="AX878" s="13" t="s">
        <v>83</v>
      </c>
      <c r="AY878" s="254" t="s">
        <v>244</v>
      </c>
    </row>
    <row r="879" s="15" customFormat="1">
      <c r="A879" s="15"/>
      <c r="B879" s="266"/>
      <c r="C879" s="267"/>
      <c r="D879" s="245" t="s">
        <v>253</v>
      </c>
      <c r="E879" s="268" t="s">
        <v>1</v>
      </c>
      <c r="F879" s="269" t="s">
        <v>1120</v>
      </c>
      <c r="G879" s="267"/>
      <c r="H879" s="268" t="s">
        <v>1</v>
      </c>
      <c r="I879" s="270"/>
      <c r="J879" s="267"/>
      <c r="K879" s="267"/>
      <c r="L879" s="271"/>
      <c r="M879" s="272"/>
      <c r="N879" s="273"/>
      <c r="O879" s="273"/>
      <c r="P879" s="273"/>
      <c r="Q879" s="273"/>
      <c r="R879" s="273"/>
      <c r="S879" s="273"/>
      <c r="T879" s="274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75" t="s">
        <v>253</v>
      </c>
      <c r="AU879" s="275" t="s">
        <v>92</v>
      </c>
      <c r="AV879" s="15" t="s">
        <v>90</v>
      </c>
      <c r="AW879" s="15" t="s">
        <v>36</v>
      </c>
      <c r="AX879" s="15" t="s">
        <v>83</v>
      </c>
      <c r="AY879" s="275" t="s">
        <v>244</v>
      </c>
    </row>
    <row r="880" s="13" customFormat="1">
      <c r="A880" s="13"/>
      <c r="B880" s="243"/>
      <c r="C880" s="244"/>
      <c r="D880" s="245" t="s">
        <v>253</v>
      </c>
      <c r="E880" s="246" t="s">
        <v>1</v>
      </c>
      <c r="F880" s="247" t="s">
        <v>1207</v>
      </c>
      <c r="G880" s="244"/>
      <c r="H880" s="248">
        <v>6.2999999999999998</v>
      </c>
      <c r="I880" s="249"/>
      <c r="J880" s="244"/>
      <c r="K880" s="244"/>
      <c r="L880" s="250"/>
      <c r="M880" s="251"/>
      <c r="N880" s="252"/>
      <c r="O880" s="252"/>
      <c r="P880" s="252"/>
      <c r="Q880" s="252"/>
      <c r="R880" s="252"/>
      <c r="S880" s="252"/>
      <c r="T880" s="25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4" t="s">
        <v>253</v>
      </c>
      <c r="AU880" s="254" t="s">
        <v>92</v>
      </c>
      <c r="AV880" s="13" t="s">
        <v>92</v>
      </c>
      <c r="AW880" s="13" t="s">
        <v>36</v>
      </c>
      <c r="AX880" s="13" t="s">
        <v>83</v>
      </c>
      <c r="AY880" s="254" t="s">
        <v>244</v>
      </c>
    </row>
    <row r="881" s="15" customFormat="1">
      <c r="A881" s="15"/>
      <c r="B881" s="266"/>
      <c r="C881" s="267"/>
      <c r="D881" s="245" t="s">
        <v>253</v>
      </c>
      <c r="E881" s="268" t="s">
        <v>1</v>
      </c>
      <c r="F881" s="269" t="s">
        <v>1122</v>
      </c>
      <c r="G881" s="267"/>
      <c r="H881" s="268" t="s">
        <v>1</v>
      </c>
      <c r="I881" s="270"/>
      <c r="J881" s="267"/>
      <c r="K881" s="267"/>
      <c r="L881" s="271"/>
      <c r="M881" s="272"/>
      <c r="N881" s="273"/>
      <c r="O881" s="273"/>
      <c r="P881" s="273"/>
      <c r="Q881" s="273"/>
      <c r="R881" s="273"/>
      <c r="S881" s="273"/>
      <c r="T881" s="274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T881" s="275" t="s">
        <v>253</v>
      </c>
      <c r="AU881" s="275" t="s">
        <v>92</v>
      </c>
      <c r="AV881" s="15" t="s">
        <v>90</v>
      </c>
      <c r="AW881" s="15" t="s">
        <v>36</v>
      </c>
      <c r="AX881" s="15" t="s">
        <v>83</v>
      </c>
      <c r="AY881" s="275" t="s">
        <v>244</v>
      </c>
    </row>
    <row r="882" s="13" customFormat="1">
      <c r="A882" s="13"/>
      <c r="B882" s="243"/>
      <c r="C882" s="244"/>
      <c r="D882" s="245" t="s">
        <v>253</v>
      </c>
      <c r="E882" s="246" t="s">
        <v>1</v>
      </c>
      <c r="F882" s="247" t="s">
        <v>1208</v>
      </c>
      <c r="G882" s="244"/>
      <c r="H882" s="248">
        <v>4.2000000000000002</v>
      </c>
      <c r="I882" s="249"/>
      <c r="J882" s="244"/>
      <c r="K882" s="244"/>
      <c r="L882" s="250"/>
      <c r="M882" s="251"/>
      <c r="N882" s="252"/>
      <c r="O882" s="252"/>
      <c r="P882" s="252"/>
      <c r="Q882" s="252"/>
      <c r="R882" s="252"/>
      <c r="S882" s="252"/>
      <c r="T882" s="25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4" t="s">
        <v>253</v>
      </c>
      <c r="AU882" s="254" t="s">
        <v>92</v>
      </c>
      <c r="AV882" s="13" t="s">
        <v>92</v>
      </c>
      <c r="AW882" s="13" t="s">
        <v>36</v>
      </c>
      <c r="AX882" s="13" t="s">
        <v>83</v>
      </c>
      <c r="AY882" s="254" t="s">
        <v>244</v>
      </c>
    </row>
    <row r="883" s="14" customFormat="1">
      <c r="A883" s="14"/>
      <c r="B883" s="255"/>
      <c r="C883" s="256"/>
      <c r="D883" s="245" t="s">
        <v>253</v>
      </c>
      <c r="E883" s="257" t="s">
        <v>1</v>
      </c>
      <c r="F883" s="258" t="s">
        <v>255</v>
      </c>
      <c r="G883" s="256"/>
      <c r="H883" s="259">
        <v>42</v>
      </c>
      <c r="I883" s="260"/>
      <c r="J883" s="256"/>
      <c r="K883" s="256"/>
      <c r="L883" s="261"/>
      <c r="M883" s="262"/>
      <c r="N883" s="263"/>
      <c r="O883" s="263"/>
      <c r="P883" s="263"/>
      <c r="Q883" s="263"/>
      <c r="R883" s="263"/>
      <c r="S883" s="263"/>
      <c r="T883" s="26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65" t="s">
        <v>253</v>
      </c>
      <c r="AU883" s="265" t="s">
        <v>92</v>
      </c>
      <c r="AV883" s="14" t="s">
        <v>251</v>
      </c>
      <c r="AW883" s="14" t="s">
        <v>36</v>
      </c>
      <c r="AX883" s="14" t="s">
        <v>90</v>
      </c>
      <c r="AY883" s="265" t="s">
        <v>244</v>
      </c>
    </row>
    <row r="884" s="2" customFormat="1" ht="24.15" customHeight="1">
      <c r="A884" s="39"/>
      <c r="B884" s="40"/>
      <c r="C884" s="287" t="s">
        <v>1209</v>
      </c>
      <c r="D884" s="287" t="s">
        <v>529</v>
      </c>
      <c r="E884" s="288" t="s">
        <v>1210</v>
      </c>
      <c r="F884" s="289" t="s">
        <v>1211</v>
      </c>
      <c r="G884" s="290" t="s">
        <v>174</v>
      </c>
      <c r="H884" s="291">
        <v>42</v>
      </c>
      <c r="I884" s="292"/>
      <c r="J884" s="293">
        <f>ROUND(I884*H884,2)</f>
        <v>0</v>
      </c>
      <c r="K884" s="294"/>
      <c r="L884" s="295"/>
      <c r="M884" s="296" t="s">
        <v>1</v>
      </c>
      <c r="N884" s="297" t="s">
        <v>48</v>
      </c>
      <c r="O884" s="92"/>
      <c r="P884" s="239">
        <f>O884*H884</f>
        <v>0</v>
      </c>
      <c r="Q884" s="239">
        <v>0.036810000000000002</v>
      </c>
      <c r="R884" s="239">
        <f>Q884*H884</f>
        <v>1.5460200000000002</v>
      </c>
      <c r="S884" s="239">
        <v>0</v>
      </c>
      <c r="T884" s="240">
        <f>S884*H884</f>
        <v>0</v>
      </c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R884" s="241" t="s">
        <v>427</v>
      </c>
      <c r="AT884" s="241" t="s">
        <v>529</v>
      </c>
      <c r="AU884" s="241" t="s">
        <v>92</v>
      </c>
      <c r="AY884" s="18" t="s">
        <v>244</v>
      </c>
      <c r="BE884" s="242">
        <f>IF(N884="základní",J884,0)</f>
        <v>0</v>
      </c>
      <c r="BF884" s="242">
        <f>IF(N884="snížená",J884,0)</f>
        <v>0</v>
      </c>
      <c r="BG884" s="242">
        <f>IF(N884="zákl. přenesená",J884,0)</f>
        <v>0</v>
      </c>
      <c r="BH884" s="242">
        <f>IF(N884="sníž. přenesená",J884,0)</f>
        <v>0</v>
      </c>
      <c r="BI884" s="242">
        <f>IF(N884="nulová",J884,0)</f>
        <v>0</v>
      </c>
      <c r="BJ884" s="18" t="s">
        <v>90</v>
      </c>
      <c r="BK884" s="242">
        <f>ROUND(I884*H884,2)</f>
        <v>0</v>
      </c>
      <c r="BL884" s="18" t="s">
        <v>330</v>
      </c>
      <c r="BM884" s="241" t="s">
        <v>1212</v>
      </c>
    </row>
    <row r="885" s="2" customFormat="1" ht="24.15" customHeight="1">
      <c r="A885" s="39"/>
      <c r="B885" s="40"/>
      <c r="C885" s="229" t="s">
        <v>1213</v>
      </c>
      <c r="D885" s="229" t="s">
        <v>247</v>
      </c>
      <c r="E885" s="230" t="s">
        <v>1214</v>
      </c>
      <c r="F885" s="231" t="s">
        <v>1215</v>
      </c>
      <c r="G885" s="232" t="s">
        <v>174</v>
      </c>
      <c r="H885" s="233">
        <v>12.375</v>
      </c>
      <c r="I885" s="234"/>
      <c r="J885" s="235">
        <f>ROUND(I885*H885,2)</f>
        <v>0</v>
      </c>
      <c r="K885" s="236"/>
      <c r="L885" s="45"/>
      <c r="M885" s="237" t="s">
        <v>1</v>
      </c>
      <c r="N885" s="238" t="s">
        <v>48</v>
      </c>
      <c r="O885" s="92"/>
      <c r="P885" s="239">
        <f>O885*H885</f>
        <v>0</v>
      </c>
      <c r="Q885" s="239">
        <v>0.00025000000000000001</v>
      </c>
      <c r="R885" s="239">
        <f>Q885*H885</f>
        <v>0.0030937500000000001</v>
      </c>
      <c r="S885" s="239">
        <v>0</v>
      </c>
      <c r="T885" s="240">
        <f>S885*H885</f>
        <v>0</v>
      </c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R885" s="241" t="s">
        <v>330</v>
      </c>
      <c r="AT885" s="241" t="s">
        <v>247</v>
      </c>
      <c r="AU885" s="241" t="s">
        <v>92</v>
      </c>
      <c r="AY885" s="18" t="s">
        <v>244</v>
      </c>
      <c r="BE885" s="242">
        <f>IF(N885="základní",J885,0)</f>
        <v>0</v>
      </c>
      <c r="BF885" s="242">
        <f>IF(N885="snížená",J885,0)</f>
        <v>0</v>
      </c>
      <c r="BG885" s="242">
        <f>IF(N885="zákl. přenesená",J885,0)</f>
        <v>0</v>
      </c>
      <c r="BH885" s="242">
        <f>IF(N885="sníž. přenesená",J885,0)</f>
        <v>0</v>
      </c>
      <c r="BI885" s="242">
        <f>IF(N885="nulová",J885,0)</f>
        <v>0</v>
      </c>
      <c r="BJ885" s="18" t="s">
        <v>90</v>
      </c>
      <c r="BK885" s="242">
        <f>ROUND(I885*H885,2)</f>
        <v>0</v>
      </c>
      <c r="BL885" s="18" t="s">
        <v>330</v>
      </c>
      <c r="BM885" s="241" t="s">
        <v>1216</v>
      </c>
    </row>
    <row r="886" s="15" customFormat="1">
      <c r="A886" s="15"/>
      <c r="B886" s="266"/>
      <c r="C886" s="267"/>
      <c r="D886" s="245" t="s">
        <v>253</v>
      </c>
      <c r="E886" s="268" t="s">
        <v>1</v>
      </c>
      <c r="F886" s="269" t="s">
        <v>431</v>
      </c>
      <c r="G886" s="267"/>
      <c r="H886" s="268" t="s">
        <v>1</v>
      </c>
      <c r="I886" s="270"/>
      <c r="J886" s="267"/>
      <c r="K886" s="267"/>
      <c r="L886" s="271"/>
      <c r="M886" s="272"/>
      <c r="N886" s="273"/>
      <c r="O886" s="273"/>
      <c r="P886" s="273"/>
      <c r="Q886" s="273"/>
      <c r="R886" s="273"/>
      <c r="S886" s="273"/>
      <c r="T886" s="274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75" t="s">
        <v>253</v>
      </c>
      <c r="AU886" s="275" t="s">
        <v>92</v>
      </c>
      <c r="AV886" s="15" t="s">
        <v>90</v>
      </c>
      <c r="AW886" s="15" t="s">
        <v>36</v>
      </c>
      <c r="AX886" s="15" t="s">
        <v>83</v>
      </c>
      <c r="AY886" s="275" t="s">
        <v>244</v>
      </c>
    </row>
    <row r="887" s="13" customFormat="1">
      <c r="A887" s="13"/>
      <c r="B887" s="243"/>
      <c r="C887" s="244"/>
      <c r="D887" s="245" t="s">
        <v>253</v>
      </c>
      <c r="E887" s="246" t="s">
        <v>1</v>
      </c>
      <c r="F887" s="247" t="s">
        <v>1217</v>
      </c>
      <c r="G887" s="244"/>
      <c r="H887" s="248">
        <v>12.375</v>
      </c>
      <c r="I887" s="249"/>
      <c r="J887" s="244"/>
      <c r="K887" s="244"/>
      <c r="L887" s="250"/>
      <c r="M887" s="251"/>
      <c r="N887" s="252"/>
      <c r="O887" s="252"/>
      <c r="P887" s="252"/>
      <c r="Q887" s="252"/>
      <c r="R887" s="252"/>
      <c r="S887" s="252"/>
      <c r="T887" s="25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4" t="s">
        <v>253</v>
      </c>
      <c r="AU887" s="254" t="s">
        <v>92</v>
      </c>
      <c r="AV887" s="13" t="s">
        <v>92</v>
      </c>
      <c r="AW887" s="13" t="s">
        <v>36</v>
      </c>
      <c r="AX887" s="13" t="s">
        <v>90</v>
      </c>
      <c r="AY887" s="254" t="s">
        <v>244</v>
      </c>
    </row>
    <row r="888" s="2" customFormat="1" ht="24.15" customHeight="1">
      <c r="A888" s="39"/>
      <c r="B888" s="40"/>
      <c r="C888" s="287" t="s">
        <v>1218</v>
      </c>
      <c r="D888" s="287" t="s">
        <v>529</v>
      </c>
      <c r="E888" s="288" t="s">
        <v>1219</v>
      </c>
      <c r="F888" s="289" t="s">
        <v>1220</v>
      </c>
      <c r="G888" s="290" t="s">
        <v>174</v>
      </c>
      <c r="H888" s="291">
        <v>12.375</v>
      </c>
      <c r="I888" s="292"/>
      <c r="J888" s="293">
        <f>ROUND(I888*H888,2)</f>
        <v>0</v>
      </c>
      <c r="K888" s="294"/>
      <c r="L888" s="295"/>
      <c r="M888" s="296" t="s">
        <v>1</v>
      </c>
      <c r="N888" s="297" t="s">
        <v>48</v>
      </c>
      <c r="O888" s="92"/>
      <c r="P888" s="239">
        <f>O888*H888</f>
        <v>0</v>
      </c>
      <c r="Q888" s="239">
        <v>0.036420000000000001</v>
      </c>
      <c r="R888" s="239">
        <f>Q888*H888</f>
        <v>0.45069750000000003</v>
      </c>
      <c r="S888" s="239">
        <v>0</v>
      </c>
      <c r="T888" s="240">
        <f>S888*H888</f>
        <v>0</v>
      </c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R888" s="241" t="s">
        <v>427</v>
      </c>
      <c r="AT888" s="241" t="s">
        <v>529</v>
      </c>
      <c r="AU888" s="241" t="s">
        <v>92</v>
      </c>
      <c r="AY888" s="18" t="s">
        <v>244</v>
      </c>
      <c r="BE888" s="242">
        <f>IF(N888="základní",J888,0)</f>
        <v>0</v>
      </c>
      <c r="BF888" s="242">
        <f>IF(N888="snížená",J888,0)</f>
        <v>0</v>
      </c>
      <c r="BG888" s="242">
        <f>IF(N888="zákl. přenesená",J888,0)</f>
        <v>0</v>
      </c>
      <c r="BH888" s="242">
        <f>IF(N888="sníž. přenesená",J888,0)</f>
        <v>0</v>
      </c>
      <c r="BI888" s="242">
        <f>IF(N888="nulová",J888,0)</f>
        <v>0</v>
      </c>
      <c r="BJ888" s="18" t="s">
        <v>90</v>
      </c>
      <c r="BK888" s="242">
        <f>ROUND(I888*H888,2)</f>
        <v>0</v>
      </c>
      <c r="BL888" s="18" t="s">
        <v>330</v>
      </c>
      <c r="BM888" s="241" t="s">
        <v>1221</v>
      </c>
    </row>
    <row r="889" s="2" customFormat="1" ht="24.15" customHeight="1">
      <c r="A889" s="39"/>
      <c r="B889" s="40"/>
      <c r="C889" s="229" t="s">
        <v>1222</v>
      </c>
      <c r="D889" s="229" t="s">
        <v>247</v>
      </c>
      <c r="E889" s="230" t="s">
        <v>1223</v>
      </c>
      <c r="F889" s="231" t="s">
        <v>1224</v>
      </c>
      <c r="G889" s="232" t="s">
        <v>250</v>
      </c>
      <c r="H889" s="233">
        <v>15</v>
      </c>
      <c r="I889" s="234"/>
      <c r="J889" s="235">
        <f>ROUND(I889*H889,2)</f>
        <v>0</v>
      </c>
      <c r="K889" s="236"/>
      <c r="L889" s="45"/>
      <c r="M889" s="237" t="s">
        <v>1</v>
      </c>
      <c r="N889" s="238" t="s">
        <v>48</v>
      </c>
      <c r="O889" s="92"/>
      <c r="P889" s="239">
        <f>O889*H889</f>
        <v>0</v>
      </c>
      <c r="Q889" s="239">
        <v>0.00025999999999999998</v>
      </c>
      <c r="R889" s="239">
        <f>Q889*H889</f>
        <v>0.0038999999999999998</v>
      </c>
      <c r="S889" s="239">
        <v>0</v>
      </c>
      <c r="T889" s="240">
        <f>S889*H889</f>
        <v>0</v>
      </c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R889" s="241" t="s">
        <v>330</v>
      </c>
      <c r="AT889" s="241" t="s">
        <v>247</v>
      </c>
      <c r="AU889" s="241" t="s">
        <v>92</v>
      </c>
      <c r="AY889" s="18" t="s">
        <v>244</v>
      </c>
      <c r="BE889" s="242">
        <f>IF(N889="základní",J889,0)</f>
        <v>0</v>
      </c>
      <c r="BF889" s="242">
        <f>IF(N889="snížená",J889,0)</f>
        <v>0</v>
      </c>
      <c r="BG889" s="242">
        <f>IF(N889="zákl. přenesená",J889,0)</f>
        <v>0</v>
      </c>
      <c r="BH889" s="242">
        <f>IF(N889="sníž. přenesená",J889,0)</f>
        <v>0</v>
      </c>
      <c r="BI889" s="242">
        <f>IF(N889="nulová",J889,0)</f>
        <v>0</v>
      </c>
      <c r="BJ889" s="18" t="s">
        <v>90</v>
      </c>
      <c r="BK889" s="242">
        <f>ROUND(I889*H889,2)</f>
        <v>0</v>
      </c>
      <c r="BL889" s="18" t="s">
        <v>330</v>
      </c>
      <c r="BM889" s="241" t="s">
        <v>1225</v>
      </c>
    </row>
    <row r="890" s="15" customFormat="1">
      <c r="A890" s="15"/>
      <c r="B890" s="266"/>
      <c r="C890" s="267"/>
      <c r="D890" s="245" t="s">
        <v>253</v>
      </c>
      <c r="E890" s="268" t="s">
        <v>1</v>
      </c>
      <c r="F890" s="269" t="s">
        <v>424</v>
      </c>
      <c r="G890" s="267"/>
      <c r="H890" s="268" t="s">
        <v>1</v>
      </c>
      <c r="I890" s="270"/>
      <c r="J890" s="267"/>
      <c r="K890" s="267"/>
      <c r="L890" s="271"/>
      <c r="M890" s="272"/>
      <c r="N890" s="273"/>
      <c r="O890" s="273"/>
      <c r="P890" s="273"/>
      <c r="Q890" s="273"/>
      <c r="R890" s="273"/>
      <c r="S890" s="273"/>
      <c r="T890" s="274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75" t="s">
        <v>253</v>
      </c>
      <c r="AU890" s="275" t="s">
        <v>92</v>
      </c>
      <c r="AV890" s="15" t="s">
        <v>90</v>
      </c>
      <c r="AW890" s="15" t="s">
        <v>36</v>
      </c>
      <c r="AX890" s="15" t="s">
        <v>83</v>
      </c>
      <c r="AY890" s="275" t="s">
        <v>244</v>
      </c>
    </row>
    <row r="891" s="13" customFormat="1">
      <c r="A891" s="13"/>
      <c r="B891" s="243"/>
      <c r="C891" s="244"/>
      <c r="D891" s="245" t="s">
        <v>253</v>
      </c>
      <c r="E891" s="246" t="s">
        <v>1</v>
      </c>
      <c r="F891" s="247" t="s">
        <v>292</v>
      </c>
      <c r="G891" s="244"/>
      <c r="H891" s="248">
        <v>10</v>
      </c>
      <c r="I891" s="249"/>
      <c r="J891" s="244"/>
      <c r="K891" s="244"/>
      <c r="L891" s="250"/>
      <c r="M891" s="251"/>
      <c r="N891" s="252"/>
      <c r="O891" s="252"/>
      <c r="P891" s="252"/>
      <c r="Q891" s="252"/>
      <c r="R891" s="252"/>
      <c r="S891" s="252"/>
      <c r="T891" s="25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4" t="s">
        <v>253</v>
      </c>
      <c r="AU891" s="254" t="s">
        <v>92</v>
      </c>
      <c r="AV891" s="13" t="s">
        <v>92</v>
      </c>
      <c r="AW891" s="13" t="s">
        <v>36</v>
      </c>
      <c r="AX891" s="13" t="s">
        <v>83</v>
      </c>
      <c r="AY891" s="254" t="s">
        <v>244</v>
      </c>
    </row>
    <row r="892" s="15" customFormat="1">
      <c r="A892" s="15"/>
      <c r="B892" s="266"/>
      <c r="C892" s="267"/>
      <c r="D892" s="245" t="s">
        <v>253</v>
      </c>
      <c r="E892" s="268" t="s">
        <v>1</v>
      </c>
      <c r="F892" s="269" t="s">
        <v>424</v>
      </c>
      <c r="G892" s="267"/>
      <c r="H892" s="268" t="s">
        <v>1</v>
      </c>
      <c r="I892" s="270"/>
      <c r="J892" s="267"/>
      <c r="K892" s="267"/>
      <c r="L892" s="271"/>
      <c r="M892" s="272"/>
      <c r="N892" s="273"/>
      <c r="O892" s="273"/>
      <c r="P892" s="273"/>
      <c r="Q892" s="273"/>
      <c r="R892" s="273"/>
      <c r="S892" s="273"/>
      <c r="T892" s="274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75" t="s">
        <v>253</v>
      </c>
      <c r="AU892" s="275" t="s">
        <v>92</v>
      </c>
      <c r="AV892" s="15" t="s">
        <v>90</v>
      </c>
      <c r="AW892" s="15" t="s">
        <v>36</v>
      </c>
      <c r="AX892" s="15" t="s">
        <v>83</v>
      </c>
      <c r="AY892" s="275" t="s">
        <v>244</v>
      </c>
    </row>
    <row r="893" s="13" customFormat="1">
      <c r="A893" s="13"/>
      <c r="B893" s="243"/>
      <c r="C893" s="244"/>
      <c r="D893" s="245" t="s">
        <v>253</v>
      </c>
      <c r="E893" s="246" t="s">
        <v>1</v>
      </c>
      <c r="F893" s="247" t="s">
        <v>260</v>
      </c>
      <c r="G893" s="244"/>
      <c r="H893" s="248">
        <v>5</v>
      </c>
      <c r="I893" s="249"/>
      <c r="J893" s="244"/>
      <c r="K893" s="244"/>
      <c r="L893" s="250"/>
      <c r="M893" s="251"/>
      <c r="N893" s="252"/>
      <c r="O893" s="252"/>
      <c r="P893" s="252"/>
      <c r="Q893" s="252"/>
      <c r="R893" s="252"/>
      <c r="S893" s="252"/>
      <c r="T893" s="25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4" t="s">
        <v>253</v>
      </c>
      <c r="AU893" s="254" t="s">
        <v>92</v>
      </c>
      <c r="AV893" s="13" t="s">
        <v>92</v>
      </c>
      <c r="AW893" s="13" t="s">
        <v>36</v>
      </c>
      <c r="AX893" s="13" t="s">
        <v>83</v>
      </c>
      <c r="AY893" s="254" t="s">
        <v>244</v>
      </c>
    </row>
    <row r="894" s="14" customFormat="1">
      <c r="A894" s="14"/>
      <c r="B894" s="255"/>
      <c r="C894" s="256"/>
      <c r="D894" s="245" t="s">
        <v>253</v>
      </c>
      <c r="E894" s="257" t="s">
        <v>1</v>
      </c>
      <c r="F894" s="258" t="s">
        <v>255</v>
      </c>
      <c r="G894" s="256"/>
      <c r="H894" s="259">
        <v>15</v>
      </c>
      <c r="I894" s="260"/>
      <c r="J894" s="256"/>
      <c r="K894" s="256"/>
      <c r="L894" s="261"/>
      <c r="M894" s="262"/>
      <c r="N894" s="263"/>
      <c r="O894" s="263"/>
      <c r="P894" s="263"/>
      <c r="Q894" s="263"/>
      <c r="R894" s="263"/>
      <c r="S894" s="263"/>
      <c r="T894" s="26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65" t="s">
        <v>253</v>
      </c>
      <c r="AU894" s="265" t="s">
        <v>92</v>
      </c>
      <c r="AV894" s="14" t="s">
        <v>251</v>
      </c>
      <c r="AW894" s="14" t="s">
        <v>36</v>
      </c>
      <c r="AX894" s="14" t="s">
        <v>90</v>
      </c>
      <c r="AY894" s="265" t="s">
        <v>244</v>
      </c>
    </row>
    <row r="895" s="2" customFormat="1" ht="21.75" customHeight="1">
      <c r="A895" s="39"/>
      <c r="B895" s="40"/>
      <c r="C895" s="287" t="s">
        <v>1226</v>
      </c>
      <c r="D895" s="287" t="s">
        <v>529</v>
      </c>
      <c r="E895" s="288" t="s">
        <v>1227</v>
      </c>
      <c r="F895" s="289" t="s">
        <v>1228</v>
      </c>
      <c r="G895" s="290" t="s">
        <v>174</v>
      </c>
      <c r="H895" s="291">
        <v>3.75</v>
      </c>
      <c r="I895" s="292"/>
      <c r="J895" s="293">
        <f>ROUND(I895*H895,2)</f>
        <v>0</v>
      </c>
      <c r="K895" s="294"/>
      <c r="L895" s="295"/>
      <c r="M895" s="296" t="s">
        <v>1</v>
      </c>
      <c r="N895" s="297" t="s">
        <v>48</v>
      </c>
      <c r="O895" s="92"/>
      <c r="P895" s="239">
        <f>O895*H895</f>
        <v>0</v>
      </c>
      <c r="Q895" s="239">
        <v>0.040280000000000003</v>
      </c>
      <c r="R895" s="239">
        <f>Q895*H895</f>
        <v>0.15105000000000002</v>
      </c>
      <c r="S895" s="239">
        <v>0</v>
      </c>
      <c r="T895" s="240">
        <f>S895*H895</f>
        <v>0</v>
      </c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R895" s="241" t="s">
        <v>427</v>
      </c>
      <c r="AT895" s="241" t="s">
        <v>529</v>
      </c>
      <c r="AU895" s="241" t="s">
        <v>92</v>
      </c>
      <c r="AY895" s="18" t="s">
        <v>244</v>
      </c>
      <c r="BE895" s="242">
        <f>IF(N895="základní",J895,0)</f>
        <v>0</v>
      </c>
      <c r="BF895" s="242">
        <f>IF(N895="snížená",J895,0)</f>
        <v>0</v>
      </c>
      <c r="BG895" s="242">
        <f>IF(N895="zákl. přenesená",J895,0)</f>
        <v>0</v>
      </c>
      <c r="BH895" s="242">
        <f>IF(N895="sníž. přenesená",J895,0)</f>
        <v>0</v>
      </c>
      <c r="BI895" s="242">
        <f>IF(N895="nulová",J895,0)</f>
        <v>0</v>
      </c>
      <c r="BJ895" s="18" t="s">
        <v>90</v>
      </c>
      <c r="BK895" s="242">
        <f>ROUND(I895*H895,2)</f>
        <v>0</v>
      </c>
      <c r="BL895" s="18" t="s">
        <v>330</v>
      </c>
      <c r="BM895" s="241" t="s">
        <v>1229</v>
      </c>
    </row>
    <row r="896" s="2" customFormat="1" ht="21.75" customHeight="1">
      <c r="A896" s="39"/>
      <c r="B896" s="40"/>
      <c r="C896" s="229" t="s">
        <v>1230</v>
      </c>
      <c r="D896" s="229" t="s">
        <v>247</v>
      </c>
      <c r="E896" s="230" t="s">
        <v>1231</v>
      </c>
      <c r="F896" s="231" t="s">
        <v>1232</v>
      </c>
      <c r="G896" s="232" t="s">
        <v>184</v>
      </c>
      <c r="H896" s="233">
        <v>53.5</v>
      </c>
      <c r="I896" s="234"/>
      <c r="J896" s="235">
        <f>ROUND(I896*H896,2)</f>
        <v>0</v>
      </c>
      <c r="K896" s="236"/>
      <c r="L896" s="45"/>
      <c r="M896" s="237" t="s">
        <v>1</v>
      </c>
      <c r="N896" s="238" t="s">
        <v>48</v>
      </c>
      <c r="O896" s="92"/>
      <c r="P896" s="239">
        <f>O896*H896</f>
        <v>0</v>
      </c>
      <c r="Q896" s="239">
        <v>5.0000000000000002E-05</v>
      </c>
      <c r="R896" s="239">
        <f>Q896*H896</f>
        <v>0.0026750000000000003</v>
      </c>
      <c r="S896" s="239">
        <v>0</v>
      </c>
      <c r="T896" s="240">
        <f>S896*H896</f>
        <v>0</v>
      </c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R896" s="241" t="s">
        <v>330</v>
      </c>
      <c r="AT896" s="241" t="s">
        <v>247</v>
      </c>
      <c r="AU896" s="241" t="s">
        <v>92</v>
      </c>
      <c r="AY896" s="18" t="s">
        <v>244</v>
      </c>
      <c r="BE896" s="242">
        <f>IF(N896="základní",J896,0)</f>
        <v>0</v>
      </c>
      <c r="BF896" s="242">
        <f>IF(N896="snížená",J896,0)</f>
        <v>0</v>
      </c>
      <c r="BG896" s="242">
        <f>IF(N896="zákl. přenesená",J896,0)</f>
        <v>0</v>
      </c>
      <c r="BH896" s="242">
        <f>IF(N896="sníž. přenesená",J896,0)</f>
        <v>0</v>
      </c>
      <c r="BI896" s="242">
        <f>IF(N896="nulová",J896,0)</f>
        <v>0</v>
      </c>
      <c r="BJ896" s="18" t="s">
        <v>90</v>
      </c>
      <c r="BK896" s="242">
        <f>ROUND(I896*H896,2)</f>
        <v>0</v>
      </c>
      <c r="BL896" s="18" t="s">
        <v>330</v>
      </c>
      <c r="BM896" s="241" t="s">
        <v>1233</v>
      </c>
    </row>
    <row r="897" s="15" customFormat="1">
      <c r="A897" s="15"/>
      <c r="B897" s="266"/>
      <c r="C897" s="267"/>
      <c r="D897" s="245" t="s">
        <v>253</v>
      </c>
      <c r="E897" s="268" t="s">
        <v>1</v>
      </c>
      <c r="F897" s="269" t="s">
        <v>424</v>
      </c>
      <c r="G897" s="267"/>
      <c r="H897" s="268" t="s">
        <v>1</v>
      </c>
      <c r="I897" s="270"/>
      <c r="J897" s="267"/>
      <c r="K897" s="267"/>
      <c r="L897" s="271"/>
      <c r="M897" s="272"/>
      <c r="N897" s="273"/>
      <c r="O897" s="273"/>
      <c r="P897" s="273"/>
      <c r="Q897" s="273"/>
      <c r="R897" s="273"/>
      <c r="S897" s="273"/>
      <c r="T897" s="274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75" t="s">
        <v>253</v>
      </c>
      <c r="AU897" s="275" t="s">
        <v>92</v>
      </c>
      <c r="AV897" s="15" t="s">
        <v>90</v>
      </c>
      <c r="AW897" s="15" t="s">
        <v>36</v>
      </c>
      <c r="AX897" s="15" t="s">
        <v>83</v>
      </c>
      <c r="AY897" s="275" t="s">
        <v>244</v>
      </c>
    </row>
    <row r="898" s="13" customFormat="1">
      <c r="A898" s="13"/>
      <c r="B898" s="243"/>
      <c r="C898" s="244"/>
      <c r="D898" s="245" t="s">
        <v>253</v>
      </c>
      <c r="E898" s="246" t="s">
        <v>1</v>
      </c>
      <c r="F898" s="247" t="s">
        <v>260</v>
      </c>
      <c r="G898" s="244"/>
      <c r="H898" s="248">
        <v>5</v>
      </c>
      <c r="I898" s="249"/>
      <c r="J898" s="244"/>
      <c r="K898" s="244"/>
      <c r="L898" s="250"/>
      <c r="M898" s="251"/>
      <c r="N898" s="252"/>
      <c r="O898" s="252"/>
      <c r="P898" s="252"/>
      <c r="Q898" s="252"/>
      <c r="R898" s="252"/>
      <c r="S898" s="252"/>
      <c r="T898" s="25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4" t="s">
        <v>253</v>
      </c>
      <c r="AU898" s="254" t="s">
        <v>92</v>
      </c>
      <c r="AV898" s="13" t="s">
        <v>92</v>
      </c>
      <c r="AW898" s="13" t="s">
        <v>36</v>
      </c>
      <c r="AX898" s="13" t="s">
        <v>83</v>
      </c>
      <c r="AY898" s="254" t="s">
        <v>244</v>
      </c>
    </row>
    <row r="899" s="15" customFormat="1">
      <c r="A899" s="15"/>
      <c r="B899" s="266"/>
      <c r="C899" s="267"/>
      <c r="D899" s="245" t="s">
        <v>253</v>
      </c>
      <c r="E899" s="268" t="s">
        <v>1</v>
      </c>
      <c r="F899" s="269" t="s">
        <v>1120</v>
      </c>
      <c r="G899" s="267"/>
      <c r="H899" s="268" t="s">
        <v>1</v>
      </c>
      <c r="I899" s="270"/>
      <c r="J899" s="267"/>
      <c r="K899" s="267"/>
      <c r="L899" s="271"/>
      <c r="M899" s="272"/>
      <c r="N899" s="273"/>
      <c r="O899" s="273"/>
      <c r="P899" s="273"/>
      <c r="Q899" s="273"/>
      <c r="R899" s="273"/>
      <c r="S899" s="273"/>
      <c r="T899" s="274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75" t="s">
        <v>253</v>
      </c>
      <c r="AU899" s="275" t="s">
        <v>92</v>
      </c>
      <c r="AV899" s="15" t="s">
        <v>90</v>
      </c>
      <c r="AW899" s="15" t="s">
        <v>36</v>
      </c>
      <c r="AX899" s="15" t="s">
        <v>83</v>
      </c>
      <c r="AY899" s="275" t="s">
        <v>244</v>
      </c>
    </row>
    <row r="900" s="13" customFormat="1">
      <c r="A900" s="13"/>
      <c r="B900" s="243"/>
      <c r="C900" s="244"/>
      <c r="D900" s="245" t="s">
        <v>253</v>
      </c>
      <c r="E900" s="246" t="s">
        <v>1</v>
      </c>
      <c r="F900" s="247" t="s">
        <v>1121</v>
      </c>
      <c r="G900" s="244"/>
      <c r="H900" s="248">
        <v>5.25</v>
      </c>
      <c r="I900" s="249"/>
      <c r="J900" s="244"/>
      <c r="K900" s="244"/>
      <c r="L900" s="250"/>
      <c r="M900" s="251"/>
      <c r="N900" s="252"/>
      <c r="O900" s="252"/>
      <c r="P900" s="252"/>
      <c r="Q900" s="252"/>
      <c r="R900" s="252"/>
      <c r="S900" s="252"/>
      <c r="T900" s="25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4" t="s">
        <v>253</v>
      </c>
      <c r="AU900" s="254" t="s">
        <v>92</v>
      </c>
      <c r="AV900" s="13" t="s">
        <v>92</v>
      </c>
      <c r="AW900" s="13" t="s">
        <v>36</v>
      </c>
      <c r="AX900" s="13" t="s">
        <v>83</v>
      </c>
      <c r="AY900" s="254" t="s">
        <v>244</v>
      </c>
    </row>
    <row r="901" s="15" customFormat="1">
      <c r="A901" s="15"/>
      <c r="B901" s="266"/>
      <c r="C901" s="267"/>
      <c r="D901" s="245" t="s">
        <v>253</v>
      </c>
      <c r="E901" s="268" t="s">
        <v>1</v>
      </c>
      <c r="F901" s="269" t="s">
        <v>1122</v>
      </c>
      <c r="G901" s="267"/>
      <c r="H901" s="268" t="s">
        <v>1</v>
      </c>
      <c r="I901" s="270"/>
      <c r="J901" s="267"/>
      <c r="K901" s="267"/>
      <c r="L901" s="271"/>
      <c r="M901" s="272"/>
      <c r="N901" s="273"/>
      <c r="O901" s="273"/>
      <c r="P901" s="273"/>
      <c r="Q901" s="273"/>
      <c r="R901" s="273"/>
      <c r="S901" s="273"/>
      <c r="T901" s="274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T901" s="275" t="s">
        <v>253</v>
      </c>
      <c r="AU901" s="275" t="s">
        <v>92</v>
      </c>
      <c r="AV901" s="15" t="s">
        <v>90</v>
      </c>
      <c r="AW901" s="15" t="s">
        <v>36</v>
      </c>
      <c r="AX901" s="15" t="s">
        <v>83</v>
      </c>
      <c r="AY901" s="275" t="s">
        <v>244</v>
      </c>
    </row>
    <row r="902" s="13" customFormat="1">
      <c r="A902" s="13"/>
      <c r="B902" s="243"/>
      <c r="C902" s="244"/>
      <c r="D902" s="245" t="s">
        <v>253</v>
      </c>
      <c r="E902" s="246" t="s">
        <v>1</v>
      </c>
      <c r="F902" s="247" t="s">
        <v>1123</v>
      </c>
      <c r="G902" s="244"/>
      <c r="H902" s="248">
        <v>3.5</v>
      </c>
      <c r="I902" s="249"/>
      <c r="J902" s="244"/>
      <c r="K902" s="244"/>
      <c r="L902" s="250"/>
      <c r="M902" s="251"/>
      <c r="N902" s="252"/>
      <c r="O902" s="252"/>
      <c r="P902" s="252"/>
      <c r="Q902" s="252"/>
      <c r="R902" s="252"/>
      <c r="S902" s="252"/>
      <c r="T902" s="25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4" t="s">
        <v>253</v>
      </c>
      <c r="AU902" s="254" t="s">
        <v>92</v>
      </c>
      <c r="AV902" s="13" t="s">
        <v>92</v>
      </c>
      <c r="AW902" s="13" t="s">
        <v>36</v>
      </c>
      <c r="AX902" s="13" t="s">
        <v>83</v>
      </c>
      <c r="AY902" s="254" t="s">
        <v>244</v>
      </c>
    </row>
    <row r="903" s="15" customFormat="1">
      <c r="A903" s="15"/>
      <c r="B903" s="266"/>
      <c r="C903" s="267"/>
      <c r="D903" s="245" t="s">
        <v>253</v>
      </c>
      <c r="E903" s="268" t="s">
        <v>1</v>
      </c>
      <c r="F903" s="269" t="s">
        <v>1120</v>
      </c>
      <c r="G903" s="267"/>
      <c r="H903" s="268" t="s">
        <v>1</v>
      </c>
      <c r="I903" s="270"/>
      <c r="J903" s="267"/>
      <c r="K903" s="267"/>
      <c r="L903" s="271"/>
      <c r="M903" s="272"/>
      <c r="N903" s="273"/>
      <c r="O903" s="273"/>
      <c r="P903" s="273"/>
      <c r="Q903" s="273"/>
      <c r="R903" s="273"/>
      <c r="S903" s="273"/>
      <c r="T903" s="274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T903" s="275" t="s">
        <v>253</v>
      </c>
      <c r="AU903" s="275" t="s">
        <v>92</v>
      </c>
      <c r="AV903" s="15" t="s">
        <v>90</v>
      </c>
      <c r="AW903" s="15" t="s">
        <v>36</v>
      </c>
      <c r="AX903" s="15" t="s">
        <v>83</v>
      </c>
      <c r="AY903" s="275" t="s">
        <v>244</v>
      </c>
    </row>
    <row r="904" s="13" customFormat="1">
      <c r="A904" s="13"/>
      <c r="B904" s="243"/>
      <c r="C904" s="244"/>
      <c r="D904" s="245" t="s">
        <v>253</v>
      </c>
      <c r="E904" s="246" t="s">
        <v>1</v>
      </c>
      <c r="F904" s="247" t="s">
        <v>1121</v>
      </c>
      <c r="G904" s="244"/>
      <c r="H904" s="248">
        <v>5.25</v>
      </c>
      <c r="I904" s="249"/>
      <c r="J904" s="244"/>
      <c r="K904" s="244"/>
      <c r="L904" s="250"/>
      <c r="M904" s="251"/>
      <c r="N904" s="252"/>
      <c r="O904" s="252"/>
      <c r="P904" s="252"/>
      <c r="Q904" s="252"/>
      <c r="R904" s="252"/>
      <c r="S904" s="252"/>
      <c r="T904" s="25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4" t="s">
        <v>253</v>
      </c>
      <c r="AU904" s="254" t="s">
        <v>92</v>
      </c>
      <c r="AV904" s="13" t="s">
        <v>92</v>
      </c>
      <c r="AW904" s="13" t="s">
        <v>36</v>
      </c>
      <c r="AX904" s="13" t="s">
        <v>83</v>
      </c>
      <c r="AY904" s="254" t="s">
        <v>244</v>
      </c>
    </row>
    <row r="905" s="15" customFormat="1">
      <c r="A905" s="15"/>
      <c r="B905" s="266"/>
      <c r="C905" s="267"/>
      <c r="D905" s="245" t="s">
        <v>253</v>
      </c>
      <c r="E905" s="268" t="s">
        <v>1</v>
      </c>
      <c r="F905" s="269" t="s">
        <v>1122</v>
      </c>
      <c r="G905" s="267"/>
      <c r="H905" s="268" t="s">
        <v>1</v>
      </c>
      <c r="I905" s="270"/>
      <c r="J905" s="267"/>
      <c r="K905" s="267"/>
      <c r="L905" s="271"/>
      <c r="M905" s="272"/>
      <c r="N905" s="273"/>
      <c r="O905" s="273"/>
      <c r="P905" s="273"/>
      <c r="Q905" s="273"/>
      <c r="R905" s="273"/>
      <c r="S905" s="273"/>
      <c r="T905" s="274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75" t="s">
        <v>253</v>
      </c>
      <c r="AU905" s="275" t="s">
        <v>92</v>
      </c>
      <c r="AV905" s="15" t="s">
        <v>90</v>
      </c>
      <c r="AW905" s="15" t="s">
        <v>36</v>
      </c>
      <c r="AX905" s="15" t="s">
        <v>83</v>
      </c>
      <c r="AY905" s="275" t="s">
        <v>244</v>
      </c>
    </row>
    <row r="906" s="13" customFormat="1">
      <c r="A906" s="13"/>
      <c r="B906" s="243"/>
      <c r="C906" s="244"/>
      <c r="D906" s="245" t="s">
        <v>253</v>
      </c>
      <c r="E906" s="246" t="s">
        <v>1</v>
      </c>
      <c r="F906" s="247" t="s">
        <v>1123</v>
      </c>
      <c r="G906" s="244"/>
      <c r="H906" s="248">
        <v>3.5</v>
      </c>
      <c r="I906" s="249"/>
      <c r="J906" s="244"/>
      <c r="K906" s="244"/>
      <c r="L906" s="250"/>
      <c r="M906" s="251"/>
      <c r="N906" s="252"/>
      <c r="O906" s="252"/>
      <c r="P906" s="252"/>
      <c r="Q906" s="252"/>
      <c r="R906" s="252"/>
      <c r="S906" s="252"/>
      <c r="T906" s="25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54" t="s">
        <v>253</v>
      </c>
      <c r="AU906" s="254" t="s">
        <v>92</v>
      </c>
      <c r="AV906" s="13" t="s">
        <v>92</v>
      </c>
      <c r="AW906" s="13" t="s">
        <v>36</v>
      </c>
      <c r="AX906" s="13" t="s">
        <v>83</v>
      </c>
      <c r="AY906" s="254" t="s">
        <v>244</v>
      </c>
    </row>
    <row r="907" s="15" customFormat="1">
      <c r="A907" s="15"/>
      <c r="B907" s="266"/>
      <c r="C907" s="267"/>
      <c r="D907" s="245" t="s">
        <v>253</v>
      </c>
      <c r="E907" s="268" t="s">
        <v>1</v>
      </c>
      <c r="F907" s="269" t="s">
        <v>1120</v>
      </c>
      <c r="G907" s="267"/>
      <c r="H907" s="268" t="s">
        <v>1</v>
      </c>
      <c r="I907" s="270"/>
      <c r="J907" s="267"/>
      <c r="K907" s="267"/>
      <c r="L907" s="271"/>
      <c r="M907" s="272"/>
      <c r="N907" s="273"/>
      <c r="O907" s="273"/>
      <c r="P907" s="273"/>
      <c r="Q907" s="273"/>
      <c r="R907" s="273"/>
      <c r="S907" s="273"/>
      <c r="T907" s="274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T907" s="275" t="s">
        <v>253</v>
      </c>
      <c r="AU907" s="275" t="s">
        <v>92</v>
      </c>
      <c r="AV907" s="15" t="s">
        <v>90</v>
      </c>
      <c r="AW907" s="15" t="s">
        <v>36</v>
      </c>
      <c r="AX907" s="15" t="s">
        <v>83</v>
      </c>
      <c r="AY907" s="275" t="s">
        <v>244</v>
      </c>
    </row>
    <row r="908" s="13" customFormat="1">
      <c r="A908" s="13"/>
      <c r="B908" s="243"/>
      <c r="C908" s="244"/>
      <c r="D908" s="245" t="s">
        <v>253</v>
      </c>
      <c r="E908" s="246" t="s">
        <v>1</v>
      </c>
      <c r="F908" s="247" t="s">
        <v>1121</v>
      </c>
      <c r="G908" s="244"/>
      <c r="H908" s="248">
        <v>5.25</v>
      </c>
      <c r="I908" s="249"/>
      <c r="J908" s="244"/>
      <c r="K908" s="244"/>
      <c r="L908" s="250"/>
      <c r="M908" s="251"/>
      <c r="N908" s="252"/>
      <c r="O908" s="252"/>
      <c r="P908" s="252"/>
      <c r="Q908" s="252"/>
      <c r="R908" s="252"/>
      <c r="S908" s="252"/>
      <c r="T908" s="25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4" t="s">
        <v>253</v>
      </c>
      <c r="AU908" s="254" t="s">
        <v>92</v>
      </c>
      <c r="AV908" s="13" t="s">
        <v>92</v>
      </c>
      <c r="AW908" s="13" t="s">
        <v>36</v>
      </c>
      <c r="AX908" s="13" t="s">
        <v>83</v>
      </c>
      <c r="AY908" s="254" t="s">
        <v>244</v>
      </c>
    </row>
    <row r="909" s="15" customFormat="1">
      <c r="A909" s="15"/>
      <c r="B909" s="266"/>
      <c r="C909" s="267"/>
      <c r="D909" s="245" t="s">
        <v>253</v>
      </c>
      <c r="E909" s="268" t="s">
        <v>1</v>
      </c>
      <c r="F909" s="269" t="s">
        <v>1122</v>
      </c>
      <c r="G909" s="267"/>
      <c r="H909" s="268" t="s">
        <v>1</v>
      </c>
      <c r="I909" s="270"/>
      <c r="J909" s="267"/>
      <c r="K909" s="267"/>
      <c r="L909" s="271"/>
      <c r="M909" s="272"/>
      <c r="N909" s="273"/>
      <c r="O909" s="273"/>
      <c r="P909" s="273"/>
      <c r="Q909" s="273"/>
      <c r="R909" s="273"/>
      <c r="S909" s="273"/>
      <c r="T909" s="274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T909" s="275" t="s">
        <v>253</v>
      </c>
      <c r="AU909" s="275" t="s">
        <v>92</v>
      </c>
      <c r="AV909" s="15" t="s">
        <v>90</v>
      </c>
      <c r="AW909" s="15" t="s">
        <v>36</v>
      </c>
      <c r="AX909" s="15" t="s">
        <v>83</v>
      </c>
      <c r="AY909" s="275" t="s">
        <v>244</v>
      </c>
    </row>
    <row r="910" s="13" customFormat="1">
      <c r="A910" s="13"/>
      <c r="B910" s="243"/>
      <c r="C910" s="244"/>
      <c r="D910" s="245" t="s">
        <v>253</v>
      </c>
      <c r="E910" s="246" t="s">
        <v>1</v>
      </c>
      <c r="F910" s="247" t="s">
        <v>1123</v>
      </c>
      <c r="G910" s="244"/>
      <c r="H910" s="248">
        <v>3.5</v>
      </c>
      <c r="I910" s="249"/>
      <c r="J910" s="244"/>
      <c r="K910" s="244"/>
      <c r="L910" s="250"/>
      <c r="M910" s="251"/>
      <c r="N910" s="252"/>
      <c r="O910" s="252"/>
      <c r="P910" s="252"/>
      <c r="Q910" s="252"/>
      <c r="R910" s="252"/>
      <c r="S910" s="252"/>
      <c r="T910" s="25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4" t="s">
        <v>253</v>
      </c>
      <c r="AU910" s="254" t="s">
        <v>92</v>
      </c>
      <c r="AV910" s="13" t="s">
        <v>92</v>
      </c>
      <c r="AW910" s="13" t="s">
        <v>36</v>
      </c>
      <c r="AX910" s="13" t="s">
        <v>83</v>
      </c>
      <c r="AY910" s="254" t="s">
        <v>244</v>
      </c>
    </row>
    <row r="911" s="15" customFormat="1">
      <c r="A911" s="15"/>
      <c r="B911" s="266"/>
      <c r="C911" s="267"/>
      <c r="D911" s="245" t="s">
        <v>253</v>
      </c>
      <c r="E911" s="268" t="s">
        <v>1</v>
      </c>
      <c r="F911" s="269" t="s">
        <v>424</v>
      </c>
      <c r="G911" s="267"/>
      <c r="H911" s="268" t="s">
        <v>1</v>
      </c>
      <c r="I911" s="270"/>
      <c r="J911" s="267"/>
      <c r="K911" s="267"/>
      <c r="L911" s="271"/>
      <c r="M911" s="272"/>
      <c r="N911" s="273"/>
      <c r="O911" s="273"/>
      <c r="P911" s="273"/>
      <c r="Q911" s="273"/>
      <c r="R911" s="273"/>
      <c r="S911" s="273"/>
      <c r="T911" s="274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T911" s="275" t="s">
        <v>253</v>
      </c>
      <c r="AU911" s="275" t="s">
        <v>92</v>
      </c>
      <c r="AV911" s="15" t="s">
        <v>90</v>
      </c>
      <c r="AW911" s="15" t="s">
        <v>36</v>
      </c>
      <c r="AX911" s="15" t="s">
        <v>83</v>
      </c>
      <c r="AY911" s="275" t="s">
        <v>244</v>
      </c>
    </row>
    <row r="912" s="13" customFormat="1">
      <c r="A912" s="13"/>
      <c r="B912" s="243"/>
      <c r="C912" s="244"/>
      <c r="D912" s="245" t="s">
        <v>253</v>
      </c>
      <c r="E912" s="246" t="s">
        <v>1</v>
      </c>
      <c r="F912" s="247" t="s">
        <v>1124</v>
      </c>
      <c r="G912" s="244"/>
      <c r="H912" s="248">
        <v>2.5</v>
      </c>
      <c r="I912" s="249"/>
      <c r="J912" s="244"/>
      <c r="K912" s="244"/>
      <c r="L912" s="250"/>
      <c r="M912" s="251"/>
      <c r="N912" s="252"/>
      <c r="O912" s="252"/>
      <c r="P912" s="252"/>
      <c r="Q912" s="252"/>
      <c r="R912" s="252"/>
      <c r="S912" s="252"/>
      <c r="T912" s="25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54" t="s">
        <v>253</v>
      </c>
      <c r="AU912" s="254" t="s">
        <v>92</v>
      </c>
      <c r="AV912" s="13" t="s">
        <v>92</v>
      </c>
      <c r="AW912" s="13" t="s">
        <v>36</v>
      </c>
      <c r="AX912" s="13" t="s">
        <v>83</v>
      </c>
      <c r="AY912" s="254" t="s">
        <v>244</v>
      </c>
    </row>
    <row r="913" s="15" customFormat="1">
      <c r="A913" s="15"/>
      <c r="B913" s="266"/>
      <c r="C913" s="267"/>
      <c r="D913" s="245" t="s">
        <v>253</v>
      </c>
      <c r="E913" s="268" t="s">
        <v>1</v>
      </c>
      <c r="F913" s="269" t="s">
        <v>1120</v>
      </c>
      <c r="G913" s="267"/>
      <c r="H913" s="268" t="s">
        <v>1</v>
      </c>
      <c r="I913" s="270"/>
      <c r="J913" s="267"/>
      <c r="K913" s="267"/>
      <c r="L913" s="271"/>
      <c r="M913" s="272"/>
      <c r="N913" s="273"/>
      <c r="O913" s="273"/>
      <c r="P913" s="273"/>
      <c r="Q913" s="273"/>
      <c r="R913" s="273"/>
      <c r="S913" s="273"/>
      <c r="T913" s="274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T913" s="275" t="s">
        <v>253</v>
      </c>
      <c r="AU913" s="275" t="s">
        <v>92</v>
      </c>
      <c r="AV913" s="15" t="s">
        <v>90</v>
      </c>
      <c r="AW913" s="15" t="s">
        <v>36</v>
      </c>
      <c r="AX913" s="15" t="s">
        <v>83</v>
      </c>
      <c r="AY913" s="275" t="s">
        <v>244</v>
      </c>
    </row>
    <row r="914" s="13" customFormat="1">
      <c r="A914" s="13"/>
      <c r="B914" s="243"/>
      <c r="C914" s="244"/>
      <c r="D914" s="245" t="s">
        <v>253</v>
      </c>
      <c r="E914" s="246" t="s">
        <v>1</v>
      </c>
      <c r="F914" s="247" t="s">
        <v>1121</v>
      </c>
      <c r="G914" s="244"/>
      <c r="H914" s="248">
        <v>5.25</v>
      </c>
      <c r="I914" s="249"/>
      <c r="J914" s="244"/>
      <c r="K914" s="244"/>
      <c r="L914" s="250"/>
      <c r="M914" s="251"/>
      <c r="N914" s="252"/>
      <c r="O914" s="252"/>
      <c r="P914" s="252"/>
      <c r="Q914" s="252"/>
      <c r="R914" s="252"/>
      <c r="S914" s="252"/>
      <c r="T914" s="25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4" t="s">
        <v>253</v>
      </c>
      <c r="AU914" s="254" t="s">
        <v>92</v>
      </c>
      <c r="AV914" s="13" t="s">
        <v>92</v>
      </c>
      <c r="AW914" s="13" t="s">
        <v>36</v>
      </c>
      <c r="AX914" s="13" t="s">
        <v>83</v>
      </c>
      <c r="AY914" s="254" t="s">
        <v>244</v>
      </c>
    </row>
    <row r="915" s="15" customFormat="1">
      <c r="A915" s="15"/>
      <c r="B915" s="266"/>
      <c r="C915" s="267"/>
      <c r="D915" s="245" t="s">
        <v>253</v>
      </c>
      <c r="E915" s="268" t="s">
        <v>1</v>
      </c>
      <c r="F915" s="269" t="s">
        <v>1122</v>
      </c>
      <c r="G915" s="267"/>
      <c r="H915" s="268" t="s">
        <v>1</v>
      </c>
      <c r="I915" s="270"/>
      <c r="J915" s="267"/>
      <c r="K915" s="267"/>
      <c r="L915" s="271"/>
      <c r="M915" s="272"/>
      <c r="N915" s="273"/>
      <c r="O915" s="273"/>
      <c r="P915" s="273"/>
      <c r="Q915" s="273"/>
      <c r="R915" s="273"/>
      <c r="S915" s="273"/>
      <c r="T915" s="274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T915" s="275" t="s">
        <v>253</v>
      </c>
      <c r="AU915" s="275" t="s">
        <v>92</v>
      </c>
      <c r="AV915" s="15" t="s">
        <v>90</v>
      </c>
      <c r="AW915" s="15" t="s">
        <v>36</v>
      </c>
      <c r="AX915" s="15" t="s">
        <v>83</v>
      </c>
      <c r="AY915" s="275" t="s">
        <v>244</v>
      </c>
    </row>
    <row r="916" s="13" customFormat="1">
      <c r="A916" s="13"/>
      <c r="B916" s="243"/>
      <c r="C916" s="244"/>
      <c r="D916" s="245" t="s">
        <v>253</v>
      </c>
      <c r="E916" s="246" t="s">
        <v>1</v>
      </c>
      <c r="F916" s="247" t="s">
        <v>1123</v>
      </c>
      <c r="G916" s="244"/>
      <c r="H916" s="248">
        <v>3.5</v>
      </c>
      <c r="I916" s="249"/>
      <c r="J916" s="244"/>
      <c r="K916" s="244"/>
      <c r="L916" s="250"/>
      <c r="M916" s="251"/>
      <c r="N916" s="252"/>
      <c r="O916" s="252"/>
      <c r="P916" s="252"/>
      <c r="Q916" s="252"/>
      <c r="R916" s="252"/>
      <c r="S916" s="252"/>
      <c r="T916" s="25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4" t="s">
        <v>253</v>
      </c>
      <c r="AU916" s="254" t="s">
        <v>92</v>
      </c>
      <c r="AV916" s="13" t="s">
        <v>92</v>
      </c>
      <c r="AW916" s="13" t="s">
        <v>36</v>
      </c>
      <c r="AX916" s="13" t="s">
        <v>83</v>
      </c>
      <c r="AY916" s="254" t="s">
        <v>244</v>
      </c>
    </row>
    <row r="917" s="15" customFormat="1">
      <c r="A917" s="15"/>
      <c r="B917" s="266"/>
      <c r="C917" s="267"/>
      <c r="D917" s="245" t="s">
        <v>253</v>
      </c>
      <c r="E917" s="268" t="s">
        <v>1</v>
      </c>
      <c r="F917" s="269" t="s">
        <v>431</v>
      </c>
      <c r="G917" s="267"/>
      <c r="H917" s="268" t="s">
        <v>1</v>
      </c>
      <c r="I917" s="270"/>
      <c r="J917" s="267"/>
      <c r="K917" s="267"/>
      <c r="L917" s="271"/>
      <c r="M917" s="272"/>
      <c r="N917" s="273"/>
      <c r="O917" s="273"/>
      <c r="P917" s="273"/>
      <c r="Q917" s="273"/>
      <c r="R917" s="273"/>
      <c r="S917" s="273"/>
      <c r="T917" s="274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T917" s="275" t="s">
        <v>253</v>
      </c>
      <c r="AU917" s="275" t="s">
        <v>92</v>
      </c>
      <c r="AV917" s="15" t="s">
        <v>90</v>
      </c>
      <c r="AW917" s="15" t="s">
        <v>36</v>
      </c>
      <c r="AX917" s="15" t="s">
        <v>83</v>
      </c>
      <c r="AY917" s="275" t="s">
        <v>244</v>
      </c>
    </row>
    <row r="918" s="13" customFormat="1">
      <c r="A918" s="13"/>
      <c r="B918" s="243"/>
      <c r="C918" s="244"/>
      <c r="D918" s="245" t="s">
        <v>253</v>
      </c>
      <c r="E918" s="246" t="s">
        <v>1</v>
      </c>
      <c r="F918" s="247" t="s">
        <v>1125</v>
      </c>
      <c r="G918" s="244"/>
      <c r="H918" s="248">
        <v>7.5</v>
      </c>
      <c r="I918" s="249"/>
      <c r="J918" s="244"/>
      <c r="K918" s="244"/>
      <c r="L918" s="250"/>
      <c r="M918" s="251"/>
      <c r="N918" s="252"/>
      <c r="O918" s="252"/>
      <c r="P918" s="252"/>
      <c r="Q918" s="252"/>
      <c r="R918" s="252"/>
      <c r="S918" s="252"/>
      <c r="T918" s="25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54" t="s">
        <v>253</v>
      </c>
      <c r="AU918" s="254" t="s">
        <v>92</v>
      </c>
      <c r="AV918" s="13" t="s">
        <v>92</v>
      </c>
      <c r="AW918" s="13" t="s">
        <v>36</v>
      </c>
      <c r="AX918" s="13" t="s">
        <v>83</v>
      </c>
      <c r="AY918" s="254" t="s">
        <v>244</v>
      </c>
    </row>
    <row r="919" s="15" customFormat="1">
      <c r="A919" s="15"/>
      <c r="B919" s="266"/>
      <c r="C919" s="267"/>
      <c r="D919" s="245" t="s">
        <v>253</v>
      </c>
      <c r="E919" s="268" t="s">
        <v>1</v>
      </c>
      <c r="F919" s="269" t="s">
        <v>1122</v>
      </c>
      <c r="G919" s="267"/>
      <c r="H919" s="268" t="s">
        <v>1</v>
      </c>
      <c r="I919" s="270"/>
      <c r="J919" s="267"/>
      <c r="K919" s="267"/>
      <c r="L919" s="271"/>
      <c r="M919" s="272"/>
      <c r="N919" s="273"/>
      <c r="O919" s="273"/>
      <c r="P919" s="273"/>
      <c r="Q919" s="273"/>
      <c r="R919" s="273"/>
      <c r="S919" s="273"/>
      <c r="T919" s="274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T919" s="275" t="s">
        <v>253</v>
      </c>
      <c r="AU919" s="275" t="s">
        <v>92</v>
      </c>
      <c r="AV919" s="15" t="s">
        <v>90</v>
      </c>
      <c r="AW919" s="15" t="s">
        <v>36</v>
      </c>
      <c r="AX919" s="15" t="s">
        <v>83</v>
      </c>
      <c r="AY919" s="275" t="s">
        <v>244</v>
      </c>
    </row>
    <row r="920" s="13" customFormat="1">
      <c r="A920" s="13"/>
      <c r="B920" s="243"/>
      <c r="C920" s="244"/>
      <c r="D920" s="245" t="s">
        <v>253</v>
      </c>
      <c r="E920" s="246" t="s">
        <v>1</v>
      </c>
      <c r="F920" s="247" t="s">
        <v>1123</v>
      </c>
      <c r="G920" s="244"/>
      <c r="H920" s="248">
        <v>3.5</v>
      </c>
      <c r="I920" s="249"/>
      <c r="J920" s="244"/>
      <c r="K920" s="244"/>
      <c r="L920" s="250"/>
      <c r="M920" s="251"/>
      <c r="N920" s="252"/>
      <c r="O920" s="252"/>
      <c r="P920" s="252"/>
      <c r="Q920" s="252"/>
      <c r="R920" s="252"/>
      <c r="S920" s="252"/>
      <c r="T920" s="25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54" t="s">
        <v>253</v>
      </c>
      <c r="AU920" s="254" t="s">
        <v>92</v>
      </c>
      <c r="AV920" s="13" t="s">
        <v>92</v>
      </c>
      <c r="AW920" s="13" t="s">
        <v>36</v>
      </c>
      <c r="AX920" s="13" t="s">
        <v>83</v>
      </c>
      <c r="AY920" s="254" t="s">
        <v>244</v>
      </c>
    </row>
    <row r="921" s="14" customFormat="1">
      <c r="A921" s="14"/>
      <c r="B921" s="255"/>
      <c r="C921" s="256"/>
      <c r="D921" s="245" t="s">
        <v>253</v>
      </c>
      <c r="E921" s="257" t="s">
        <v>1</v>
      </c>
      <c r="F921" s="258" t="s">
        <v>255</v>
      </c>
      <c r="G921" s="256"/>
      <c r="H921" s="259">
        <v>53.5</v>
      </c>
      <c r="I921" s="260"/>
      <c r="J921" s="256"/>
      <c r="K921" s="256"/>
      <c r="L921" s="261"/>
      <c r="M921" s="262"/>
      <c r="N921" s="263"/>
      <c r="O921" s="263"/>
      <c r="P921" s="263"/>
      <c r="Q921" s="263"/>
      <c r="R921" s="263"/>
      <c r="S921" s="263"/>
      <c r="T921" s="26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65" t="s">
        <v>253</v>
      </c>
      <c r="AU921" s="265" t="s">
        <v>92</v>
      </c>
      <c r="AV921" s="14" t="s">
        <v>251</v>
      </c>
      <c r="AW921" s="14" t="s">
        <v>36</v>
      </c>
      <c r="AX921" s="14" t="s">
        <v>90</v>
      </c>
      <c r="AY921" s="265" t="s">
        <v>244</v>
      </c>
    </row>
    <row r="922" s="2" customFormat="1" ht="24.15" customHeight="1">
      <c r="A922" s="39"/>
      <c r="B922" s="40"/>
      <c r="C922" s="287" t="s">
        <v>1234</v>
      </c>
      <c r="D922" s="287" t="s">
        <v>529</v>
      </c>
      <c r="E922" s="288" t="s">
        <v>1235</v>
      </c>
      <c r="F922" s="289" t="s">
        <v>1236</v>
      </c>
      <c r="G922" s="290" t="s">
        <v>184</v>
      </c>
      <c r="H922" s="291">
        <v>58.850000000000001</v>
      </c>
      <c r="I922" s="292"/>
      <c r="J922" s="293">
        <f>ROUND(I922*H922,2)</f>
        <v>0</v>
      </c>
      <c r="K922" s="294"/>
      <c r="L922" s="295"/>
      <c r="M922" s="296" t="s">
        <v>1</v>
      </c>
      <c r="N922" s="297" t="s">
        <v>48</v>
      </c>
      <c r="O922" s="92"/>
      <c r="P922" s="239">
        <f>O922*H922</f>
        <v>0</v>
      </c>
      <c r="Q922" s="239">
        <v>8.0000000000000007E-05</v>
      </c>
      <c r="R922" s="239">
        <f>Q922*H922</f>
        <v>0.0047080000000000004</v>
      </c>
      <c r="S922" s="239">
        <v>0</v>
      </c>
      <c r="T922" s="240">
        <f>S922*H922</f>
        <v>0</v>
      </c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R922" s="241" t="s">
        <v>427</v>
      </c>
      <c r="AT922" s="241" t="s">
        <v>529</v>
      </c>
      <c r="AU922" s="241" t="s">
        <v>92</v>
      </c>
      <c r="AY922" s="18" t="s">
        <v>244</v>
      </c>
      <c r="BE922" s="242">
        <f>IF(N922="základní",J922,0)</f>
        <v>0</v>
      </c>
      <c r="BF922" s="242">
        <f>IF(N922="snížená",J922,0)</f>
        <v>0</v>
      </c>
      <c r="BG922" s="242">
        <f>IF(N922="zákl. přenesená",J922,0)</f>
        <v>0</v>
      </c>
      <c r="BH922" s="242">
        <f>IF(N922="sníž. přenesená",J922,0)</f>
        <v>0</v>
      </c>
      <c r="BI922" s="242">
        <f>IF(N922="nulová",J922,0)</f>
        <v>0</v>
      </c>
      <c r="BJ922" s="18" t="s">
        <v>90</v>
      </c>
      <c r="BK922" s="242">
        <f>ROUND(I922*H922,2)</f>
        <v>0</v>
      </c>
      <c r="BL922" s="18" t="s">
        <v>330</v>
      </c>
      <c r="BM922" s="241" t="s">
        <v>1237</v>
      </c>
    </row>
    <row r="923" s="13" customFormat="1">
      <c r="A923" s="13"/>
      <c r="B923" s="243"/>
      <c r="C923" s="244"/>
      <c r="D923" s="245" t="s">
        <v>253</v>
      </c>
      <c r="E923" s="244"/>
      <c r="F923" s="247" t="s">
        <v>1238</v>
      </c>
      <c r="G923" s="244"/>
      <c r="H923" s="248">
        <v>58.850000000000001</v>
      </c>
      <c r="I923" s="249"/>
      <c r="J923" s="244"/>
      <c r="K923" s="244"/>
      <c r="L923" s="250"/>
      <c r="M923" s="251"/>
      <c r="N923" s="252"/>
      <c r="O923" s="252"/>
      <c r="P923" s="252"/>
      <c r="Q923" s="252"/>
      <c r="R923" s="252"/>
      <c r="S923" s="252"/>
      <c r="T923" s="25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4" t="s">
        <v>253</v>
      </c>
      <c r="AU923" s="254" t="s">
        <v>92</v>
      </c>
      <c r="AV923" s="13" t="s">
        <v>92</v>
      </c>
      <c r="AW923" s="13" t="s">
        <v>4</v>
      </c>
      <c r="AX923" s="13" t="s">
        <v>90</v>
      </c>
      <c r="AY923" s="254" t="s">
        <v>244</v>
      </c>
    </row>
    <row r="924" s="2" customFormat="1" ht="24.15" customHeight="1">
      <c r="A924" s="39"/>
      <c r="B924" s="40"/>
      <c r="C924" s="229" t="s">
        <v>1239</v>
      </c>
      <c r="D924" s="229" t="s">
        <v>247</v>
      </c>
      <c r="E924" s="230" t="s">
        <v>1240</v>
      </c>
      <c r="F924" s="231" t="s">
        <v>1241</v>
      </c>
      <c r="G924" s="232" t="s">
        <v>184</v>
      </c>
      <c r="H924" s="233">
        <v>100.7</v>
      </c>
      <c r="I924" s="234"/>
      <c r="J924" s="235">
        <f>ROUND(I924*H924,2)</f>
        <v>0</v>
      </c>
      <c r="K924" s="236"/>
      <c r="L924" s="45"/>
      <c r="M924" s="237" t="s">
        <v>1</v>
      </c>
      <c r="N924" s="238" t="s">
        <v>48</v>
      </c>
      <c r="O924" s="92"/>
      <c r="P924" s="239">
        <f>O924*H924</f>
        <v>0</v>
      </c>
      <c r="Q924" s="239">
        <v>3.0000000000000001E-05</v>
      </c>
      <c r="R924" s="239">
        <f>Q924*H924</f>
        <v>0.0030210000000000002</v>
      </c>
      <c r="S924" s="239">
        <v>0</v>
      </c>
      <c r="T924" s="240">
        <f>S924*H924</f>
        <v>0</v>
      </c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R924" s="241" t="s">
        <v>330</v>
      </c>
      <c r="AT924" s="241" t="s">
        <v>247</v>
      </c>
      <c r="AU924" s="241" t="s">
        <v>92</v>
      </c>
      <c r="AY924" s="18" t="s">
        <v>244</v>
      </c>
      <c r="BE924" s="242">
        <f>IF(N924="základní",J924,0)</f>
        <v>0</v>
      </c>
      <c r="BF924" s="242">
        <f>IF(N924="snížená",J924,0)</f>
        <v>0</v>
      </c>
      <c r="BG924" s="242">
        <f>IF(N924="zákl. přenesená",J924,0)</f>
        <v>0</v>
      </c>
      <c r="BH924" s="242">
        <f>IF(N924="sníž. přenesená",J924,0)</f>
        <v>0</v>
      </c>
      <c r="BI924" s="242">
        <f>IF(N924="nulová",J924,0)</f>
        <v>0</v>
      </c>
      <c r="BJ924" s="18" t="s">
        <v>90</v>
      </c>
      <c r="BK924" s="242">
        <f>ROUND(I924*H924,2)</f>
        <v>0</v>
      </c>
      <c r="BL924" s="18" t="s">
        <v>330</v>
      </c>
      <c r="BM924" s="241" t="s">
        <v>1242</v>
      </c>
    </row>
    <row r="925" s="15" customFormat="1">
      <c r="A925" s="15"/>
      <c r="B925" s="266"/>
      <c r="C925" s="267"/>
      <c r="D925" s="245" t="s">
        <v>253</v>
      </c>
      <c r="E925" s="268" t="s">
        <v>1</v>
      </c>
      <c r="F925" s="269" t="s">
        <v>424</v>
      </c>
      <c r="G925" s="267"/>
      <c r="H925" s="268" t="s">
        <v>1</v>
      </c>
      <c r="I925" s="270"/>
      <c r="J925" s="267"/>
      <c r="K925" s="267"/>
      <c r="L925" s="271"/>
      <c r="M925" s="272"/>
      <c r="N925" s="273"/>
      <c r="O925" s="273"/>
      <c r="P925" s="273"/>
      <c r="Q925" s="273"/>
      <c r="R925" s="273"/>
      <c r="S925" s="273"/>
      <c r="T925" s="274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T925" s="275" t="s">
        <v>253</v>
      </c>
      <c r="AU925" s="275" t="s">
        <v>92</v>
      </c>
      <c r="AV925" s="15" t="s">
        <v>90</v>
      </c>
      <c r="AW925" s="15" t="s">
        <v>36</v>
      </c>
      <c r="AX925" s="15" t="s">
        <v>83</v>
      </c>
      <c r="AY925" s="275" t="s">
        <v>244</v>
      </c>
    </row>
    <row r="926" s="13" customFormat="1">
      <c r="A926" s="13"/>
      <c r="B926" s="243"/>
      <c r="C926" s="244"/>
      <c r="D926" s="245" t="s">
        <v>253</v>
      </c>
      <c r="E926" s="246" t="s">
        <v>1</v>
      </c>
      <c r="F926" s="247" t="s">
        <v>325</v>
      </c>
      <c r="G926" s="244"/>
      <c r="H926" s="248">
        <v>15</v>
      </c>
      <c r="I926" s="249"/>
      <c r="J926" s="244"/>
      <c r="K926" s="244"/>
      <c r="L926" s="250"/>
      <c r="M926" s="251"/>
      <c r="N926" s="252"/>
      <c r="O926" s="252"/>
      <c r="P926" s="252"/>
      <c r="Q926" s="252"/>
      <c r="R926" s="252"/>
      <c r="S926" s="252"/>
      <c r="T926" s="25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4" t="s">
        <v>253</v>
      </c>
      <c r="AU926" s="254" t="s">
        <v>92</v>
      </c>
      <c r="AV926" s="13" t="s">
        <v>92</v>
      </c>
      <c r="AW926" s="13" t="s">
        <v>36</v>
      </c>
      <c r="AX926" s="13" t="s">
        <v>83</v>
      </c>
      <c r="AY926" s="254" t="s">
        <v>244</v>
      </c>
    </row>
    <row r="927" s="15" customFormat="1">
      <c r="A927" s="15"/>
      <c r="B927" s="266"/>
      <c r="C927" s="267"/>
      <c r="D927" s="245" t="s">
        <v>253</v>
      </c>
      <c r="E927" s="268" t="s">
        <v>1</v>
      </c>
      <c r="F927" s="269" t="s">
        <v>1120</v>
      </c>
      <c r="G927" s="267"/>
      <c r="H927" s="268" t="s">
        <v>1</v>
      </c>
      <c r="I927" s="270"/>
      <c r="J927" s="267"/>
      <c r="K927" s="267"/>
      <c r="L927" s="271"/>
      <c r="M927" s="272"/>
      <c r="N927" s="273"/>
      <c r="O927" s="273"/>
      <c r="P927" s="273"/>
      <c r="Q927" s="273"/>
      <c r="R927" s="273"/>
      <c r="S927" s="273"/>
      <c r="T927" s="274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T927" s="275" t="s">
        <v>253</v>
      </c>
      <c r="AU927" s="275" t="s">
        <v>92</v>
      </c>
      <c r="AV927" s="15" t="s">
        <v>90</v>
      </c>
      <c r="AW927" s="15" t="s">
        <v>36</v>
      </c>
      <c r="AX927" s="15" t="s">
        <v>83</v>
      </c>
      <c r="AY927" s="275" t="s">
        <v>244</v>
      </c>
    </row>
    <row r="928" s="13" customFormat="1">
      <c r="A928" s="13"/>
      <c r="B928" s="243"/>
      <c r="C928" s="244"/>
      <c r="D928" s="245" t="s">
        <v>253</v>
      </c>
      <c r="E928" s="246" t="s">
        <v>1</v>
      </c>
      <c r="F928" s="247" t="s">
        <v>1243</v>
      </c>
      <c r="G928" s="244"/>
      <c r="H928" s="248">
        <v>7.6500000000000004</v>
      </c>
      <c r="I928" s="249"/>
      <c r="J928" s="244"/>
      <c r="K928" s="244"/>
      <c r="L928" s="250"/>
      <c r="M928" s="251"/>
      <c r="N928" s="252"/>
      <c r="O928" s="252"/>
      <c r="P928" s="252"/>
      <c r="Q928" s="252"/>
      <c r="R928" s="252"/>
      <c r="S928" s="252"/>
      <c r="T928" s="25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4" t="s">
        <v>253</v>
      </c>
      <c r="AU928" s="254" t="s">
        <v>92</v>
      </c>
      <c r="AV928" s="13" t="s">
        <v>92</v>
      </c>
      <c r="AW928" s="13" t="s">
        <v>36</v>
      </c>
      <c r="AX928" s="13" t="s">
        <v>83</v>
      </c>
      <c r="AY928" s="254" t="s">
        <v>244</v>
      </c>
    </row>
    <row r="929" s="15" customFormat="1">
      <c r="A929" s="15"/>
      <c r="B929" s="266"/>
      <c r="C929" s="267"/>
      <c r="D929" s="245" t="s">
        <v>253</v>
      </c>
      <c r="E929" s="268" t="s">
        <v>1</v>
      </c>
      <c r="F929" s="269" t="s">
        <v>1122</v>
      </c>
      <c r="G929" s="267"/>
      <c r="H929" s="268" t="s">
        <v>1</v>
      </c>
      <c r="I929" s="270"/>
      <c r="J929" s="267"/>
      <c r="K929" s="267"/>
      <c r="L929" s="271"/>
      <c r="M929" s="272"/>
      <c r="N929" s="273"/>
      <c r="O929" s="273"/>
      <c r="P929" s="273"/>
      <c r="Q929" s="273"/>
      <c r="R929" s="273"/>
      <c r="S929" s="273"/>
      <c r="T929" s="274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T929" s="275" t="s">
        <v>253</v>
      </c>
      <c r="AU929" s="275" t="s">
        <v>92</v>
      </c>
      <c r="AV929" s="15" t="s">
        <v>90</v>
      </c>
      <c r="AW929" s="15" t="s">
        <v>36</v>
      </c>
      <c r="AX929" s="15" t="s">
        <v>83</v>
      </c>
      <c r="AY929" s="275" t="s">
        <v>244</v>
      </c>
    </row>
    <row r="930" s="13" customFormat="1">
      <c r="A930" s="13"/>
      <c r="B930" s="243"/>
      <c r="C930" s="244"/>
      <c r="D930" s="245" t="s">
        <v>253</v>
      </c>
      <c r="E930" s="246" t="s">
        <v>1</v>
      </c>
      <c r="F930" s="247" t="s">
        <v>1244</v>
      </c>
      <c r="G930" s="244"/>
      <c r="H930" s="248">
        <v>5.9000000000000004</v>
      </c>
      <c r="I930" s="249"/>
      <c r="J930" s="244"/>
      <c r="K930" s="244"/>
      <c r="L930" s="250"/>
      <c r="M930" s="251"/>
      <c r="N930" s="252"/>
      <c r="O930" s="252"/>
      <c r="P930" s="252"/>
      <c r="Q930" s="252"/>
      <c r="R930" s="252"/>
      <c r="S930" s="252"/>
      <c r="T930" s="25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4" t="s">
        <v>253</v>
      </c>
      <c r="AU930" s="254" t="s">
        <v>92</v>
      </c>
      <c r="AV930" s="13" t="s">
        <v>92</v>
      </c>
      <c r="AW930" s="13" t="s">
        <v>36</v>
      </c>
      <c r="AX930" s="13" t="s">
        <v>83</v>
      </c>
      <c r="AY930" s="254" t="s">
        <v>244</v>
      </c>
    </row>
    <row r="931" s="15" customFormat="1">
      <c r="A931" s="15"/>
      <c r="B931" s="266"/>
      <c r="C931" s="267"/>
      <c r="D931" s="245" t="s">
        <v>253</v>
      </c>
      <c r="E931" s="268" t="s">
        <v>1</v>
      </c>
      <c r="F931" s="269" t="s">
        <v>1120</v>
      </c>
      <c r="G931" s="267"/>
      <c r="H931" s="268" t="s">
        <v>1</v>
      </c>
      <c r="I931" s="270"/>
      <c r="J931" s="267"/>
      <c r="K931" s="267"/>
      <c r="L931" s="271"/>
      <c r="M931" s="272"/>
      <c r="N931" s="273"/>
      <c r="O931" s="273"/>
      <c r="P931" s="273"/>
      <c r="Q931" s="273"/>
      <c r="R931" s="273"/>
      <c r="S931" s="273"/>
      <c r="T931" s="274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T931" s="275" t="s">
        <v>253</v>
      </c>
      <c r="AU931" s="275" t="s">
        <v>92</v>
      </c>
      <c r="AV931" s="15" t="s">
        <v>90</v>
      </c>
      <c r="AW931" s="15" t="s">
        <v>36</v>
      </c>
      <c r="AX931" s="15" t="s">
        <v>83</v>
      </c>
      <c r="AY931" s="275" t="s">
        <v>244</v>
      </c>
    </row>
    <row r="932" s="13" customFormat="1">
      <c r="A932" s="13"/>
      <c r="B932" s="243"/>
      <c r="C932" s="244"/>
      <c r="D932" s="245" t="s">
        <v>253</v>
      </c>
      <c r="E932" s="246" t="s">
        <v>1</v>
      </c>
      <c r="F932" s="247" t="s">
        <v>1243</v>
      </c>
      <c r="G932" s="244"/>
      <c r="H932" s="248">
        <v>7.6500000000000004</v>
      </c>
      <c r="I932" s="249"/>
      <c r="J932" s="244"/>
      <c r="K932" s="244"/>
      <c r="L932" s="250"/>
      <c r="M932" s="251"/>
      <c r="N932" s="252"/>
      <c r="O932" s="252"/>
      <c r="P932" s="252"/>
      <c r="Q932" s="252"/>
      <c r="R932" s="252"/>
      <c r="S932" s="252"/>
      <c r="T932" s="25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4" t="s">
        <v>253</v>
      </c>
      <c r="AU932" s="254" t="s">
        <v>92</v>
      </c>
      <c r="AV932" s="13" t="s">
        <v>92</v>
      </c>
      <c r="AW932" s="13" t="s">
        <v>36</v>
      </c>
      <c r="AX932" s="13" t="s">
        <v>83</v>
      </c>
      <c r="AY932" s="254" t="s">
        <v>244</v>
      </c>
    </row>
    <row r="933" s="15" customFormat="1">
      <c r="A933" s="15"/>
      <c r="B933" s="266"/>
      <c r="C933" s="267"/>
      <c r="D933" s="245" t="s">
        <v>253</v>
      </c>
      <c r="E933" s="268" t="s">
        <v>1</v>
      </c>
      <c r="F933" s="269" t="s">
        <v>1122</v>
      </c>
      <c r="G933" s="267"/>
      <c r="H933" s="268" t="s">
        <v>1</v>
      </c>
      <c r="I933" s="270"/>
      <c r="J933" s="267"/>
      <c r="K933" s="267"/>
      <c r="L933" s="271"/>
      <c r="M933" s="272"/>
      <c r="N933" s="273"/>
      <c r="O933" s="273"/>
      <c r="P933" s="273"/>
      <c r="Q933" s="273"/>
      <c r="R933" s="273"/>
      <c r="S933" s="273"/>
      <c r="T933" s="274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T933" s="275" t="s">
        <v>253</v>
      </c>
      <c r="AU933" s="275" t="s">
        <v>92</v>
      </c>
      <c r="AV933" s="15" t="s">
        <v>90</v>
      </c>
      <c r="AW933" s="15" t="s">
        <v>36</v>
      </c>
      <c r="AX933" s="15" t="s">
        <v>83</v>
      </c>
      <c r="AY933" s="275" t="s">
        <v>244</v>
      </c>
    </row>
    <row r="934" s="13" customFormat="1">
      <c r="A934" s="13"/>
      <c r="B934" s="243"/>
      <c r="C934" s="244"/>
      <c r="D934" s="245" t="s">
        <v>253</v>
      </c>
      <c r="E934" s="246" t="s">
        <v>1</v>
      </c>
      <c r="F934" s="247" t="s">
        <v>1244</v>
      </c>
      <c r="G934" s="244"/>
      <c r="H934" s="248">
        <v>5.9000000000000004</v>
      </c>
      <c r="I934" s="249"/>
      <c r="J934" s="244"/>
      <c r="K934" s="244"/>
      <c r="L934" s="250"/>
      <c r="M934" s="251"/>
      <c r="N934" s="252"/>
      <c r="O934" s="252"/>
      <c r="P934" s="252"/>
      <c r="Q934" s="252"/>
      <c r="R934" s="252"/>
      <c r="S934" s="252"/>
      <c r="T934" s="25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4" t="s">
        <v>253</v>
      </c>
      <c r="AU934" s="254" t="s">
        <v>92</v>
      </c>
      <c r="AV934" s="13" t="s">
        <v>92</v>
      </c>
      <c r="AW934" s="13" t="s">
        <v>36</v>
      </c>
      <c r="AX934" s="13" t="s">
        <v>83</v>
      </c>
      <c r="AY934" s="254" t="s">
        <v>244</v>
      </c>
    </row>
    <row r="935" s="15" customFormat="1">
      <c r="A935" s="15"/>
      <c r="B935" s="266"/>
      <c r="C935" s="267"/>
      <c r="D935" s="245" t="s">
        <v>253</v>
      </c>
      <c r="E935" s="268" t="s">
        <v>1</v>
      </c>
      <c r="F935" s="269" t="s">
        <v>1120</v>
      </c>
      <c r="G935" s="267"/>
      <c r="H935" s="268" t="s">
        <v>1</v>
      </c>
      <c r="I935" s="270"/>
      <c r="J935" s="267"/>
      <c r="K935" s="267"/>
      <c r="L935" s="271"/>
      <c r="M935" s="272"/>
      <c r="N935" s="273"/>
      <c r="O935" s="273"/>
      <c r="P935" s="273"/>
      <c r="Q935" s="273"/>
      <c r="R935" s="273"/>
      <c r="S935" s="273"/>
      <c r="T935" s="274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T935" s="275" t="s">
        <v>253</v>
      </c>
      <c r="AU935" s="275" t="s">
        <v>92</v>
      </c>
      <c r="AV935" s="15" t="s">
        <v>90</v>
      </c>
      <c r="AW935" s="15" t="s">
        <v>36</v>
      </c>
      <c r="AX935" s="15" t="s">
        <v>83</v>
      </c>
      <c r="AY935" s="275" t="s">
        <v>244</v>
      </c>
    </row>
    <row r="936" s="13" customFormat="1">
      <c r="A936" s="13"/>
      <c r="B936" s="243"/>
      <c r="C936" s="244"/>
      <c r="D936" s="245" t="s">
        <v>253</v>
      </c>
      <c r="E936" s="246" t="s">
        <v>1</v>
      </c>
      <c r="F936" s="247" t="s">
        <v>1243</v>
      </c>
      <c r="G936" s="244"/>
      <c r="H936" s="248">
        <v>7.6500000000000004</v>
      </c>
      <c r="I936" s="249"/>
      <c r="J936" s="244"/>
      <c r="K936" s="244"/>
      <c r="L936" s="250"/>
      <c r="M936" s="251"/>
      <c r="N936" s="252"/>
      <c r="O936" s="252"/>
      <c r="P936" s="252"/>
      <c r="Q936" s="252"/>
      <c r="R936" s="252"/>
      <c r="S936" s="252"/>
      <c r="T936" s="25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4" t="s">
        <v>253</v>
      </c>
      <c r="AU936" s="254" t="s">
        <v>92</v>
      </c>
      <c r="AV936" s="13" t="s">
        <v>92</v>
      </c>
      <c r="AW936" s="13" t="s">
        <v>36</v>
      </c>
      <c r="AX936" s="13" t="s">
        <v>83</v>
      </c>
      <c r="AY936" s="254" t="s">
        <v>244</v>
      </c>
    </row>
    <row r="937" s="15" customFormat="1">
      <c r="A937" s="15"/>
      <c r="B937" s="266"/>
      <c r="C937" s="267"/>
      <c r="D937" s="245" t="s">
        <v>253</v>
      </c>
      <c r="E937" s="268" t="s">
        <v>1</v>
      </c>
      <c r="F937" s="269" t="s">
        <v>1122</v>
      </c>
      <c r="G937" s="267"/>
      <c r="H937" s="268" t="s">
        <v>1</v>
      </c>
      <c r="I937" s="270"/>
      <c r="J937" s="267"/>
      <c r="K937" s="267"/>
      <c r="L937" s="271"/>
      <c r="M937" s="272"/>
      <c r="N937" s="273"/>
      <c r="O937" s="273"/>
      <c r="P937" s="273"/>
      <c r="Q937" s="273"/>
      <c r="R937" s="273"/>
      <c r="S937" s="273"/>
      <c r="T937" s="274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T937" s="275" t="s">
        <v>253</v>
      </c>
      <c r="AU937" s="275" t="s">
        <v>92</v>
      </c>
      <c r="AV937" s="15" t="s">
        <v>90</v>
      </c>
      <c r="AW937" s="15" t="s">
        <v>36</v>
      </c>
      <c r="AX937" s="15" t="s">
        <v>83</v>
      </c>
      <c r="AY937" s="275" t="s">
        <v>244</v>
      </c>
    </row>
    <row r="938" s="13" customFormat="1">
      <c r="A938" s="13"/>
      <c r="B938" s="243"/>
      <c r="C938" s="244"/>
      <c r="D938" s="245" t="s">
        <v>253</v>
      </c>
      <c r="E938" s="246" t="s">
        <v>1</v>
      </c>
      <c r="F938" s="247" t="s">
        <v>1244</v>
      </c>
      <c r="G938" s="244"/>
      <c r="H938" s="248">
        <v>5.9000000000000004</v>
      </c>
      <c r="I938" s="249"/>
      <c r="J938" s="244"/>
      <c r="K938" s="244"/>
      <c r="L938" s="250"/>
      <c r="M938" s="251"/>
      <c r="N938" s="252"/>
      <c r="O938" s="252"/>
      <c r="P938" s="252"/>
      <c r="Q938" s="252"/>
      <c r="R938" s="252"/>
      <c r="S938" s="252"/>
      <c r="T938" s="25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4" t="s">
        <v>253</v>
      </c>
      <c r="AU938" s="254" t="s">
        <v>92</v>
      </c>
      <c r="AV938" s="13" t="s">
        <v>92</v>
      </c>
      <c r="AW938" s="13" t="s">
        <v>36</v>
      </c>
      <c r="AX938" s="13" t="s">
        <v>83</v>
      </c>
      <c r="AY938" s="254" t="s">
        <v>244</v>
      </c>
    </row>
    <row r="939" s="15" customFormat="1">
      <c r="A939" s="15"/>
      <c r="B939" s="266"/>
      <c r="C939" s="267"/>
      <c r="D939" s="245" t="s">
        <v>253</v>
      </c>
      <c r="E939" s="268" t="s">
        <v>1</v>
      </c>
      <c r="F939" s="269" t="s">
        <v>424</v>
      </c>
      <c r="G939" s="267"/>
      <c r="H939" s="268" t="s">
        <v>1</v>
      </c>
      <c r="I939" s="270"/>
      <c r="J939" s="267"/>
      <c r="K939" s="267"/>
      <c r="L939" s="271"/>
      <c r="M939" s="272"/>
      <c r="N939" s="273"/>
      <c r="O939" s="273"/>
      <c r="P939" s="273"/>
      <c r="Q939" s="273"/>
      <c r="R939" s="273"/>
      <c r="S939" s="273"/>
      <c r="T939" s="274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T939" s="275" t="s">
        <v>253</v>
      </c>
      <c r="AU939" s="275" t="s">
        <v>92</v>
      </c>
      <c r="AV939" s="15" t="s">
        <v>90</v>
      </c>
      <c r="AW939" s="15" t="s">
        <v>36</v>
      </c>
      <c r="AX939" s="15" t="s">
        <v>83</v>
      </c>
      <c r="AY939" s="275" t="s">
        <v>244</v>
      </c>
    </row>
    <row r="940" s="13" customFormat="1">
      <c r="A940" s="13"/>
      <c r="B940" s="243"/>
      <c r="C940" s="244"/>
      <c r="D940" s="245" t="s">
        <v>253</v>
      </c>
      <c r="E940" s="246" t="s">
        <v>1</v>
      </c>
      <c r="F940" s="247" t="s">
        <v>1125</v>
      </c>
      <c r="G940" s="244"/>
      <c r="H940" s="248">
        <v>7.5</v>
      </c>
      <c r="I940" s="249"/>
      <c r="J940" s="244"/>
      <c r="K940" s="244"/>
      <c r="L940" s="250"/>
      <c r="M940" s="251"/>
      <c r="N940" s="252"/>
      <c r="O940" s="252"/>
      <c r="P940" s="252"/>
      <c r="Q940" s="252"/>
      <c r="R940" s="252"/>
      <c r="S940" s="252"/>
      <c r="T940" s="25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54" t="s">
        <v>253</v>
      </c>
      <c r="AU940" s="254" t="s">
        <v>92</v>
      </c>
      <c r="AV940" s="13" t="s">
        <v>92</v>
      </c>
      <c r="AW940" s="13" t="s">
        <v>36</v>
      </c>
      <c r="AX940" s="13" t="s">
        <v>83</v>
      </c>
      <c r="AY940" s="254" t="s">
        <v>244</v>
      </c>
    </row>
    <row r="941" s="15" customFormat="1">
      <c r="A941" s="15"/>
      <c r="B941" s="266"/>
      <c r="C941" s="267"/>
      <c r="D941" s="245" t="s">
        <v>253</v>
      </c>
      <c r="E941" s="268" t="s">
        <v>1</v>
      </c>
      <c r="F941" s="269" t="s">
        <v>1120</v>
      </c>
      <c r="G941" s="267"/>
      <c r="H941" s="268" t="s">
        <v>1</v>
      </c>
      <c r="I941" s="270"/>
      <c r="J941" s="267"/>
      <c r="K941" s="267"/>
      <c r="L941" s="271"/>
      <c r="M941" s="272"/>
      <c r="N941" s="273"/>
      <c r="O941" s="273"/>
      <c r="P941" s="273"/>
      <c r="Q941" s="273"/>
      <c r="R941" s="273"/>
      <c r="S941" s="273"/>
      <c r="T941" s="274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75" t="s">
        <v>253</v>
      </c>
      <c r="AU941" s="275" t="s">
        <v>92</v>
      </c>
      <c r="AV941" s="15" t="s">
        <v>90</v>
      </c>
      <c r="AW941" s="15" t="s">
        <v>36</v>
      </c>
      <c r="AX941" s="15" t="s">
        <v>83</v>
      </c>
      <c r="AY941" s="275" t="s">
        <v>244</v>
      </c>
    </row>
    <row r="942" s="13" customFormat="1">
      <c r="A942" s="13"/>
      <c r="B942" s="243"/>
      <c r="C942" s="244"/>
      <c r="D942" s="245" t="s">
        <v>253</v>
      </c>
      <c r="E942" s="246" t="s">
        <v>1</v>
      </c>
      <c r="F942" s="247" t="s">
        <v>1243</v>
      </c>
      <c r="G942" s="244"/>
      <c r="H942" s="248">
        <v>7.6500000000000004</v>
      </c>
      <c r="I942" s="249"/>
      <c r="J942" s="244"/>
      <c r="K942" s="244"/>
      <c r="L942" s="250"/>
      <c r="M942" s="251"/>
      <c r="N942" s="252"/>
      <c r="O942" s="252"/>
      <c r="P942" s="252"/>
      <c r="Q942" s="252"/>
      <c r="R942" s="252"/>
      <c r="S942" s="252"/>
      <c r="T942" s="25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4" t="s">
        <v>253</v>
      </c>
      <c r="AU942" s="254" t="s">
        <v>92</v>
      </c>
      <c r="AV942" s="13" t="s">
        <v>92</v>
      </c>
      <c r="AW942" s="13" t="s">
        <v>36</v>
      </c>
      <c r="AX942" s="13" t="s">
        <v>83</v>
      </c>
      <c r="AY942" s="254" t="s">
        <v>244</v>
      </c>
    </row>
    <row r="943" s="15" customFormat="1">
      <c r="A943" s="15"/>
      <c r="B943" s="266"/>
      <c r="C943" s="267"/>
      <c r="D943" s="245" t="s">
        <v>253</v>
      </c>
      <c r="E943" s="268" t="s">
        <v>1</v>
      </c>
      <c r="F943" s="269" t="s">
        <v>1122</v>
      </c>
      <c r="G943" s="267"/>
      <c r="H943" s="268" t="s">
        <v>1</v>
      </c>
      <c r="I943" s="270"/>
      <c r="J943" s="267"/>
      <c r="K943" s="267"/>
      <c r="L943" s="271"/>
      <c r="M943" s="272"/>
      <c r="N943" s="273"/>
      <c r="O943" s="273"/>
      <c r="P943" s="273"/>
      <c r="Q943" s="273"/>
      <c r="R943" s="273"/>
      <c r="S943" s="273"/>
      <c r="T943" s="274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T943" s="275" t="s">
        <v>253</v>
      </c>
      <c r="AU943" s="275" t="s">
        <v>92</v>
      </c>
      <c r="AV943" s="15" t="s">
        <v>90</v>
      </c>
      <c r="AW943" s="15" t="s">
        <v>36</v>
      </c>
      <c r="AX943" s="15" t="s">
        <v>83</v>
      </c>
      <c r="AY943" s="275" t="s">
        <v>244</v>
      </c>
    </row>
    <row r="944" s="13" customFormat="1">
      <c r="A944" s="13"/>
      <c r="B944" s="243"/>
      <c r="C944" s="244"/>
      <c r="D944" s="245" t="s">
        <v>253</v>
      </c>
      <c r="E944" s="246" t="s">
        <v>1</v>
      </c>
      <c r="F944" s="247" t="s">
        <v>1244</v>
      </c>
      <c r="G944" s="244"/>
      <c r="H944" s="248">
        <v>5.9000000000000004</v>
      </c>
      <c r="I944" s="249"/>
      <c r="J944" s="244"/>
      <c r="K944" s="244"/>
      <c r="L944" s="250"/>
      <c r="M944" s="251"/>
      <c r="N944" s="252"/>
      <c r="O944" s="252"/>
      <c r="P944" s="252"/>
      <c r="Q944" s="252"/>
      <c r="R944" s="252"/>
      <c r="S944" s="252"/>
      <c r="T944" s="25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54" t="s">
        <v>253</v>
      </c>
      <c r="AU944" s="254" t="s">
        <v>92</v>
      </c>
      <c r="AV944" s="13" t="s">
        <v>92</v>
      </c>
      <c r="AW944" s="13" t="s">
        <v>36</v>
      </c>
      <c r="AX944" s="13" t="s">
        <v>83</v>
      </c>
      <c r="AY944" s="254" t="s">
        <v>244</v>
      </c>
    </row>
    <row r="945" s="15" customFormat="1">
      <c r="A945" s="15"/>
      <c r="B945" s="266"/>
      <c r="C945" s="267"/>
      <c r="D945" s="245" t="s">
        <v>253</v>
      </c>
      <c r="E945" s="268" t="s">
        <v>1</v>
      </c>
      <c r="F945" s="269" t="s">
        <v>431</v>
      </c>
      <c r="G945" s="267"/>
      <c r="H945" s="268" t="s">
        <v>1</v>
      </c>
      <c r="I945" s="270"/>
      <c r="J945" s="267"/>
      <c r="K945" s="267"/>
      <c r="L945" s="271"/>
      <c r="M945" s="272"/>
      <c r="N945" s="273"/>
      <c r="O945" s="273"/>
      <c r="P945" s="273"/>
      <c r="Q945" s="273"/>
      <c r="R945" s="273"/>
      <c r="S945" s="273"/>
      <c r="T945" s="274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75" t="s">
        <v>253</v>
      </c>
      <c r="AU945" s="275" t="s">
        <v>92</v>
      </c>
      <c r="AV945" s="15" t="s">
        <v>90</v>
      </c>
      <c r="AW945" s="15" t="s">
        <v>36</v>
      </c>
      <c r="AX945" s="15" t="s">
        <v>83</v>
      </c>
      <c r="AY945" s="275" t="s">
        <v>244</v>
      </c>
    </row>
    <row r="946" s="13" customFormat="1">
      <c r="A946" s="13"/>
      <c r="B946" s="243"/>
      <c r="C946" s="244"/>
      <c r="D946" s="245" t="s">
        <v>253</v>
      </c>
      <c r="E946" s="246" t="s">
        <v>1</v>
      </c>
      <c r="F946" s="247" t="s">
        <v>384</v>
      </c>
      <c r="G946" s="244"/>
      <c r="H946" s="248">
        <v>24</v>
      </c>
      <c r="I946" s="249"/>
      <c r="J946" s="244"/>
      <c r="K946" s="244"/>
      <c r="L946" s="250"/>
      <c r="M946" s="251"/>
      <c r="N946" s="252"/>
      <c r="O946" s="252"/>
      <c r="P946" s="252"/>
      <c r="Q946" s="252"/>
      <c r="R946" s="252"/>
      <c r="S946" s="252"/>
      <c r="T946" s="25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4" t="s">
        <v>253</v>
      </c>
      <c r="AU946" s="254" t="s">
        <v>92</v>
      </c>
      <c r="AV946" s="13" t="s">
        <v>92</v>
      </c>
      <c r="AW946" s="13" t="s">
        <v>36</v>
      </c>
      <c r="AX946" s="13" t="s">
        <v>83</v>
      </c>
      <c r="AY946" s="254" t="s">
        <v>244</v>
      </c>
    </row>
    <row r="947" s="14" customFormat="1">
      <c r="A947" s="14"/>
      <c r="B947" s="255"/>
      <c r="C947" s="256"/>
      <c r="D947" s="245" t="s">
        <v>253</v>
      </c>
      <c r="E947" s="257" t="s">
        <v>1</v>
      </c>
      <c r="F947" s="258" t="s">
        <v>255</v>
      </c>
      <c r="G947" s="256"/>
      <c r="H947" s="259">
        <v>100.7</v>
      </c>
      <c r="I947" s="260"/>
      <c r="J947" s="256"/>
      <c r="K947" s="256"/>
      <c r="L947" s="261"/>
      <c r="M947" s="262"/>
      <c r="N947" s="263"/>
      <c r="O947" s="263"/>
      <c r="P947" s="263"/>
      <c r="Q947" s="263"/>
      <c r="R947" s="263"/>
      <c r="S947" s="263"/>
      <c r="T947" s="26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65" t="s">
        <v>253</v>
      </c>
      <c r="AU947" s="265" t="s">
        <v>92</v>
      </c>
      <c r="AV947" s="14" t="s">
        <v>251</v>
      </c>
      <c r="AW947" s="14" t="s">
        <v>36</v>
      </c>
      <c r="AX947" s="14" t="s">
        <v>90</v>
      </c>
      <c r="AY947" s="265" t="s">
        <v>244</v>
      </c>
    </row>
    <row r="948" s="2" customFormat="1" ht="33" customHeight="1">
      <c r="A948" s="39"/>
      <c r="B948" s="40"/>
      <c r="C948" s="287" t="s">
        <v>1245</v>
      </c>
      <c r="D948" s="287" t="s">
        <v>529</v>
      </c>
      <c r="E948" s="288" t="s">
        <v>1246</v>
      </c>
      <c r="F948" s="289" t="s">
        <v>1247</v>
      </c>
      <c r="G948" s="290" t="s">
        <v>184</v>
      </c>
      <c r="H948" s="291">
        <v>110.77</v>
      </c>
      <c r="I948" s="292"/>
      <c r="J948" s="293">
        <f>ROUND(I948*H948,2)</f>
        <v>0</v>
      </c>
      <c r="K948" s="294"/>
      <c r="L948" s="295"/>
      <c r="M948" s="296" t="s">
        <v>1</v>
      </c>
      <c r="N948" s="297" t="s">
        <v>48</v>
      </c>
      <c r="O948" s="92"/>
      <c r="P948" s="239">
        <f>O948*H948</f>
        <v>0</v>
      </c>
      <c r="Q948" s="239">
        <v>4.0000000000000003E-05</v>
      </c>
      <c r="R948" s="239">
        <f>Q948*H948</f>
        <v>0.0044308000000000004</v>
      </c>
      <c r="S948" s="239">
        <v>0</v>
      </c>
      <c r="T948" s="240">
        <f>S948*H948</f>
        <v>0</v>
      </c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R948" s="241" t="s">
        <v>427</v>
      </c>
      <c r="AT948" s="241" t="s">
        <v>529</v>
      </c>
      <c r="AU948" s="241" t="s">
        <v>92</v>
      </c>
      <c r="AY948" s="18" t="s">
        <v>244</v>
      </c>
      <c r="BE948" s="242">
        <f>IF(N948="základní",J948,0)</f>
        <v>0</v>
      </c>
      <c r="BF948" s="242">
        <f>IF(N948="snížená",J948,0)</f>
        <v>0</v>
      </c>
      <c r="BG948" s="242">
        <f>IF(N948="zákl. přenesená",J948,0)</f>
        <v>0</v>
      </c>
      <c r="BH948" s="242">
        <f>IF(N948="sníž. přenesená",J948,0)</f>
        <v>0</v>
      </c>
      <c r="BI948" s="242">
        <f>IF(N948="nulová",J948,0)</f>
        <v>0</v>
      </c>
      <c r="BJ948" s="18" t="s">
        <v>90</v>
      </c>
      <c r="BK948" s="242">
        <f>ROUND(I948*H948,2)</f>
        <v>0</v>
      </c>
      <c r="BL948" s="18" t="s">
        <v>330</v>
      </c>
      <c r="BM948" s="241" t="s">
        <v>1248</v>
      </c>
    </row>
    <row r="949" s="13" customFormat="1">
      <c r="A949" s="13"/>
      <c r="B949" s="243"/>
      <c r="C949" s="244"/>
      <c r="D949" s="245" t="s">
        <v>253</v>
      </c>
      <c r="E949" s="244"/>
      <c r="F949" s="247" t="s">
        <v>1249</v>
      </c>
      <c r="G949" s="244"/>
      <c r="H949" s="248">
        <v>110.77</v>
      </c>
      <c r="I949" s="249"/>
      <c r="J949" s="244"/>
      <c r="K949" s="244"/>
      <c r="L949" s="250"/>
      <c r="M949" s="251"/>
      <c r="N949" s="252"/>
      <c r="O949" s="252"/>
      <c r="P949" s="252"/>
      <c r="Q949" s="252"/>
      <c r="R949" s="252"/>
      <c r="S949" s="252"/>
      <c r="T949" s="25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4" t="s">
        <v>253</v>
      </c>
      <c r="AU949" s="254" t="s">
        <v>92</v>
      </c>
      <c r="AV949" s="13" t="s">
        <v>92</v>
      </c>
      <c r="AW949" s="13" t="s">
        <v>4</v>
      </c>
      <c r="AX949" s="13" t="s">
        <v>90</v>
      </c>
      <c r="AY949" s="254" t="s">
        <v>244</v>
      </c>
    </row>
    <row r="950" s="2" customFormat="1" ht="24.15" customHeight="1">
      <c r="A950" s="39"/>
      <c r="B950" s="40"/>
      <c r="C950" s="229" t="s">
        <v>1250</v>
      </c>
      <c r="D950" s="229" t="s">
        <v>247</v>
      </c>
      <c r="E950" s="230" t="s">
        <v>1251</v>
      </c>
      <c r="F950" s="231" t="s">
        <v>1252</v>
      </c>
      <c r="G950" s="232" t="s">
        <v>250</v>
      </c>
      <c r="H950" s="233">
        <v>13</v>
      </c>
      <c r="I950" s="234"/>
      <c r="J950" s="235">
        <f>ROUND(I950*H950,2)</f>
        <v>0</v>
      </c>
      <c r="K950" s="236"/>
      <c r="L950" s="45"/>
      <c r="M950" s="237" t="s">
        <v>1</v>
      </c>
      <c r="N950" s="238" t="s">
        <v>48</v>
      </c>
      <c r="O950" s="92"/>
      <c r="P950" s="239">
        <f>O950*H950</f>
        <v>0</v>
      </c>
      <c r="Q950" s="239">
        <v>0</v>
      </c>
      <c r="R950" s="239">
        <f>Q950*H950</f>
        <v>0</v>
      </c>
      <c r="S950" s="239">
        <v>0</v>
      </c>
      <c r="T950" s="240">
        <f>S950*H950</f>
        <v>0</v>
      </c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R950" s="241" t="s">
        <v>330</v>
      </c>
      <c r="AT950" s="241" t="s">
        <v>247</v>
      </c>
      <c r="AU950" s="241" t="s">
        <v>92</v>
      </c>
      <c r="AY950" s="18" t="s">
        <v>244</v>
      </c>
      <c r="BE950" s="242">
        <f>IF(N950="základní",J950,0)</f>
        <v>0</v>
      </c>
      <c r="BF950" s="242">
        <f>IF(N950="snížená",J950,0)</f>
        <v>0</v>
      </c>
      <c r="BG950" s="242">
        <f>IF(N950="zákl. přenesená",J950,0)</f>
        <v>0</v>
      </c>
      <c r="BH950" s="242">
        <f>IF(N950="sníž. přenesená",J950,0)</f>
        <v>0</v>
      </c>
      <c r="BI950" s="242">
        <f>IF(N950="nulová",J950,0)</f>
        <v>0</v>
      </c>
      <c r="BJ950" s="18" t="s">
        <v>90</v>
      </c>
      <c r="BK950" s="242">
        <f>ROUND(I950*H950,2)</f>
        <v>0</v>
      </c>
      <c r="BL950" s="18" t="s">
        <v>330</v>
      </c>
      <c r="BM950" s="241" t="s">
        <v>1253</v>
      </c>
    </row>
    <row r="951" s="15" customFormat="1">
      <c r="A951" s="15"/>
      <c r="B951" s="266"/>
      <c r="C951" s="267"/>
      <c r="D951" s="245" t="s">
        <v>253</v>
      </c>
      <c r="E951" s="268" t="s">
        <v>1</v>
      </c>
      <c r="F951" s="269" t="s">
        <v>611</v>
      </c>
      <c r="G951" s="267"/>
      <c r="H951" s="268" t="s">
        <v>1</v>
      </c>
      <c r="I951" s="270"/>
      <c r="J951" s="267"/>
      <c r="K951" s="267"/>
      <c r="L951" s="271"/>
      <c r="M951" s="272"/>
      <c r="N951" s="273"/>
      <c r="O951" s="273"/>
      <c r="P951" s="273"/>
      <c r="Q951" s="273"/>
      <c r="R951" s="273"/>
      <c r="S951" s="273"/>
      <c r="T951" s="274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75" t="s">
        <v>253</v>
      </c>
      <c r="AU951" s="275" t="s">
        <v>92</v>
      </c>
      <c r="AV951" s="15" t="s">
        <v>90</v>
      </c>
      <c r="AW951" s="15" t="s">
        <v>36</v>
      </c>
      <c r="AX951" s="15" t="s">
        <v>83</v>
      </c>
      <c r="AY951" s="275" t="s">
        <v>244</v>
      </c>
    </row>
    <row r="952" s="13" customFormat="1">
      <c r="A952" s="13"/>
      <c r="B952" s="243"/>
      <c r="C952" s="244"/>
      <c r="D952" s="245" t="s">
        <v>253</v>
      </c>
      <c r="E952" s="246" t="s">
        <v>1</v>
      </c>
      <c r="F952" s="247" t="s">
        <v>90</v>
      </c>
      <c r="G952" s="244"/>
      <c r="H952" s="248">
        <v>1</v>
      </c>
      <c r="I952" s="249"/>
      <c r="J952" s="244"/>
      <c r="K952" s="244"/>
      <c r="L952" s="250"/>
      <c r="M952" s="251"/>
      <c r="N952" s="252"/>
      <c r="O952" s="252"/>
      <c r="P952" s="252"/>
      <c r="Q952" s="252"/>
      <c r="R952" s="252"/>
      <c r="S952" s="252"/>
      <c r="T952" s="25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54" t="s">
        <v>253</v>
      </c>
      <c r="AU952" s="254" t="s">
        <v>92</v>
      </c>
      <c r="AV952" s="13" t="s">
        <v>92</v>
      </c>
      <c r="AW952" s="13" t="s">
        <v>36</v>
      </c>
      <c r="AX952" s="13" t="s">
        <v>83</v>
      </c>
      <c r="AY952" s="254" t="s">
        <v>244</v>
      </c>
    </row>
    <row r="953" s="15" customFormat="1">
      <c r="A953" s="15"/>
      <c r="B953" s="266"/>
      <c r="C953" s="267"/>
      <c r="D953" s="245" t="s">
        <v>253</v>
      </c>
      <c r="E953" s="268" t="s">
        <v>1</v>
      </c>
      <c r="F953" s="269" t="s">
        <v>612</v>
      </c>
      <c r="G953" s="267"/>
      <c r="H953" s="268" t="s">
        <v>1</v>
      </c>
      <c r="I953" s="270"/>
      <c r="J953" s="267"/>
      <c r="K953" s="267"/>
      <c r="L953" s="271"/>
      <c r="M953" s="272"/>
      <c r="N953" s="273"/>
      <c r="O953" s="273"/>
      <c r="P953" s="273"/>
      <c r="Q953" s="273"/>
      <c r="R953" s="273"/>
      <c r="S953" s="273"/>
      <c r="T953" s="274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T953" s="275" t="s">
        <v>253</v>
      </c>
      <c r="AU953" s="275" t="s">
        <v>92</v>
      </c>
      <c r="AV953" s="15" t="s">
        <v>90</v>
      </c>
      <c r="AW953" s="15" t="s">
        <v>36</v>
      </c>
      <c r="AX953" s="15" t="s">
        <v>83</v>
      </c>
      <c r="AY953" s="275" t="s">
        <v>244</v>
      </c>
    </row>
    <row r="954" s="13" customFormat="1">
      <c r="A954" s="13"/>
      <c r="B954" s="243"/>
      <c r="C954" s="244"/>
      <c r="D954" s="245" t="s">
        <v>253</v>
      </c>
      <c r="E954" s="246" t="s">
        <v>1</v>
      </c>
      <c r="F954" s="247" t="s">
        <v>90</v>
      </c>
      <c r="G954" s="244"/>
      <c r="H954" s="248">
        <v>1</v>
      </c>
      <c r="I954" s="249"/>
      <c r="J954" s="244"/>
      <c r="K954" s="244"/>
      <c r="L954" s="250"/>
      <c r="M954" s="251"/>
      <c r="N954" s="252"/>
      <c r="O954" s="252"/>
      <c r="P954" s="252"/>
      <c r="Q954" s="252"/>
      <c r="R954" s="252"/>
      <c r="S954" s="252"/>
      <c r="T954" s="25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4" t="s">
        <v>253</v>
      </c>
      <c r="AU954" s="254" t="s">
        <v>92</v>
      </c>
      <c r="AV954" s="13" t="s">
        <v>92</v>
      </c>
      <c r="AW954" s="13" t="s">
        <v>36</v>
      </c>
      <c r="AX954" s="13" t="s">
        <v>83</v>
      </c>
      <c r="AY954" s="254" t="s">
        <v>244</v>
      </c>
    </row>
    <row r="955" s="15" customFormat="1">
      <c r="A955" s="15"/>
      <c r="B955" s="266"/>
      <c r="C955" s="267"/>
      <c r="D955" s="245" t="s">
        <v>253</v>
      </c>
      <c r="E955" s="268" t="s">
        <v>1</v>
      </c>
      <c r="F955" s="269" t="s">
        <v>613</v>
      </c>
      <c r="G955" s="267"/>
      <c r="H955" s="268" t="s">
        <v>1</v>
      </c>
      <c r="I955" s="270"/>
      <c r="J955" s="267"/>
      <c r="K955" s="267"/>
      <c r="L955" s="271"/>
      <c r="M955" s="272"/>
      <c r="N955" s="273"/>
      <c r="O955" s="273"/>
      <c r="P955" s="273"/>
      <c r="Q955" s="273"/>
      <c r="R955" s="273"/>
      <c r="S955" s="273"/>
      <c r="T955" s="274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T955" s="275" t="s">
        <v>253</v>
      </c>
      <c r="AU955" s="275" t="s">
        <v>92</v>
      </c>
      <c r="AV955" s="15" t="s">
        <v>90</v>
      </c>
      <c r="AW955" s="15" t="s">
        <v>36</v>
      </c>
      <c r="AX955" s="15" t="s">
        <v>83</v>
      </c>
      <c r="AY955" s="275" t="s">
        <v>244</v>
      </c>
    </row>
    <row r="956" s="13" customFormat="1">
      <c r="A956" s="13"/>
      <c r="B956" s="243"/>
      <c r="C956" s="244"/>
      <c r="D956" s="245" t="s">
        <v>253</v>
      </c>
      <c r="E956" s="246" t="s">
        <v>1</v>
      </c>
      <c r="F956" s="247" t="s">
        <v>90</v>
      </c>
      <c r="G956" s="244"/>
      <c r="H956" s="248">
        <v>1</v>
      </c>
      <c r="I956" s="249"/>
      <c r="J956" s="244"/>
      <c r="K956" s="244"/>
      <c r="L956" s="250"/>
      <c r="M956" s="251"/>
      <c r="N956" s="252"/>
      <c r="O956" s="252"/>
      <c r="P956" s="252"/>
      <c r="Q956" s="252"/>
      <c r="R956" s="252"/>
      <c r="S956" s="252"/>
      <c r="T956" s="25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4" t="s">
        <v>253</v>
      </c>
      <c r="AU956" s="254" t="s">
        <v>92</v>
      </c>
      <c r="AV956" s="13" t="s">
        <v>92</v>
      </c>
      <c r="AW956" s="13" t="s">
        <v>36</v>
      </c>
      <c r="AX956" s="13" t="s">
        <v>83</v>
      </c>
      <c r="AY956" s="254" t="s">
        <v>244</v>
      </c>
    </row>
    <row r="957" s="15" customFormat="1">
      <c r="A957" s="15"/>
      <c r="B957" s="266"/>
      <c r="C957" s="267"/>
      <c r="D957" s="245" t="s">
        <v>253</v>
      </c>
      <c r="E957" s="268" t="s">
        <v>1</v>
      </c>
      <c r="F957" s="269" t="s">
        <v>614</v>
      </c>
      <c r="G957" s="267"/>
      <c r="H957" s="268" t="s">
        <v>1</v>
      </c>
      <c r="I957" s="270"/>
      <c r="J957" s="267"/>
      <c r="K957" s="267"/>
      <c r="L957" s="271"/>
      <c r="M957" s="272"/>
      <c r="N957" s="273"/>
      <c r="O957" s="273"/>
      <c r="P957" s="273"/>
      <c r="Q957" s="273"/>
      <c r="R957" s="273"/>
      <c r="S957" s="273"/>
      <c r="T957" s="274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75" t="s">
        <v>253</v>
      </c>
      <c r="AU957" s="275" t="s">
        <v>92</v>
      </c>
      <c r="AV957" s="15" t="s">
        <v>90</v>
      </c>
      <c r="AW957" s="15" t="s">
        <v>36</v>
      </c>
      <c r="AX957" s="15" t="s">
        <v>83</v>
      </c>
      <c r="AY957" s="275" t="s">
        <v>244</v>
      </c>
    </row>
    <row r="958" s="13" customFormat="1">
      <c r="A958" s="13"/>
      <c r="B958" s="243"/>
      <c r="C958" s="244"/>
      <c r="D958" s="245" t="s">
        <v>253</v>
      </c>
      <c r="E958" s="246" t="s">
        <v>1</v>
      </c>
      <c r="F958" s="247" t="s">
        <v>90</v>
      </c>
      <c r="G958" s="244"/>
      <c r="H958" s="248">
        <v>1</v>
      </c>
      <c r="I958" s="249"/>
      <c r="J958" s="244"/>
      <c r="K958" s="244"/>
      <c r="L958" s="250"/>
      <c r="M958" s="251"/>
      <c r="N958" s="252"/>
      <c r="O958" s="252"/>
      <c r="P958" s="252"/>
      <c r="Q958" s="252"/>
      <c r="R958" s="252"/>
      <c r="S958" s="252"/>
      <c r="T958" s="25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4" t="s">
        <v>253</v>
      </c>
      <c r="AU958" s="254" t="s">
        <v>92</v>
      </c>
      <c r="AV958" s="13" t="s">
        <v>92</v>
      </c>
      <c r="AW958" s="13" t="s">
        <v>36</v>
      </c>
      <c r="AX958" s="13" t="s">
        <v>83</v>
      </c>
      <c r="AY958" s="254" t="s">
        <v>244</v>
      </c>
    </row>
    <row r="959" s="15" customFormat="1">
      <c r="A959" s="15"/>
      <c r="B959" s="266"/>
      <c r="C959" s="267"/>
      <c r="D959" s="245" t="s">
        <v>253</v>
      </c>
      <c r="E959" s="268" t="s">
        <v>1</v>
      </c>
      <c r="F959" s="269" t="s">
        <v>615</v>
      </c>
      <c r="G959" s="267"/>
      <c r="H959" s="268" t="s">
        <v>1</v>
      </c>
      <c r="I959" s="270"/>
      <c r="J959" s="267"/>
      <c r="K959" s="267"/>
      <c r="L959" s="271"/>
      <c r="M959" s="272"/>
      <c r="N959" s="273"/>
      <c r="O959" s="273"/>
      <c r="P959" s="273"/>
      <c r="Q959" s="273"/>
      <c r="R959" s="273"/>
      <c r="S959" s="273"/>
      <c r="T959" s="274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T959" s="275" t="s">
        <v>253</v>
      </c>
      <c r="AU959" s="275" t="s">
        <v>92</v>
      </c>
      <c r="AV959" s="15" t="s">
        <v>90</v>
      </c>
      <c r="AW959" s="15" t="s">
        <v>36</v>
      </c>
      <c r="AX959" s="15" t="s">
        <v>83</v>
      </c>
      <c r="AY959" s="275" t="s">
        <v>244</v>
      </c>
    </row>
    <row r="960" s="13" customFormat="1">
      <c r="A960" s="13"/>
      <c r="B960" s="243"/>
      <c r="C960" s="244"/>
      <c r="D960" s="245" t="s">
        <v>253</v>
      </c>
      <c r="E960" s="246" t="s">
        <v>1</v>
      </c>
      <c r="F960" s="247" t="s">
        <v>90</v>
      </c>
      <c r="G960" s="244"/>
      <c r="H960" s="248">
        <v>1</v>
      </c>
      <c r="I960" s="249"/>
      <c r="J960" s="244"/>
      <c r="K960" s="244"/>
      <c r="L960" s="250"/>
      <c r="M960" s="251"/>
      <c r="N960" s="252"/>
      <c r="O960" s="252"/>
      <c r="P960" s="252"/>
      <c r="Q960" s="252"/>
      <c r="R960" s="252"/>
      <c r="S960" s="252"/>
      <c r="T960" s="25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54" t="s">
        <v>253</v>
      </c>
      <c r="AU960" s="254" t="s">
        <v>92</v>
      </c>
      <c r="AV960" s="13" t="s">
        <v>92</v>
      </c>
      <c r="AW960" s="13" t="s">
        <v>36</v>
      </c>
      <c r="AX960" s="13" t="s">
        <v>83</v>
      </c>
      <c r="AY960" s="254" t="s">
        <v>244</v>
      </c>
    </row>
    <row r="961" s="15" customFormat="1">
      <c r="A961" s="15"/>
      <c r="B961" s="266"/>
      <c r="C961" s="267"/>
      <c r="D961" s="245" t="s">
        <v>253</v>
      </c>
      <c r="E961" s="268" t="s">
        <v>1</v>
      </c>
      <c r="F961" s="269" t="s">
        <v>616</v>
      </c>
      <c r="G961" s="267"/>
      <c r="H961" s="268" t="s">
        <v>1</v>
      </c>
      <c r="I961" s="270"/>
      <c r="J961" s="267"/>
      <c r="K961" s="267"/>
      <c r="L961" s="271"/>
      <c r="M961" s="272"/>
      <c r="N961" s="273"/>
      <c r="O961" s="273"/>
      <c r="P961" s="273"/>
      <c r="Q961" s="273"/>
      <c r="R961" s="273"/>
      <c r="S961" s="273"/>
      <c r="T961" s="274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75" t="s">
        <v>253</v>
      </c>
      <c r="AU961" s="275" t="s">
        <v>92</v>
      </c>
      <c r="AV961" s="15" t="s">
        <v>90</v>
      </c>
      <c r="AW961" s="15" t="s">
        <v>36</v>
      </c>
      <c r="AX961" s="15" t="s">
        <v>83</v>
      </c>
      <c r="AY961" s="275" t="s">
        <v>244</v>
      </c>
    </row>
    <row r="962" s="13" customFormat="1">
      <c r="A962" s="13"/>
      <c r="B962" s="243"/>
      <c r="C962" s="244"/>
      <c r="D962" s="245" t="s">
        <v>253</v>
      </c>
      <c r="E962" s="246" t="s">
        <v>1</v>
      </c>
      <c r="F962" s="247" t="s">
        <v>90</v>
      </c>
      <c r="G962" s="244"/>
      <c r="H962" s="248">
        <v>1</v>
      </c>
      <c r="I962" s="249"/>
      <c r="J962" s="244"/>
      <c r="K962" s="244"/>
      <c r="L962" s="250"/>
      <c r="M962" s="251"/>
      <c r="N962" s="252"/>
      <c r="O962" s="252"/>
      <c r="P962" s="252"/>
      <c r="Q962" s="252"/>
      <c r="R962" s="252"/>
      <c r="S962" s="252"/>
      <c r="T962" s="25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54" t="s">
        <v>253</v>
      </c>
      <c r="AU962" s="254" t="s">
        <v>92</v>
      </c>
      <c r="AV962" s="13" t="s">
        <v>92</v>
      </c>
      <c r="AW962" s="13" t="s">
        <v>36</v>
      </c>
      <c r="AX962" s="13" t="s">
        <v>83</v>
      </c>
      <c r="AY962" s="254" t="s">
        <v>244</v>
      </c>
    </row>
    <row r="963" s="15" customFormat="1">
      <c r="A963" s="15"/>
      <c r="B963" s="266"/>
      <c r="C963" s="267"/>
      <c r="D963" s="245" t="s">
        <v>253</v>
      </c>
      <c r="E963" s="268" t="s">
        <v>1</v>
      </c>
      <c r="F963" s="269" t="s">
        <v>619</v>
      </c>
      <c r="G963" s="267"/>
      <c r="H963" s="268" t="s">
        <v>1</v>
      </c>
      <c r="I963" s="270"/>
      <c r="J963" s="267"/>
      <c r="K963" s="267"/>
      <c r="L963" s="271"/>
      <c r="M963" s="272"/>
      <c r="N963" s="273"/>
      <c r="O963" s="273"/>
      <c r="P963" s="273"/>
      <c r="Q963" s="273"/>
      <c r="R963" s="273"/>
      <c r="S963" s="273"/>
      <c r="T963" s="274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T963" s="275" t="s">
        <v>253</v>
      </c>
      <c r="AU963" s="275" t="s">
        <v>92</v>
      </c>
      <c r="AV963" s="15" t="s">
        <v>90</v>
      </c>
      <c r="AW963" s="15" t="s">
        <v>36</v>
      </c>
      <c r="AX963" s="15" t="s">
        <v>83</v>
      </c>
      <c r="AY963" s="275" t="s">
        <v>244</v>
      </c>
    </row>
    <row r="964" s="13" customFormat="1">
      <c r="A964" s="13"/>
      <c r="B964" s="243"/>
      <c r="C964" s="244"/>
      <c r="D964" s="245" t="s">
        <v>253</v>
      </c>
      <c r="E964" s="246" t="s">
        <v>1</v>
      </c>
      <c r="F964" s="247" t="s">
        <v>90</v>
      </c>
      <c r="G964" s="244"/>
      <c r="H964" s="248">
        <v>1</v>
      </c>
      <c r="I964" s="249"/>
      <c r="J964" s="244"/>
      <c r="K964" s="244"/>
      <c r="L964" s="250"/>
      <c r="M964" s="251"/>
      <c r="N964" s="252"/>
      <c r="O964" s="252"/>
      <c r="P964" s="252"/>
      <c r="Q964" s="252"/>
      <c r="R964" s="252"/>
      <c r="S964" s="252"/>
      <c r="T964" s="25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4" t="s">
        <v>253</v>
      </c>
      <c r="AU964" s="254" t="s">
        <v>92</v>
      </c>
      <c r="AV964" s="13" t="s">
        <v>92</v>
      </c>
      <c r="AW964" s="13" t="s">
        <v>36</v>
      </c>
      <c r="AX964" s="13" t="s">
        <v>83</v>
      </c>
      <c r="AY964" s="254" t="s">
        <v>244</v>
      </c>
    </row>
    <row r="965" s="15" customFormat="1">
      <c r="A965" s="15"/>
      <c r="B965" s="266"/>
      <c r="C965" s="267"/>
      <c r="D965" s="245" t="s">
        <v>253</v>
      </c>
      <c r="E965" s="268" t="s">
        <v>1</v>
      </c>
      <c r="F965" s="269" t="s">
        <v>620</v>
      </c>
      <c r="G965" s="267"/>
      <c r="H965" s="268" t="s">
        <v>1</v>
      </c>
      <c r="I965" s="270"/>
      <c r="J965" s="267"/>
      <c r="K965" s="267"/>
      <c r="L965" s="271"/>
      <c r="M965" s="272"/>
      <c r="N965" s="273"/>
      <c r="O965" s="273"/>
      <c r="P965" s="273"/>
      <c r="Q965" s="273"/>
      <c r="R965" s="273"/>
      <c r="S965" s="273"/>
      <c r="T965" s="274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T965" s="275" t="s">
        <v>253</v>
      </c>
      <c r="AU965" s="275" t="s">
        <v>92</v>
      </c>
      <c r="AV965" s="15" t="s">
        <v>90</v>
      </c>
      <c r="AW965" s="15" t="s">
        <v>36</v>
      </c>
      <c r="AX965" s="15" t="s">
        <v>83</v>
      </c>
      <c r="AY965" s="275" t="s">
        <v>244</v>
      </c>
    </row>
    <row r="966" s="13" customFormat="1">
      <c r="A966" s="13"/>
      <c r="B966" s="243"/>
      <c r="C966" s="244"/>
      <c r="D966" s="245" t="s">
        <v>253</v>
      </c>
      <c r="E966" s="246" t="s">
        <v>1</v>
      </c>
      <c r="F966" s="247" t="s">
        <v>90</v>
      </c>
      <c r="G966" s="244"/>
      <c r="H966" s="248">
        <v>1</v>
      </c>
      <c r="I966" s="249"/>
      <c r="J966" s="244"/>
      <c r="K966" s="244"/>
      <c r="L966" s="250"/>
      <c r="M966" s="251"/>
      <c r="N966" s="252"/>
      <c r="O966" s="252"/>
      <c r="P966" s="252"/>
      <c r="Q966" s="252"/>
      <c r="R966" s="252"/>
      <c r="S966" s="252"/>
      <c r="T966" s="25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54" t="s">
        <v>253</v>
      </c>
      <c r="AU966" s="254" t="s">
        <v>92</v>
      </c>
      <c r="AV966" s="13" t="s">
        <v>92</v>
      </c>
      <c r="AW966" s="13" t="s">
        <v>36</v>
      </c>
      <c r="AX966" s="13" t="s">
        <v>83</v>
      </c>
      <c r="AY966" s="254" t="s">
        <v>244</v>
      </c>
    </row>
    <row r="967" s="15" customFormat="1">
      <c r="A967" s="15"/>
      <c r="B967" s="266"/>
      <c r="C967" s="267"/>
      <c r="D967" s="245" t="s">
        <v>253</v>
      </c>
      <c r="E967" s="268" t="s">
        <v>1</v>
      </c>
      <c r="F967" s="269" t="s">
        <v>621</v>
      </c>
      <c r="G967" s="267"/>
      <c r="H967" s="268" t="s">
        <v>1</v>
      </c>
      <c r="I967" s="270"/>
      <c r="J967" s="267"/>
      <c r="K967" s="267"/>
      <c r="L967" s="271"/>
      <c r="M967" s="272"/>
      <c r="N967" s="273"/>
      <c r="O967" s="273"/>
      <c r="P967" s="273"/>
      <c r="Q967" s="273"/>
      <c r="R967" s="273"/>
      <c r="S967" s="273"/>
      <c r="T967" s="274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T967" s="275" t="s">
        <v>253</v>
      </c>
      <c r="AU967" s="275" t="s">
        <v>92</v>
      </c>
      <c r="AV967" s="15" t="s">
        <v>90</v>
      </c>
      <c r="AW967" s="15" t="s">
        <v>36</v>
      </c>
      <c r="AX967" s="15" t="s">
        <v>83</v>
      </c>
      <c r="AY967" s="275" t="s">
        <v>244</v>
      </c>
    </row>
    <row r="968" s="13" customFormat="1">
      <c r="A968" s="13"/>
      <c r="B968" s="243"/>
      <c r="C968" s="244"/>
      <c r="D968" s="245" t="s">
        <v>253</v>
      </c>
      <c r="E968" s="246" t="s">
        <v>1</v>
      </c>
      <c r="F968" s="247" t="s">
        <v>90</v>
      </c>
      <c r="G968" s="244"/>
      <c r="H968" s="248">
        <v>1</v>
      </c>
      <c r="I968" s="249"/>
      <c r="J968" s="244"/>
      <c r="K968" s="244"/>
      <c r="L968" s="250"/>
      <c r="M968" s="251"/>
      <c r="N968" s="252"/>
      <c r="O968" s="252"/>
      <c r="P968" s="252"/>
      <c r="Q968" s="252"/>
      <c r="R968" s="252"/>
      <c r="S968" s="252"/>
      <c r="T968" s="25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4" t="s">
        <v>253</v>
      </c>
      <c r="AU968" s="254" t="s">
        <v>92</v>
      </c>
      <c r="AV968" s="13" t="s">
        <v>92</v>
      </c>
      <c r="AW968" s="13" t="s">
        <v>36</v>
      </c>
      <c r="AX968" s="13" t="s">
        <v>83</v>
      </c>
      <c r="AY968" s="254" t="s">
        <v>244</v>
      </c>
    </row>
    <row r="969" s="15" customFormat="1">
      <c r="A969" s="15"/>
      <c r="B969" s="266"/>
      <c r="C969" s="267"/>
      <c r="D969" s="245" t="s">
        <v>253</v>
      </c>
      <c r="E969" s="268" t="s">
        <v>1</v>
      </c>
      <c r="F969" s="269" t="s">
        <v>622</v>
      </c>
      <c r="G969" s="267"/>
      <c r="H969" s="268" t="s">
        <v>1</v>
      </c>
      <c r="I969" s="270"/>
      <c r="J969" s="267"/>
      <c r="K969" s="267"/>
      <c r="L969" s="271"/>
      <c r="M969" s="272"/>
      <c r="N969" s="273"/>
      <c r="O969" s="273"/>
      <c r="P969" s="273"/>
      <c r="Q969" s="273"/>
      <c r="R969" s="273"/>
      <c r="S969" s="273"/>
      <c r="T969" s="274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T969" s="275" t="s">
        <v>253</v>
      </c>
      <c r="AU969" s="275" t="s">
        <v>92</v>
      </c>
      <c r="AV969" s="15" t="s">
        <v>90</v>
      </c>
      <c r="AW969" s="15" t="s">
        <v>36</v>
      </c>
      <c r="AX969" s="15" t="s">
        <v>83</v>
      </c>
      <c r="AY969" s="275" t="s">
        <v>244</v>
      </c>
    </row>
    <row r="970" s="13" customFormat="1">
      <c r="A970" s="13"/>
      <c r="B970" s="243"/>
      <c r="C970" s="244"/>
      <c r="D970" s="245" t="s">
        <v>253</v>
      </c>
      <c r="E970" s="246" t="s">
        <v>1</v>
      </c>
      <c r="F970" s="247" t="s">
        <v>90</v>
      </c>
      <c r="G970" s="244"/>
      <c r="H970" s="248">
        <v>1</v>
      </c>
      <c r="I970" s="249"/>
      <c r="J970" s="244"/>
      <c r="K970" s="244"/>
      <c r="L970" s="250"/>
      <c r="M970" s="251"/>
      <c r="N970" s="252"/>
      <c r="O970" s="252"/>
      <c r="P970" s="252"/>
      <c r="Q970" s="252"/>
      <c r="R970" s="252"/>
      <c r="S970" s="252"/>
      <c r="T970" s="25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54" t="s">
        <v>253</v>
      </c>
      <c r="AU970" s="254" t="s">
        <v>92</v>
      </c>
      <c r="AV970" s="13" t="s">
        <v>92</v>
      </c>
      <c r="AW970" s="13" t="s">
        <v>36</v>
      </c>
      <c r="AX970" s="13" t="s">
        <v>83</v>
      </c>
      <c r="AY970" s="254" t="s">
        <v>244</v>
      </c>
    </row>
    <row r="971" s="15" customFormat="1">
      <c r="A971" s="15"/>
      <c r="B971" s="266"/>
      <c r="C971" s="267"/>
      <c r="D971" s="245" t="s">
        <v>253</v>
      </c>
      <c r="E971" s="268" t="s">
        <v>1</v>
      </c>
      <c r="F971" s="269" t="s">
        <v>624</v>
      </c>
      <c r="G971" s="267"/>
      <c r="H971" s="268" t="s">
        <v>1</v>
      </c>
      <c r="I971" s="270"/>
      <c r="J971" s="267"/>
      <c r="K971" s="267"/>
      <c r="L971" s="271"/>
      <c r="M971" s="272"/>
      <c r="N971" s="273"/>
      <c r="O971" s="273"/>
      <c r="P971" s="273"/>
      <c r="Q971" s="273"/>
      <c r="R971" s="273"/>
      <c r="S971" s="273"/>
      <c r="T971" s="274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T971" s="275" t="s">
        <v>253</v>
      </c>
      <c r="AU971" s="275" t="s">
        <v>92</v>
      </c>
      <c r="AV971" s="15" t="s">
        <v>90</v>
      </c>
      <c r="AW971" s="15" t="s">
        <v>36</v>
      </c>
      <c r="AX971" s="15" t="s">
        <v>83</v>
      </c>
      <c r="AY971" s="275" t="s">
        <v>244</v>
      </c>
    </row>
    <row r="972" s="13" customFormat="1">
      <c r="A972" s="13"/>
      <c r="B972" s="243"/>
      <c r="C972" s="244"/>
      <c r="D972" s="245" t="s">
        <v>253</v>
      </c>
      <c r="E972" s="246" t="s">
        <v>1</v>
      </c>
      <c r="F972" s="247" t="s">
        <v>90</v>
      </c>
      <c r="G972" s="244"/>
      <c r="H972" s="248">
        <v>1</v>
      </c>
      <c r="I972" s="249"/>
      <c r="J972" s="244"/>
      <c r="K972" s="244"/>
      <c r="L972" s="250"/>
      <c r="M972" s="251"/>
      <c r="N972" s="252"/>
      <c r="O972" s="252"/>
      <c r="P972" s="252"/>
      <c r="Q972" s="252"/>
      <c r="R972" s="252"/>
      <c r="S972" s="252"/>
      <c r="T972" s="25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4" t="s">
        <v>253</v>
      </c>
      <c r="AU972" s="254" t="s">
        <v>92</v>
      </c>
      <c r="AV972" s="13" t="s">
        <v>92</v>
      </c>
      <c r="AW972" s="13" t="s">
        <v>36</v>
      </c>
      <c r="AX972" s="13" t="s">
        <v>83</v>
      </c>
      <c r="AY972" s="254" t="s">
        <v>244</v>
      </c>
    </row>
    <row r="973" s="15" customFormat="1">
      <c r="A973" s="15"/>
      <c r="B973" s="266"/>
      <c r="C973" s="267"/>
      <c r="D973" s="245" t="s">
        <v>253</v>
      </c>
      <c r="E973" s="268" t="s">
        <v>1</v>
      </c>
      <c r="F973" s="269" t="s">
        <v>625</v>
      </c>
      <c r="G973" s="267"/>
      <c r="H973" s="268" t="s">
        <v>1</v>
      </c>
      <c r="I973" s="270"/>
      <c r="J973" s="267"/>
      <c r="K973" s="267"/>
      <c r="L973" s="271"/>
      <c r="M973" s="272"/>
      <c r="N973" s="273"/>
      <c r="O973" s="273"/>
      <c r="P973" s="273"/>
      <c r="Q973" s="273"/>
      <c r="R973" s="273"/>
      <c r="S973" s="273"/>
      <c r="T973" s="274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T973" s="275" t="s">
        <v>253</v>
      </c>
      <c r="AU973" s="275" t="s">
        <v>92</v>
      </c>
      <c r="AV973" s="15" t="s">
        <v>90</v>
      </c>
      <c r="AW973" s="15" t="s">
        <v>36</v>
      </c>
      <c r="AX973" s="15" t="s">
        <v>83</v>
      </c>
      <c r="AY973" s="275" t="s">
        <v>244</v>
      </c>
    </row>
    <row r="974" s="13" customFormat="1">
      <c r="A974" s="13"/>
      <c r="B974" s="243"/>
      <c r="C974" s="244"/>
      <c r="D974" s="245" t="s">
        <v>253</v>
      </c>
      <c r="E974" s="246" t="s">
        <v>1</v>
      </c>
      <c r="F974" s="247" t="s">
        <v>90</v>
      </c>
      <c r="G974" s="244"/>
      <c r="H974" s="248">
        <v>1</v>
      </c>
      <c r="I974" s="249"/>
      <c r="J974" s="244"/>
      <c r="K974" s="244"/>
      <c r="L974" s="250"/>
      <c r="M974" s="251"/>
      <c r="N974" s="252"/>
      <c r="O974" s="252"/>
      <c r="P974" s="252"/>
      <c r="Q974" s="252"/>
      <c r="R974" s="252"/>
      <c r="S974" s="252"/>
      <c r="T974" s="25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4" t="s">
        <v>253</v>
      </c>
      <c r="AU974" s="254" t="s">
        <v>92</v>
      </c>
      <c r="AV974" s="13" t="s">
        <v>92</v>
      </c>
      <c r="AW974" s="13" t="s">
        <v>36</v>
      </c>
      <c r="AX974" s="13" t="s">
        <v>83</v>
      </c>
      <c r="AY974" s="254" t="s">
        <v>244</v>
      </c>
    </row>
    <row r="975" s="15" customFormat="1">
      <c r="A975" s="15"/>
      <c r="B975" s="266"/>
      <c r="C975" s="267"/>
      <c r="D975" s="245" t="s">
        <v>253</v>
      </c>
      <c r="E975" s="268" t="s">
        <v>1</v>
      </c>
      <c r="F975" s="269" t="s">
        <v>626</v>
      </c>
      <c r="G975" s="267"/>
      <c r="H975" s="268" t="s">
        <v>1</v>
      </c>
      <c r="I975" s="270"/>
      <c r="J975" s="267"/>
      <c r="K975" s="267"/>
      <c r="L975" s="271"/>
      <c r="M975" s="272"/>
      <c r="N975" s="273"/>
      <c r="O975" s="273"/>
      <c r="P975" s="273"/>
      <c r="Q975" s="273"/>
      <c r="R975" s="273"/>
      <c r="S975" s="273"/>
      <c r="T975" s="274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T975" s="275" t="s">
        <v>253</v>
      </c>
      <c r="AU975" s="275" t="s">
        <v>92</v>
      </c>
      <c r="AV975" s="15" t="s">
        <v>90</v>
      </c>
      <c r="AW975" s="15" t="s">
        <v>36</v>
      </c>
      <c r="AX975" s="15" t="s">
        <v>83</v>
      </c>
      <c r="AY975" s="275" t="s">
        <v>244</v>
      </c>
    </row>
    <row r="976" s="13" customFormat="1">
      <c r="A976" s="13"/>
      <c r="B976" s="243"/>
      <c r="C976" s="244"/>
      <c r="D976" s="245" t="s">
        <v>253</v>
      </c>
      <c r="E976" s="246" t="s">
        <v>1</v>
      </c>
      <c r="F976" s="247" t="s">
        <v>90</v>
      </c>
      <c r="G976" s="244"/>
      <c r="H976" s="248">
        <v>1</v>
      </c>
      <c r="I976" s="249"/>
      <c r="J976" s="244"/>
      <c r="K976" s="244"/>
      <c r="L976" s="250"/>
      <c r="M976" s="251"/>
      <c r="N976" s="252"/>
      <c r="O976" s="252"/>
      <c r="P976" s="252"/>
      <c r="Q976" s="252"/>
      <c r="R976" s="252"/>
      <c r="S976" s="252"/>
      <c r="T976" s="25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4" t="s">
        <v>253</v>
      </c>
      <c r="AU976" s="254" t="s">
        <v>92</v>
      </c>
      <c r="AV976" s="13" t="s">
        <v>92</v>
      </c>
      <c r="AW976" s="13" t="s">
        <v>36</v>
      </c>
      <c r="AX976" s="13" t="s">
        <v>83</v>
      </c>
      <c r="AY976" s="254" t="s">
        <v>244</v>
      </c>
    </row>
    <row r="977" s="14" customFormat="1">
      <c r="A977" s="14"/>
      <c r="B977" s="255"/>
      <c r="C977" s="256"/>
      <c r="D977" s="245" t="s">
        <v>253</v>
      </c>
      <c r="E977" s="257" t="s">
        <v>1</v>
      </c>
      <c r="F977" s="258" t="s">
        <v>255</v>
      </c>
      <c r="G977" s="256"/>
      <c r="H977" s="259">
        <v>13</v>
      </c>
      <c r="I977" s="260"/>
      <c r="J977" s="256"/>
      <c r="K977" s="256"/>
      <c r="L977" s="261"/>
      <c r="M977" s="262"/>
      <c r="N977" s="263"/>
      <c r="O977" s="263"/>
      <c r="P977" s="263"/>
      <c r="Q977" s="263"/>
      <c r="R977" s="263"/>
      <c r="S977" s="263"/>
      <c r="T977" s="26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65" t="s">
        <v>253</v>
      </c>
      <c r="AU977" s="265" t="s">
        <v>92</v>
      </c>
      <c r="AV977" s="14" t="s">
        <v>251</v>
      </c>
      <c r="AW977" s="14" t="s">
        <v>36</v>
      </c>
      <c r="AX977" s="14" t="s">
        <v>90</v>
      </c>
      <c r="AY977" s="265" t="s">
        <v>244</v>
      </c>
    </row>
    <row r="978" s="2" customFormat="1" ht="24.15" customHeight="1">
      <c r="A978" s="39"/>
      <c r="B978" s="40"/>
      <c r="C978" s="287" t="s">
        <v>1254</v>
      </c>
      <c r="D978" s="287" t="s">
        <v>529</v>
      </c>
      <c r="E978" s="288" t="s">
        <v>1255</v>
      </c>
      <c r="F978" s="289" t="s">
        <v>1256</v>
      </c>
      <c r="G978" s="290" t="s">
        <v>250</v>
      </c>
      <c r="H978" s="291">
        <v>10</v>
      </c>
      <c r="I978" s="292"/>
      <c r="J978" s="293">
        <f>ROUND(I978*H978,2)</f>
        <v>0</v>
      </c>
      <c r="K978" s="294"/>
      <c r="L978" s="295"/>
      <c r="M978" s="296" t="s">
        <v>1</v>
      </c>
      <c r="N978" s="297" t="s">
        <v>48</v>
      </c>
      <c r="O978" s="92"/>
      <c r="P978" s="239">
        <f>O978*H978</f>
        <v>0</v>
      </c>
      <c r="Q978" s="239">
        <v>0.017500000000000002</v>
      </c>
      <c r="R978" s="239">
        <f>Q978*H978</f>
        <v>0.17500000000000002</v>
      </c>
      <c r="S978" s="239">
        <v>0</v>
      </c>
      <c r="T978" s="240">
        <f>S978*H978</f>
        <v>0</v>
      </c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R978" s="241" t="s">
        <v>427</v>
      </c>
      <c r="AT978" s="241" t="s">
        <v>529</v>
      </c>
      <c r="AU978" s="241" t="s">
        <v>92</v>
      </c>
      <c r="AY978" s="18" t="s">
        <v>244</v>
      </c>
      <c r="BE978" s="242">
        <f>IF(N978="základní",J978,0)</f>
        <v>0</v>
      </c>
      <c r="BF978" s="242">
        <f>IF(N978="snížená",J978,0)</f>
        <v>0</v>
      </c>
      <c r="BG978" s="242">
        <f>IF(N978="zákl. přenesená",J978,0)</f>
        <v>0</v>
      </c>
      <c r="BH978" s="242">
        <f>IF(N978="sníž. přenesená",J978,0)</f>
        <v>0</v>
      </c>
      <c r="BI978" s="242">
        <f>IF(N978="nulová",J978,0)</f>
        <v>0</v>
      </c>
      <c r="BJ978" s="18" t="s">
        <v>90</v>
      </c>
      <c r="BK978" s="242">
        <f>ROUND(I978*H978,2)</f>
        <v>0</v>
      </c>
      <c r="BL978" s="18" t="s">
        <v>330</v>
      </c>
      <c r="BM978" s="241" t="s">
        <v>1257</v>
      </c>
    </row>
    <row r="979" s="2" customFormat="1" ht="24.15" customHeight="1">
      <c r="A979" s="39"/>
      <c r="B979" s="40"/>
      <c r="C979" s="287" t="s">
        <v>1258</v>
      </c>
      <c r="D979" s="287" t="s">
        <v>529</v>
      </c>
      <c r="E979" s="288" t="s">
        <v>1259</v>
      </c>
      <c r="F979" s="289" t="s">
        <v>1260</v>
      </c>
      <c r="G979" s="290" t="s">
        <v>250</v>
      </c>
      <c r="H979" s="291">
        <v>3</v>
      </c>
      <c r="I979" s="292"/>
      <c r="J979" s="293">
        <f>ROUND(I979*H979,2)</f>
        <v>0</v>
      </c>
      <c r="K979" s="294"/>
      <c r="L979" s="295"/>
      <c r="M979" s="296" t="s">
        <v>1</v>
      </c>
      <c r="N979" s="297" t="s">
        <v>48</v>
      </c>
      <c r="O979" s="92"/>
      <c r="P979" s="239">
        <f>O979*H979</f>
        <v>0</v>
      </c>
      <c r="Q979" s="239">
        <v>0.0195</v>
      </c>
      <c r="R979" s="239">
        <f>Q979*H979</f>
        <v>0.058499999999999996</v>
      </c>
      <c r="S979" s="239">
        <v>0</v>
      </c>
      <c r="T979" s="240">
        <f>S979*H979</f>
        <v>0</v>
      </c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R979" s="241" t="s">
        <v>427</v>
      </c>
      <c r="AT979" s="241" t="s">
        <v>529</v>
      </c>
      <c r="AU979" s="241" t="s">
        <v>92</v>
      </c>
      <c r="AY979" s="18" t="s">
        <v>244</v>
      </c>
      <c r="BE979" s="242">
        <f>IF(N979="základní",J979,0)</f>
        <v>0</v>
      </c>
      <c r="BF979" s="242">
        <f>IF(N979="snížená",J979,0)</f>
        <v>0</v>
      </c>
      <c r="BG979" s="242">
        <f>IF(N979="zákl. přenesená",J979,0)</f>
        <v>0</v>
      </c>
      <c r="BH979" s="242">
        <f>IF(N979="sníž. přenesená",J979,0)</f>
        <v>0</v>
      </c>
      <c r="BI979" s="242">
        <f>IF(N979="nulová",J979,0)</f>
        <v>0</v>
      </c>
      <c r="BJ979" s="18" t="s">
        <v>90</v>
      </c>
      <c r="BK979" s="242">
        <f>ROUND(I979*H979,2)</f>
        <v>0</v>
      </c>
      <c r="BL979" s="18" t="s">
        <v>330</v>
      </c>
      <c r="BM979" s="241" t="s">
        <v>1261</v>
      </c>
    </row>
    <row r="980" s="2" customFormat="1" ht="24.15" customHeight="1">
      <c r="A980" s="39"/>
      <c r="B980" s="40"/>
      <c r="C980" s="229" t="s">
        <v>1262</v>
      </c>
      <c r="D980" s="229" t="s">
        <v>247</v>
      </c>
      <c r="E980" s="230" t="s">
        <v>1263</v>
      </c>
      <c r="F980" s="231" t="s">
        <v>1264</v>
      </c>
      <c r="G980" s="232" t="s">
        <v>250</v>
      </c>
      <c r="H980" s="233">
        <v>4</v>
      </c>
      <c r="I980" s="234"/>
      <c r="J980" s="235">
        <f>ROUND(I980*H980,2)</f>
        <v>0</v>
      </c>
      <c r="K980" s="236"/>
      <c r="L980" s="45"/>
      <c r="M980" s="237" t="s">
        <v>1</v>
      </c>
      <c r="N980" s="238" t="s">
        <v>48</v>
      </c>
      <c r="O980" s="92"/>
      <c r="P980" s="239">
        <f>O980*H980</f>
        <v>0</v>
      </c>
      <c r="Q980" s="239">
        <v>0</v>
      </c>
      <c r="R980" s="239">
        <f>Q980*H980</f>
        <v>0</v>
      </c>
      <c r="S980" s="239">
        <v>0</v>
      </c>
      <c r="T980" s="240">
        <f>S980*H980</f>
        <v>0</v>
      </c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R980" s="241" t="s">
        <v>330</v>
      </c>
      <c r="AT980" s="241" t="s">
        <v>247</v>
      </c>
      <c r="AU980" s="241" t="s">
        <v>92</v>
      </c>
      <c r="AY980" s="18" t="s">
        <v>244</v>
      </c>
      <c r="BE980" s="242">
        <f>IF(N980="základní",J980,0)</f>
        <v>0</v>
      </c>
      <c r="BF980" s="242">
        <f>IF(N980="snížená",J980,0)</f>
        <v>0</v>
      </c>
      <c r="BG980" s="242">
        <f>IF(N980="zákl. přenesená",J980,0)</f>
        <v>0</v>
      </c>
      <c r="BH980" s="242">
        <f>IF(N980="sníž. přenesená",J980,0)</f>
        <v>0</v>
      </c>
      <c r="BI980" s="242">
        <f>IF(N980="nulová",J980,0)</f>
        <v>0</v>
      </c>
      <c r="BJ980" s="18" t="s">
        <v>90</v>
      </c>
      <c r="BK980" s="242">
        <f>ROUND(I980*H980,2)</f>
        <v>0</v>
      </c>
      <c r="BL980" s="18" t="s">
        <v>330</v>
      </c>
      <c r="BM980" s="241" t="s">
        <v>1265</v>
      </c>
    </row>
    <row r="981" s="15" customFormat="1">
      <c r="A981" s="15"/>
      <c r="B981" s="266"/>
      <c r="C981" s="267"/>
      <c r="D981" s="245" t="s">
        <v>253</v>
      </c>
      <c r="E981" s="268" t="s">
        <v>1</v>
      </c>
      <c r="F981" s="269" t="s">
        <v>617</v>
      </c>
      <c r="G981" s="267"/>
      <c r="H981" s="268" t="s">
        <v>1</v>
      </c>
      <c r="I981" s="270"/>
      <c r="J981" s="267"/>
      <c r="K981" s="267"/>
      <c r="L981" s="271"/>
      <c r="M981" s="272"/>
      <c r="N981" s="273"/>
      <c r="O981" s="273"/>
      <c r="P981" s="273"/>
      <c r="Q981" s="273"/>
      <c r="R981" s="273"/>
      <c r="S981" s="273"/>
      <c r="T981" s="274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T981" s="275" t="s">
        <v>253</v>
      </c>
      <c r="AU981" s="275" t="s">
        <v>92</v>
      </c>
      <c r="AV981" s="15" t="s">
        <v>90</v>
      </c>
      <c r="AW981" s="15" t="s">
        <v>36</v>
      </c>
      <c r="AX981" s="15" t="s">
        <v>83</v>
      </c>
      <c r="AY981" s="275" t="s">
        <v>244</v>
      </c>
    </row>
    <row r="982" s="13" customFormat="1">
      <c r="A982" s="13"/>
      <c r="B982" s="243"/>
      <c r="C982" s="244"/>
      <c r="D982" s="245" t="s">
        <v>253</v>
      </c>
      <c r="E982" s="246" t="s">
        <v>1</v>
      </c>
      <c r="F982" s="247" t="s">
        <v>90</v>
      </c>
      <c r="G982" s="244"/>
      <c r="H982" s="248">
        <v>1</v>
      </c>
      <c r="I982" s="249"/>
      <c r="J982" s="244"/>
      <c r="K982" s="244"/>
      <c r="L982" s="250"/>
      <c r="M982" s="251"/>
      <c r="N982" s="252"/>
      <c r="O982" s="252"/>
      <c r="P982" s="252"/>
      <c r="Q982" s="252"/>
      <c r="R982" s="252"/>
      <c r="S982" s="252"/>
      <c r="T982" s="25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54" t="s">
        <v>253</v>
      </c>
      <c r="AU982" s="254" t="s">
        <v>92</v>
      </c>
      <c r="AV982" s="13" t="s">
        <v>92</v>
      </c>
      <c r="AW982" s="13" t="s">
        <v>36</v>
      </c>
      <c r="AX982" s="13" t="s">
        <v>83</v>
      </c>
      <c r="AY982" s="254" t="s">
        <v>244</v>
      </c>
    </row>
    <row r="983" s="15" customFormat="1">
      <c r="A983" s="15"/>
      <c r="B983" s="266"/>
      <c r="C983" s="267"/>
      <c r="D983" s="245" t="s">
        <v>253</v>
      </c>
      <c r="E983" s="268" t="s">
        <v>1</v>
      </c>
      <c r="F983" s="269" t="s">
        <v>618</v>
      </c>
      <c r="G983" s="267"/>
      <c r="H983" s="268" t="s">
        <v>1</v>
      </c>
      <c r="I983" s="270"/>
      <c r="J983" s="267"/>
      <c r="K983" s="267"/>
      <c r="L983" s="271"/>
      <c r="M983" s="272"/>
      <c r="N983" s="273"/>
      <c r="O983" s="273"/>
      <c r="P983" s="273"/>
      <c r="Q983" s="273"/>
      <c r="R983" s="273"/>
      <c r="S983" s="273"/>
      <c r="T983" s="274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T983" s="275" t="s">
        <v>253</v>
      </c>
      <c r="AU983" s="275" t="s">
        <v>92</v>
      </c>
      <c r="AV983" s="15" t="s">
        <v>90</v>
      </c>
      <c r="AW983" s="15" t="s">
        <v>36</v>
      </c>
      <c r="AX983" s="15" t="s">
        <v>83</v>
      </c>
      <c r="AY983" s="275" t="s">
        <v>244</v>
      </c>
    </row>
    <row r="984" s="13" customFormat="1">
      <c r="A984" s="13"/>
      <c r="B984" s="243"/>
      <c r="C984" s="244"/>
      <c r="D984" s="245" t="s">
        <v>253</v>
      </c>
      <c r="E984" s="246" t="s">
        <v>1</v>
      </c>
      <c r="F984" s="247" t="s">
        <v>90</v>
      </c>
      <c r="G984" s="244"/>
      <c r="H984" s="248">
        <v>1</v>
      </c>
      <c r="I984" s="249"/>
      <c r="J984" s="244"/>
      <c r="K984" s="244"/>
      <c r="L984" s="250"/>
      <c r="M984" s="251"/>
      <c r="N984" s="252"/>
      <c r="O984" s="252"/>
      <c r="P984" s="252"/>
      <c r="Q984" s="252"/>
      <c r="R984" s="252"/>
      <c r="S984" s="252"/>
      <c r="T984" s="25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54" t="s">
        <v>253</v>
      </c>
      <c r="AU984" s="254" t="s">
        <v>92</v>
      </c>
      <c r="AV984" s="13" t="s">
        <v>92</v>
      </c>
      <c r="AW984" s="13" t="s">
        <v>36</v>
      </c>
      <c r="AX984" s="13" t="s">
        <v>83</v>
      </c>
      <c r="AY984" s="254" t="s">
        <v>244</v>
      </c>
    </row>
    <row r="985" s="15" customFormat="1">
      <c r="A985" s="15"/>
      <c r="B985" s="266"/>
      <c r="C985" s="267"/>
      <c r="D985" s="245" t="s">
        <v>253</v>
      </c>
      <c r="E985" s="268" t="s">
        <v>1</v>
      </c>
      <c r="F985" s="269" t="s">
        <v>623</v>
      </c>
      <c r="G985" s="267"/>
      <c r="H985" s="268" t="s">
        <v>1</v>
      </c>
      <c r="I985" s="270"/>
      <c r="J985" s="267"/>
      <c r="K985" s="267"/>
      <c r="L985" s="271"/>
      <c r="M985" s="272"/>
      <c r="N985" s="273"/>
      <c r="O985" s="273"/>
      <c r="P985" s="273"/>
      <c r="Q985" s="273"/>
      <c r="R985" s="273"/>
      <c r="S985" s="273"/>
      <c r="T985" s="274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T985" s="275" t="s">
        <v>253</v>
      </c>
      <c r="AU985" s="275" t="s">
        <v>92</v>
      </c>
      <c r="AV985" s="15" t="s">
        <v>90</v>
      </c>
      <c r="AW985" s="15" t="s">
        <v>36</v>
      </c>
      <c r="AX985" s="15" t="s">
        <v>83</v>
      </c>
      <c r="AY985" s="275" t="s">
        <v>244</v>
      </c>
    </row>
    <row r="986" s="13" customFormat="1">
      <c r="A986" s="13"/>
      <c r="B986" s="243"/>
      <c r="C986" s="244"/>
      <c r="D986" s="245" t="s">
        <v>253</v>
      </c>
      <c r="E986" s="246" t="s">
        <v>1</v>
      </c>
      <c r="F986" s="247" t="s">
        <v>90</v>
      </c>
      <c r="G986" s="244"/>
      <c r="H986" s="248">
        <v>1</v>
      </c>
      <c r="I986" s="249"/>
      <c r="J986" s="244"/>
      <c r="K986" s="244"/>
      <c r="L986" s="250"/>
      <c r="M986" s="251"/>
      <c r="N986" s="252"/>
      <c r="O986" s="252"/>
      <c r="P986" s="252"/>
      <c r="Q986" s="252"/>
      <c r="R986" s="252"/>
      <c r="S986" s="252"/>
      <c r="T986" s="25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54" t="s">
        <v>253</v>
      </c>
      <c r="AU986" s="254" t="s">
        <v>92</v>
      </c>
      <c r="AV986" s="13" t="s">
        <v>92</v>
      </c>
      <c r="AW986" s="13" t="s">
        <v>36</v>
      </c>
      <c r="AX986" s="13" t="s">
        <v>83</v>
      </c>
      <c r="AY986" s="254" t="s">
        <v>244</v>
      </c>
    </row>
    <row r="987" s="15" customFormat="1">
      <c r="A987" s="15"/>
      <c r="B987" s="266"/>
      <c r="C987" s="267"/>
      <c r="D987" s="245" t="s">
        <v>253</v>
      </c>
      <c r="E987" s="268" t="s">
        <v>1</v>
      </c>
      <c r="F987" s="269" t="s">
        <v>627</v>
      </c>
      <c r="G987" s="267"/>
      <c r="H987" s="268" t="s">
        <v>1</v>
      </c>
      <c r="I987" s="270"/>
      <c r="J987" s="267"/>
      <c r="K987" s="267"/>
      <c r="L987" s="271"/>
      <c r="M987" s="272"/>
      <c r="N987" s="273"/>
      <c r="O987" s="273"/>
      <c r="P987" s="273"/>
      <c r="Q987" s="273"/>
      <c r="R987" s="273"/>
      <c r="S987" s="273"/>
      <c r="T987" s="274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T987" s="275" t="s">
        <v>253</v>
      </c>
      <c r="AU987" s="275" t="s">
        <v>92</v>
      </c>
      <c r="AV987" s="15" t="s">
        <v>90</v>
      </c>
      <c r="AW987" s="15" t="s">
        <v>36</v>
      </c>
      <c r="AX987" s="15" t="s">
        <v>83</v>
      </c>
      <c r="AY987" s="275" t="s">
        <v>244</v>
      </c>
    </row>
    <row r="988" s="13" customFormat="1">
      <c r="A988" s="13"/>
      <c r="B988" s="243"/>
      <c r="C988" s="244"/>
      <c r="D988" s="245" t="s">
        <v>253</v>
      </c>
      <c r="E988" s="246" t="s">
        <v>1</v>
      </c>
      <c r="F988" s="247" t="s">
        <v>90</v>
      </c>
      <c r="G988" s="244"/>
      <c r="H988" s="248">
        <v>1</v>
      </c>
      <c r="I988" s="249"/>
      <c r="J988" s="244"/>
      <c r="K988" s="244"/>
      <c r="L988" s="250"/>
      <c r="M988" s="251"/>
      <c r="N988" s="252"/>
      <c r="O988" s="252"/>
      <c r="P988" s="252"/>
      <c r="Q988" s="252"/>
      <c r="R988" s="252"/>
      <c r="S988" s="252"/>
      <c r="T988" s="25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54" t="s">
        <v>253</v>
      </c>
      <c r="AU988" s="254" t="s">
        <v>92</v>
      </c>
      <c r="AV988" s="13" t="s">
        <v>92</v>
      </c>
      <c r="AW988" s="13" t="s">
        <v>36</v>
      </c>
      <c r="AX988" s="13" t="s">
        <v>83</v>
      </c>
      <c r="AY988" s="254" t="s">
        <v>244</v>
      </c>
    </row>
    <row r="989" s="14" customFormat="1">
      <c r="A989" s="14"/>
      <c r="B989" s="255"/>
      <c r="C989" s="256"/>
      <c r="D989" s="245" t="s">
        <v>253</v>
      </c>
      <c r="E989" s="257" t="s">
        <v>1</v>
      </c>
      <c r="F989" s="258" t="s">
        <v>255</v>
      </c>
      <c r="G989" s="256"/>
      <c r="H989" s="259">
        <v>4</v>
      </c>
      <c r="I989" s="260"/>
      <c r="J989" s="256"/>
      <c r="K989" s="256"/>
      <c r="L989" s="261"/>
      <c r="M989" s="262"/>
      <c r="N989" s="263"/>
      <c r="O989" s="263"/>
      <c r="P989" s="263"/>
      <c r="Q989" s="263"/>
      <c r="R989" s="263"/>
      <c r="S989" s="263"/>
      <c r="T989" s="26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65" t="s">
        <v>253</v>
      </c>
      <c r="AU989" s="265" t="s">
        <v>92</v>
      </c>
      <c r="AV989" s="14" t="s">
        <v>251</v>
      </c>
      <c r="AW989" s="14" t="s">
        <v>36</v>
      </c>
      <c r="AX989" s="14" t="s">
        <v>90</v>
      </c>
      <c r="AY989" s="265" t="s">
        <v>244</v>
      </c>
    </row>
    <row r="990" s="2" customFormat="1" ht="24.15" customHeight="1">
      <c r="A990" s="39"/>
      <c r="B990" s="40"/>
      <c r="C990" s="287" t="s">
        <v>1266</v>
      </c>
      <c r="D990" s="287" t="s">
        <v>529</v>
      </c>
      <c r="E990" s="288" t="s">
        <v>1267</v>
      </c>
      <c r="F990" s="289" t="s">
        <v>1268</v>
      </c>
      <c r="G990" s="290" t="s">
        <v>250</v>
      </c>
      <c r="H990" s="291">
        <v>2</v>
      </c>
      <c r="I990" s="292"/>
      <c r="J990" s="293">
        <f>ROUND(I990*H990,2)</f>
        <v>0</v>
      </c>
      <c r="K990" s="294"/>
      <c r="L990" s="295"/>
      <c r="M990" s="296" t="s">
        <v>1</v>
      </c>
      <c r="N990" s="297" t="s">
        <v>48</v>
      </c>
      <c r="O990" s="92"/>
      <c r="P990" s="239">
        <f>O990*H990</f>
        <v>0</v>
      </c>
      <c r="Q990" s="239">
        <v>0.020500000000000001</v>
      </c>
      <c r="R990" s="239">
        <f>Q990*H990</f>
        <v>0.041000000000000002</v>
      </c>
      <c r="S990" s="239">
        <v>0</v>
      </c>
      <c r="T990" s="240">
        <f>S990*H990</f>
        <v>0</v>
      </c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R990" s="241" t="s">
        <v>427</v>
      </c>
      <c r="AT990" s="241" t="s">
        <v>529</v>
      </c>
      <c r="AU990" s="241" t="s">
        <v>92</v>
      </c>
      <c r="AY990" s="18" t="s">
        <v>244</v>
      </c>
      <c r="BE990" s="242">
        <f>IF(N990="základní",J990,0)</f>
        <v>0</v>
      </c>
      <c r="BF990" s="242">
        <f>IF(N990="snížená",J990,0)</f>
        <v>0</v>
      </c>
      <c r="BG990" s="242">
        <f>IF(N990="zákl. přenesená",J990,0)</f>
        <v>0</v>
      </c>
      <c r="BH990" s="242">
        <f>IF(N990="sníž. přenesená",J990,0)</f>
        <v>0</v>
      </c>
      <c r="BI990" s="242">
        <f>IF(N990="nulová",J990,0)</f>
        <v>0</v>
      </c>
      <c r="BJ990" s="18" t="s">
        <v>90</v>
      </c>
      <c r="BK990" s="242">
        <f>ROUND(I990*H990,2)</f>
        <v>0</v>
      </c>
      <c r="BL990" s="18" t="s">
        <v>330</v>
      </c>
      <c r="BM990" s="241" t="s">
        <v>1269</v>
      </c>
    </row>
    <row r="991" s="2" customFormat="1" ht="24.15" customHeight="1">
      <c r="A991" s="39"/>
      <c r="B991" s="40"/>
      <c r="C991" s="287" t="s">
        <v>1270</v>
      </c>
      <c r="D991" s="287" t="s">
        <v>529</v>
      </c>
      <c r="E991" s="288" t="s">
        <v>1271</v>
      </c>
      <c r="F991" s="289" t="s">
        <v>1272</v>
      </c>
      <c r="G991" s="290" t="s">
        <v>250</v>
      </c>
      <c r="H991" s="291">
        <v>1</v>
      </c>
      <c r="I991" s="292"/>
      <c r="J991" s="293">
        <f>ROUND(I991*H991,2)</f>
        <v>0</v>
      </c>
      <c r="K991" s="294"/>
      <c r="L991" s="295"/>
      <c r="M991" s="296" t="s">
        <v>1</v>
      </c>
      <c r="N991" s="297" t="s">
        <v>48</v>
      </c>
      <c r="O991" s="92"/>
      <c r="P991" s="239">
        <f>O991*H991</f>
        <v>0</v>
      </c>
      <c r="Q991" s="239">
        <v>0.020500000000000001</v>
      </c>
      <c r="R991" s="239">
        <f>Q991*H991</f>
        <v>0.020500000000000001</v>
      </c>
      <c r="S991" s="239">
        <v>0</v>
      </c>
      <c r="T991" s="240">
        <f>S991*H991</f>
        <v>0</v>
      </c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R991" s="241" t="s">
        <v>427</v>
      </c>
      <c r="AT991" s="241" t="s">
        <v>529</v>
      </c>
      <c r="AU991" s="241" t="s">
        <v>92</v>
      </c>
      <c r="AY991" s="18" t="s">
        <v>244</v>
      </c>
      <c r="BE991" s="242">
        <f>IF(N991="základní",J991,0)</f>
        <v>0</v>
      </c>
      <c r="BF991" s="242">
        <f>IF(N991="snížená",J991,0)</f>
        <v>0</v>
      </c>
      <c r="BG991" s="242">
        <f>IF(N991="zákl. přenesená",J991,0)</f>
        <v>0</v>
      </c>
      <c r="BH991" s="242">
        <f>IF(N991="sníž. přenesená",J991,0)</f>
        <v>0</v>
      </c>
      <c r="BI991" s="242">
        <f>IF(N991="nulová",J991,0)</f>
        <v>0</v>
      </c>
      <c r="BJ991" s="18" t="s">
        <v>90</v>
      </c>
      <c r="BK991" s="242">
        <f>ROUND(I991*H991,2)</f>
        <v>0</v>
      </c>
      <c r="BL991" s="18" t="s">
        <v>330</v>
      </c>
      <c r="BM991" s="241" t="s">
        <v>1273</v>
      </c>
    </row>
    <row r="992" s="2" customFormat="1" ht="24.15" customHeight="1">
      <c r="A992" s="39"/>
      <c r="B992" s="40"/>
      <c r="C992" s="287" t="s">
        <v>1274</v>
      </c>
      <c r="D992" s="287" t="s">
        <v>529</v>
      </c>
      <c r="E992" s="288" t="s">
        <v>1275</v>
      </c>
      <c r="F992" s="289" t="s">
        <v>1276</v>
      </c>
      <c r="G992" s="290" t="s">
        <v>250</v>
      </c>
      <c r="H992" s="291">
        <v>1</v>
      </c>
      <c r="I992" s="292"/>
      <c r="J992" s="293">
        <f>ROUND(I992*H992,2)</f>
        <v>0</v>
      </c>
      <c r="K992" s="294"/>
      <c r="L992" s="295"/>
      <c r="M992" s="296" t="s">
        <v>1</v>
      </c>
      <c r="N992" s="297" t="s">
        <v>48</v>
      </c>
      <c r="O992" s="92"/>
      <c r="P992" s="239">
        <f>O992*H992</f>
        <v>0</v>
      </c>
      <c r="Q992" s="239">
        <v>0.020500000000000001</v>
      </c>
      <c r="R992" s="239">
        <f>Q992*H992</f>
        <v>0.020500000000000001</v>
      </c>
      <c r="S992" s="239">
        <v>0</v>
      </c>
      <c r="T992" s="240">
        <f>S992*H992</f>
        <v>0</v>
      </c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R992" s="241" t="s">
        <v>427</v>
      </c>
      <c r="AT992" s="241" t="s">
        <v>529</v>
      </c>
      <c r="AU992" s="241" t="s">
        <v>92</v>
      </c>
      <c r="AY992" s="18" t="s">
        <v>244</v>
      </c>
      <c r="BE992" s="242">
        <f>IF(N992="základní",J992,0)</f>
        <v>0</v>
      </c>
      <c r="BF992" s="242">
        <f>IF(N992="snížená",J992,0)</f>
        <v>0</v>
      </c>
      <c r="BG992" s="242">
        <f>IF(N992="zákl. přenesená",J992,0)</f>
        <v>0</v>
      </c>
      <c r="BH992" s="242">
        <f>IF(N992="sníž. přenesená",J992,0)</f>
        <v>0</v>
      </c>
      <c r="BI992" s="242">
        <f>IF(N992="nulová",J992,0)</f>
        <v>0</v>
      </c>
      <c r="BJ992" s="18" t="s">
        <v>90</v>
      </c>
      <c r="BK992" s="242">
        <f>ROUND(I992*H992,2)</f>
        <v>0</v>
      </c>
      <c r="BL992" s="18" t="s">
        <v>330</v>
      </c>
      <c r="BM992" s="241" t="s">
        <v>1277</v>
      </c>
    </row>
    <row r="993" s="2" customFormat="1" ht="24.15" customHeight="1">
      <c r="A993" s="39"/>
      <c r="B993" s="40"/>
      <c r="C993" s="229" t="s">
        <v>1278</v>
      </c>
      <c r="D993" s="229" t="s">
        <v>247</v>
      </c>
      <c r="E993" s="230" t="s">
        <v>1279</v>
      </c>
      <c r="F993" s="231" t="s">
        <v>1280</v>
      </c>
      <c r="G993" s="232" t="s">
        <v>250</v>
      </c>
      <c r="H993" s="233">
        <v>10</v>
      </c>
      <c r="I993" s="234"/>
      <c r="J993" s="235">
        <f>ROUND(I993*H993,2)</f>
        <v>0</v>
      </c>
      <c r="K993" s="236"/>
      <c r="L993" s="45"/>
      <c r="M993" s="237" t="s">
        <v>1</v>
      </c>
      <c r="N993" s="238" t="s">
        <v>48</v>
      </c>
      <c r="O993" s="92"/>
      <c r="P993" s="239">
        <f>O993*H993</f>
        <v>0</v>
      </c>
      <c r="Q993" s="239">
        <v>0</v>
      </c>
      <c r="R993" s="239">
        <f>Q993*H993</f>
        <v>0</v>
      </c>
      <c r="S993" s="239">
        <v>0</v>
      </c>
      <c r="T993" s="240">
        <f>S993*H993</f>
        <v>0</v>
      </c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R993" s="241" t="s">
        <v>330</v>
      </c>
      <c r="AT993" s="241" t="s">
        <v>247</v>
      </c>
      <c r="AU993" s="241" t="s">
        <v>92</v>
      </c>
      <c r="AY993" s="18" t="s">
        <v>244</v>
      </c>
      <c r="BE993" s="242">
        <f>IF(N993="základní",J993,0)</f>
        <v>0</v>
      </c>
      <c r="BF993" s="242">
        <f>IF(N993="snížená",J993,0)</f>
        <v>0</v>
      </c>
      <c r="BG993" s="242">
        <f>IF(N993="zákl. přenesená",J993,0)</f>
        <v>0</v>
      </c>
      <c r="BH993" s="242">
        <f>IF(N993="sníž. přenesená",J993,0)</f>
        <v>0</v>
      </c>
      <c r="BI993" s="242">
        <f>IF(N993="nulová",J993,0)</f>
        <v>0</v>
      </c>
      <c r="BJ993" s="18" t="s">
        <v>90</v>
      </c>
      <c r="BK993" s="242">
        <f>ROUND(I993*H993,2)</f>
        <v>0</v>
      </c>
      <c r="BL993" s="18" t="s">
        <v>330</v>
      </c>
      <c r="BM993" s="241" t="s">
        <v>1281</v>
      </c>
    </row>
    <row r="994" s="15" customFormat="1">
      <c r="A994" s="15"/>
      <c r="B994" s="266"/>
      <c r="C994" s="267"/>
      <c r="D994" s="245" t="s">
        <v>253</v>
      </c>
      <c r="E994" s="268" t="s">
        <v>1</v>
      </c>
      <c r="F994" s="269" t="s">
        <v>658</v>
      </c>
      <c r="G994" s="267"/>
      <c r="H994" s="268" t="s">
        <v>1</v>
      </c>
      <c r="I994" s="270"/>
      <c r="J994" s="267"/>
      <c r="K994" s="267"/>
      <c r="L994" s="271"/>
      <c r="M994" s="272"/>
      <c r="N994" s="273"/>
      <c r="O994" s="273"/>
      <c r="P994" s="273"/>
      <c r="Q994" s="273"/>
      <c r="R994" s="273"/>
      <c r="S994" s="273"/>
      <c r="T994" s="274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T994" s="275" t="s">
        <v>253</v>
      </c>
      <c r="AU994" s="275" t="s">
        <v>92</v>
      </c>
      <c r="AV994" s="15" t="s">
        <v>90</v>
      </c>
      <c r="AW994" s="15" t="s">
        <v>36</v>
      </c>
      <c r="AX994" s="15" t="s">
        <v>83</v>
      </c>
      <c r="AY994" s="275" t="s">
        <v>244</v>
      </c>
    </row>
    <row r="995" s="13" customFormat="1">
      <c r="A995" s="13"/>
      <c r="B995" s="243"/>
      <c r="C995" s="244"/>
      <c r="D995" s="245" t="s">
        <v>253</v>
      </c>
      <c r="E995" s="246" t="s">
        <v>1</v>
      </c>
      <c r="F995" s="247" t="s">
        <v>90</v>
      </c>
      <c r="G995" s="244"/>
      <c r="H995" s="248">
        <v>1</v>
      </c>
      <c r="I995" s="249"/>
      <c r="J995" s="244"/>
      <c r="K995" s="244"/>
      <c r="L995" s="250"/>
      <c r="M995" s="251"/>
      <c r="N995" s="252"/>
      <c r="O995" s="252"/>
      <c r="P995" s="252"/>
      <c r="Q995" s="252"/>
      <c r="R995" s="252"/>
      <c r="S995" s="252"/>
      <c r="T995" s="25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54" t="s">
        <v>253</v>
      </c>
      <c r="AU995" s="254" t="s">
        <v>92</v>
      </c>
      <c r="AV995" s="13" t="s">
        <v>92</v>
      </c>
      <c r="AW995" s="13" t="s">
        <v>36</v>
      </c>
      <c r="AX995" s="13" t="s">
        <v>83</v>
      </c>
      <c r="AY995" s="254" t="s">
        <v>244</v>
      </c>
    </row>
    <row r="996" s="15" customFormat="1">
      <c r="A996" s="15"/>
      <c r="B996" s="266"/>
      <c r="C996" s="267"/>
      <c r="D996" s="245" t="s">
        <v>253</v>
      </c>
      <c r="E996" s="268" t="s">
        <v>1</v>
      </c>
      <c r="F996" s="269" t="s">
        <v>659</v>
      </c>
      <c r="G996" s="267"/>
      <c r="H996" s="268" t="s">
        <v>1</v>
      </c>
      <c r="I996" s="270"/>
      <c r="J996" s="267"/>
      <c r="K996" s="267"/>
      <c r="L996" s="271"/>
      <c r="M996" s="272"/>
      <c r="N996" s="273"/>
      <c r="O996" s="273"/>
      <c r="P996" s="273"/>
      <c r="Q996" s="273"/>
      <c r="R996" s="273"/>
      <c r="S996" s="273"/>
      <c r="T996" s="274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T996" s="275" t="s">
        <v>253</v>
      </c>
      <c r="AU996" s="275" t="s">
        <v>92</v>
      </c>
      <c r="AV996" s="15" t="s">
        <v>90</v>
      </c>
      <c r="AW996" s="15" t="s">
        <v>36</v>
      </c>
      <c r="AX996" s="15" t="s">
        <v>83</v>
      </c>
      <c r="AY996" s="275" t="s">
        <v>244</v>
      </c>
    </row>
    <row r="997" s="13" customFormat="1">
      <c r="A997" s="13"/>
      <c r="B997" s="243"/>
      <c r="C997" s="244"/>
      <c r="D997" s="245" t="s">
        <v>253</v>
      </c>
      <c r="E997" s="246" t="s">
        <v>1</v>
      </c>
      <c r="F997" s="247" t="s">
        <v>90</v>
      </c>
      <c r="G997" s="244"/>
      <c r="H997" s="248">
        <v>1</v>
      </c>
      <c r="I997" s="249"/>
      <c r="J997" s="244"/>
      <c r="K997" s="244"/>
      <c r="L997" s="250"/>
      <c r="M997" s="251"/>
      <c r="N997" s="252"/>
      <c r="O997" s="252"/>
      <c r="P997" s="252"/>
      <c r="Q997" s="252"/>
      <c r="R997" s="252"/>
      <c r="S997" s="252"/>
      <c r="T997" s="25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54" t="s">
        <v>253</v>
      </c>
      <c r="AU997" s="254" t="s">
        <v>92</v>
      </c>
      <c r="AV997" s="13" t="s">
        <v>92</v>
      </c>
      <c r="AW997" s="13" t="s">
        <v>36</v>
      </c>
      <c r="AX997" s="13" t="s">
        <v>83</v>
      </c>
      <c r="AY997" s="254" t="s">
        <v>244</v>
      </c>
    </row>
    <row r="998" s="15" customFormat="1">
      <c r="A998" s="15"/>
      <c r="B998" s="266"/>
      <c r="C998" s="267"/>
      <c r="D998" s="245" t="s">
        <v>253</v>
      </c>
      <c r="E998" s="268" t="s">
        <v>1</v>
      </c>
      <c r="F998" s="269" t="s">
        <v>660</v>
      </c>
      <c r="G998" s="267"/>
      <c r="H998" s="268" t="s">
        <v>1</v>
      </c>
      <c r="I998" s="270"/>
      <c r="J998" s="267"/>
      <c r="K998" s="267"/>
      <c r="L998" s="271"/>
      <c r="M998" s="272"/>
      <c r="N998" s="273"/>
      <c r="O998" s="273"/>
      <c r="P998" s="273"/>
      <c r="Q998" s="273"/>
      <c r="R998" s="273"/>
      <c r="S998" s="273"/>
      <c r="T998" s="274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T998" s="275" t="s">
        <v>253</v>
      </c>
      <c r="AU998" s="275" t="s">
        <v>92</v>
      </c>
      <c r="AV998" s="15" t="s">
        <v>90</v>
      </c>
      <c r="AW998" s="15" t="s">
        <v>36</v>
      </c>
      <c r="AX998" s="15" t="s">
        <v>83</v>
      </c>
      <c r="AY998" s="275" t="s">
        <v>244</v>
      </c>
    </row>
    <row r="999" s="13" customFormat="1">
      <c r="A999" s="13"/>
      <c r="B999" s="243"/>
      <c r="C999" s="244"/>
      <c r="D999" s="245" t="s">
        <v>253</v>
      </c>
      <c r="E999" s="246" t="s">
        <v>1</v>
      </c>
      <c r="F999" s="247" t="s">
        <v>90</v>
      </c>
      <c r="G999" s="244"/>
      <c r="H999" s="248">
        <v>1</v>
      </c>
      <c r="I999" s="249"/>
      <c r="J999" s="244"/>
      <c r="K999" s="244"/>
      <c r="L999" s="250"/>
      <c r="M999" s="251"/>
      <c r="N999" s="252"/>
      <c r="O999" s="252"/>
      <c r="P999" s="252"/>
      <c r="Q999" s="252"/>
      <c r="R999" s="252"/>
      <c r="S999" s="252"/>
      <c r="T999" s="25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54" t="s">
        <v>253</v>
      </c>
      <c r="AU999" s="254" t="s">
        <v>92</v>
      </c>
      <c r="AV999" s="13" t="s">
        <v>92</v>
      </c>
      <c r="AW999" s="13" t="s">
        <v>36</v>
      </c>
      <c r="AX999" s="13" t="s">
        <v>83</v>
      </c>
      <c r="AY999" s="254" t="s">
        <v>244</v>
      </c>
    </row>
    <row r="1000" s="15" customFormat="1">
      <c r="A1000" s="15"/>
      <c r="B1000" s="266"/>
      <c r="C1000" s="267"/>
      <c r="D1000" s="245" t="s">
        <v>253</v>
      </c>
      <c r="E1000" s="268" t="s">
        <v>1</v>
      </c>
      <c r="F1000" s="269" t="s">
        <v>661</v>
      </c>
      <c r="G1000" s="267"/>
      <c r="H1000" s="268" t="s">
        <v>1</v>
      </c>
      <c r="I1000" s="270"/>
      <c r="J1000" s="267"/>
      <c r="K1000" s="267"/>
      <c r="L1000" s="271"/>
      <c r="M1000" s="272"/>
      <c r="N1000" s="273"/>
      <c r="O1000" s="273"/>
      <c r="P1000" s="273"/>
      <c r="Q1000" s="273"/>
      <c r="R1000" s="273"/>
      <c r="S1000" s="273"/>
      <c r="T1000" s="274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T1000" s="275" t="s">
        <v>253</v>
      </c>
      <c r="AU1000" s="275" t="s">
        <v>92</v>
      </c>
      <c r="AV1000" s="15" t="s">
        <v>90</v>
      </c>
      <c r="AW1000" s="15" t="s">
        <v>36</v>
      </c>
      <c r="AX1000" s="15" t="s">
        <v>83</v>
      </c>
      <c r="AY1000" s="275" t="s">
        <v>244</v>
      </c>
    </row>
    <row r="1001" s="13" customFormat="1">
      <c r="A1001" s="13"/>
      <c r="B1001" s="243"/>
      <c r="C1001" s="244"/>
      <c r="D1001" s="245" t="s">
        <v>253</v>
      </c>
      <c r="E1001" s="246" t="s">
        <v>1</v>
      </c>
      <c r="F1001" s="247" t="s">
        <v>90</v>
      </c>
      <c r="G1001" s="244"/>
      <c r="H1001" s="248">
        <v>1</v>
      </c>
      <c r="I1001" s="249"/>
      <c r="J1001" s="244"/>
      <c r="K1001" s="244"/>
      <c r="L1001" s="250"/>
      <c r="M1001" s="251"/>
      <c r="N1001" s="252"/>
      <c r="O1001" s="252"/>
      <c r="P1001" s="252"/>
      <c r="Q1001" s="252"/>
      <c r="R1001" s="252"/>
      <c r="S1001" s="252"/>
      <c r="T1001" s="25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54" t="s">
        <v>253</v>
      </c>
      <c r="AU1001" s="254" t="s">
        <v>92</v>
      </c>
      <c r="AV1001" s="13" t="s">
        <v>92</v>
      </c>
      <c r="AW1001" s="13" t="s">
        <v>36</v>
      </c>
      <c r="AX1001" s="13" t="s">
        <v>83</v>
      </c>
      <c r="AY1001" s="254" t="s">
        <v>244</v>
      </c>
    </row>
    <row r="1002" s="15" customFormat="1">
      <c r="A1002" s="15"/>
      <c r="B1002" s="266"/>
      <c r="C1002" s="267"/>
      <c r="D1002" s="245" t="s">
        <v>253</v>
      </c>
      <c r="E1002" s="268" t="s">
        <v>1</v>
      </c>
      <c r="F1002" s="269" t="s">
        <v>662</v>
      </c>
      <c r="G1002" s="267"/>
      <c r="H1002" s="268" t="s">
        <v>1</v>
      </c>
      <c r="I1002" s="270"/>
      <c r="J1002" s="267"/>
      <c r="K1002" s="267"/>
      <c r="L1002" s="271"/>
      <c r="M1002" s="272"/>
      <c r="N1002" s="273"/>
      <c r="O1002" s="273"/>
      <c r="P1002" s="273"/>
      <c r="Q1002" s="273"/>
      <c r="R1002" s="273"/>
      <c r="S1002" s="273"/>
      <c r="T1002" s="274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T1002" s="275" t="s">
        <v>253</v>
      </c>
      <c r="AU1002" s="275" t="s">
        <v>92</v>
      </c>
      <c r="AV1002" s="15" t="s">
        <v>90</v>
      </c>
      <c r="AW1002" s="15" t="s">
        <v>36</v>
      </c>
      <c r="AX1002" s="15" t="s">
        <v>83</v>
      </c>
      <c r="AY1002" s="275" t="s">
        <v>244</v>
      </c>
    </row>
    <row r="1003" s="13" customFormat="1">
      <c r="A1003" s="13"/>
      <c r="B1003" s="243"/>
      <c r="C1003" s="244"/>
      <c r="D1003" s="245" t="s">
        <v>253</v>
      </c>
      <c r="E1003" s="246" t="s">
        <v>1</v>
      </c>
      <c r="F1003" s="247" t="s">
        <v>90</v>
      </c>
      <c r="G1003" s="244"/>
      <c r="H1003" s="248">
        <v>1</v>
      </c>
      <c r="I1003" s="249"/>
      <c r="J1003" s="244"/>
      <c r="K1003" s="244"/>
      <c r="L1003" s="250"/>
      <c r="M1003" s="251"/>
      <c r="N1003" s="252"/>
      <c r="O1003" s="252"/>
      <c r="P1003" s="252"/>
      <c r="Q1003" s="252"/>
      <c r="R1003" s="252"/>
      <c r="S1003" s="252"/>
      <c r="T1003" s="25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54" t="s">
        <v>253</v>
      </c>
      <c r="AU1003" s="254" t="s">
        <v>92</v>
      </c>
      <c r="AV1003" s="13" t="s">
        <v>92</v>
      </c>
      <c r="AW1003" s="13" t="s">
        <v>36</v>
      </c>
      <c r="AX1003" s="13" t="s">
        <v>83</v>
      </c>
      <c r="AY1003" s="254" t="s">
        <v>244</v>
      </c>
    </row>
    <row r="1004" s="15" customFormat="1">
      <c r="A1004" s="15"/>
      <c r="B1004" s="266"/>
      <c r="C1004" s="267"/>
      <c r="D1004" s="245" t="s">
        <v>253</v>
      </c>
      <c r="E1004" s="268" t="s">
        <v>1</v>
      </c>
      <c r="F1004" s="269" t="s">
        <v>663</v>
      </c>
      <c r="G1004" s="267"/>
      <c r="H1004" s="268" t="s">
        <v>1</v>
      </c>
      <c r="I1004" s="270"/>
      <c r="J1004" s="267"/>
      <c r="K1004" s="267"/>
      <c r="L1004" s="271"/>
      <c r="M1004" s="272"/>
      <c r="N1004" s="273"/>
      <c r="O1004" s="273"/>
      <c r="P1004" s="273"/>
      <c r="Q1004" s="273"/>
      <c r="R1004" s="273"/>
      <c r="S1004" s="273"/>
      <c r="T1004" s="274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T1004" s="275" t="s">
        <v>253</v>
      </c>
      <c r="AU1004" s="275" t="s">
        <v>92</v>
      </c>
      <c r="AV1004" s="15" t="s">
        <v>90</v>
      </c>
      <c r="AW1004" s="15" t="s">
        <v>36</v>
      </c>
      <c r="AX1004" s="15" t="s">
        <v>83</v>
      </c>
      <c r="AY1004" s="275" t="s">
        <v>244</v>
      </c>
    </row>
    <row r="1005" s="13" customFormat="1">
      <c r="A1005" s="13"/>
      <c r="B1005" s="243"/>
      <c r="C1005" s="244"/>
      <c r="D1005" s="245" t="s">
        <v>253</v>
      </c>
      <c r="E1005" s="246" t="s">
        <v>1</v>
      </c>
      <c r="F1005" s="247" t="s">
        <v>90</v>
      </c>
      <c r="G1005" s="244"/>
      <c r="H1005" s="248">
        <v>1</v>
      </c>
      <c r="I1005" s="249"/>
      <c r="J1005" s="244"/>
      <c r="K1005" s="244"/>
      <c r="L1005" s="250"/>
      <c r="M1005" s="251"/>
      <c r="N1005" s="252"/>
      <c r="O1005" s="252"/>
      <c r="P1005" s="252"/>
      <c r="Q1005" s="252"/>
      <c r="R1005" s="252"/>
      <c r="S1005" s="252"/>
      <c r="T1005" s="25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54" t="s">
        <v>253</v>
      </c>
      <c r="AU1005" s="254" t="s">
        <v>92</v>
      </c>
      <c r="AV1005" s="13" t="s">
        <v>92</v>
      </c>
      <c r="AW1005" s="13" t="s">
        <v>36</v>
      </c>
      <c r="AX1005" s="13" t="s">
        <v>83</v>
      </c>
      <c r="AY1005" s="254" t="s">
        <v>244</v>
      </c>
    </row>
    <row r="1006" s="15" customFormat="1">
      <c r="A1006" s="15"/>
      <c r="B1006" s="266"/>
      <c r="C1006" s="267"/>
      <c r="D1006" s="245" t="s">
        <v>253</v>
      </c>
      <c r="E1006" s="268" t="s">
        <v>1</v>
      </c>
      <c r="F1006" s="269" t="s">
        <v>664</v>
      </c>
      <c r="G1006" s="267"/>
      <c r="H1006" s="268" t="s">
        <v>1</v>
      </c>
      <c r="I1006" s="270"/>
      <c r="J1006" s="267"/>
      <c r="K1006" s="267"/>
      <c r="L1006" s="271"/>
      <c r="M1006" s="272"/>
      <c r="N1006" s="273"/>
      <c r="O1006" s="273"/>
      <c r="P1006" s="273"/>
      <c r="Q1006" s="273"/>
      <c r="R1006" s="273"/>
      <c r="S1006" s="273"/>
      <c r="T1006" s="274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T1006" s="275" t="s">
        <v>253</v>
      </c>
      <c r="AU1006" s="275" t="s">
        <v>92</v>
      </c>
      <c r="AV1006" s="15" t="s">
        <v>90</v>
      </c>
      <c r="AW1006" s="15" t="s">
        <v>36</v>
      </c>
      <c r="AX1006" s="15" t="s">
        <v>83</v>
      </c>
      <c r="AY1006" s="275" t="s">
        <v>244</v>
      </c>
    </row>
    <row r="1007" s="13" customFormat="1">
      <c r="A1007" s="13"/>
      <c r="B1007" s="243"/>
      <c r="C1007" s="244"/>
      <c r="D1007" s="245" t="s">
        <v>253</v>
      </c>
      <c r="E1007" s="246" t="s">
        <v>1</v>
      </c>
      <c r="F1007" s="247" t="s">
        <v>90</v>
      </c>
      <c r="G1007" s="244"/>
      <c r="H1007" s="248">
        <v>1</v>
      </c>
      <c r="I1007" s="249"/>
      <c r="J1007" s="244"/>
      <c r="K1007" s="244"/>
      <c r="L1007" s="250"/>
      <c r="M1007" s="251"/>
      <c r="N1007" s="252"/>
      <c r="O1007" s="252"/>
      <c r="P1007" s="252"/>
      <c r="Q1007" s="252"/>
      <c r="R1007" s="252"/>
      <c r="S1007" s="252"/>
      <c r="T1007" s="25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54" t="s">
        <v>253</v>
      </c>
      <c r="AU1007" s="254" t="s">
        <v>92</v>
      </c>
      <c r="AV1007" s="13" t="s">
        <v>92</v>
      </c>
      <c r="AW1007" s="13" t="s">
        <v>36</v>
      </c>
      <c r="AX1007" s="13" t="s">
        <v>83</v>
      </c>
      <c r="AY1007" s="254" t="s">
        <v>244</v>
      </c>
    </row>
    <row r="1008" s="15" customFormat="1">
      <c r="A1008" s="15"/>
      <c r="B1008" s="266"/>
      <c r="C1008" s="267"/>
      <c r="D1008" s="245" t="s">
        <v>253</v>
      </c>
      <c r="E1008" s="268" t="s">
        <v>1</v>
      </c>
      <c r="F1008" s="269" t="s">
        <v>665</v>
      </c>
      <c r="G1008" s="267"/>
      <c r="H1008" s="268" t="s">
        <v>1</v>
      </c>
      <c r="I1008" s="270"/>
      <c r="J1008" s="267"/>
      <c r="K1008" s="267"/>
      <c r="L1008" s="271"/>
      <c r="M1008" s="272"/>
      <c r="N1008" s="273"/>
      <c r="O1008" s="273"/>
      <c r="P1008" s="273"/>
      <c r="Q1008" s="273"/>
      <c r="R1008" s="273"/>
      <c r="S1008" s="273"/>
      <c r="T1008" s="274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T1008" s="275" t="s">
        <v>253</v>
      </c>
      <c r="AU1008" s="275" t="s">
        <v>92</v>
      </c>
      <c r="AV1008" s="15" t="s">
        <v>90</v>
      </c>
      <c r="AW1008" s="15" t="s">
        <v>36</v>
      </c>
      <c r="AX1008" s="15" t="s">
        <v>83</v>
      </c>
      <c r="AY1008" s="275" t="s">
        <v>244</v>
      </c>
    </row>
    <row r="1009" s="13" customFormat="1">
      <c r="A1009" s="13"/>
      <c r="B1009" s="243"/>
      <c r="C1009" s="244"/>
      <c r="D1009" s="245" t="s">
        <v>253</v>
      </c>
      <c r="E1009" s="246" t="s">
        <v>1</v>
      </c>
      <c r="F1009" s="247" t="s">
        <v>90</v>
      </c>
      <c r="G1009" s="244"/>
      <c r="H1009" s="248">
        <v>1</v>
      </c>
      <c r="I1009" s="249"/>
      <c r="J1009" s="244"/>
      <c r="K1009" s="244"/>
      <c r="L1009" s="250"/>
      <c r="M1009" s="251"/>
      <c r="N1009" s="252"/>
      <c r="O1009" s="252"/>
      <c r="P1009" s="252"/>
      <c r="Q1009" s="252"/>
      <c r="R1009" s="252"/>
      <c r="S1009" s="252"/>
      <c r="T1009" s="25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54" t="s">
        <v>253</v>
      </c>
      <c r="AU1009" s="254" t="s">
        <v>92</v>
      </c>
      <c r="AV1009" s="13" t="s">
        <v>92</v>
      </c>
      <c r="AW1009" s="13" t="s">
        <v>36</v>
      </c>
      <c r="AX1009" s="13" t="s">
        <v>83</v>
      </c>
      <c r="AY1009" s="254" t="s">
        <v>244</v>
      </c>
    </row>
    <row r="1010" s="15" customFormat="1">
      <c r="A1010" s="15"/>
      <c r="B1010" s="266"/>
      <c r="C1010" s="267"/>
      <c r="D1010" s="245" t="s">
        <v>253</v>
      </c>
      <c r="E1010" s="268" t="s">
        <v>1</v>
      </c>
      <c r="F1010" s="269" t="s">
        <v>666</v>
      </c>
      <c r="G1010" s="267"/>
      <c r="H1010" s="268" t="s">
        <v>1</v>
      </c>
      <c r="I1010" s="270"/>
      <c r="J1010" s="267"/>
      <c r="K1010" s="267"/>
      <c r="L1010" s="271"/>
      <c r="M1010" s="272"/>
      <c r="N1010" s="273"/>
      <c r="O1010" s="273"/>
      <c r="P1010" s="273"/>
      <c r="Q1010" s="273"/>
      <c r="R1010" s="273"/>
      <c r="S1010" s="273"/>
      <c r="T1010" s="274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T1010" s="275" t="s">
        <v>253</v>
      </c>
      <c r="AU1010" s="275" t="s">
        <v>92</v>
      </c>
      <c r="AV1010" s="15" t="s">
        <v>90</v>
      </c>
      <c r="AW1010" s="15" t="s">
        <v>36</v>
      </c>
      <c r="AX1010" s="15" t="s">
        <v>83</v>
      </c>
      <c r="AY1010" s="275" t="s">
        <v>244</v>
      </c>
    </row>
    <row r="1011" s="13" customFormat="1">
      <c r="A1011" s="13"/>
      <c r="B1011" s="243"/>
      <c r="C1011" s="244"/>
      <c r="D1011" s="245" t="s">
        <v>253</v>
      </c>
      <c r="E1011" s="246" t="s">
        <v>1</v>
      </c>
      <c r="F1011" s="247" t="s">
        <v>90</v>
      </c>
      <c r="G1011" s="244"/>
      <c r="H1011" s="248">
        <v>1</v>
      </c>
      <c r="I1011" s="249"/>
      <c r="J1011" s="244"/>
      <c r="K1011" s="244"/>
      <c r="L1011" s="250"/>
      <c r="M1011" s="251"/>
      <c r="N1011" s="252"/>
      <c r="O1011" s="252"/>
      <c r="P1011" s="252"/>
      <c r="Q1011" s="252"/>
      <c r="R1011" s="252"/>
      <c r="S1011" s="252"/>
      <c r="T1011" s="25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4" t="s">
        <v>253</v>
      </c>
      <c r="AU1011" s="254" t="s">
        <v>92</v>
      </c>
      <c r="AV1011" s="13" t="s">
        <v>92</v>
      </c>
      <c r="AW1011" s="13" t="s">
        <v>36</v>
      </c>
      <c r="AX1011" s="13" t="s">
        <v>83</v>
      </c>
      <c r="AY1011" s="254" t="s">
        <v>244</v>
      </c>
    </row>
    <row r="1012" s="15" customFormat="1">
      <c r="A1012" s="15"/>
      <c r="B1012" s="266"/>
      <c r="C1012" s="267"/>
      <c r="D1012" s="245" t="s">
        <v>253</v>
      </c>
      <c r="E1012" s="268" t="s">
        <v>1</v>
      </c>
      <c r="F1012" s="269" t="s">
        <v>667</v>
      </c>
      <c r="G1012" s="267"/>
      <c r="H1012" s="268" t="s">
        <v>1</v>
      </c>
      <c r="I1012" s="270"/>
      <c r="J1012" s="267"/>
      <c r="K1012" s="267"/>
      <c r="L1012" s="271"/>
      <c r="M1012" s="272"/>
      <c r="N1012" s="273"/>
      <c r="O1012" s="273"/>
      <c r="P1012" s="273"/>
      <c r="Q1012" s="273"/>
      <c r="R1012" s="273"/>
      <c r="S1012" s="273"/>
      <c r="T1012" s="274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T1012" s="275" t="s">
        <v>253</v>
      </c>
      <c r="AU1012" s="275" t="s">
        <v>92</v>
      </c>
      <c r="AV1012" s="15" t="s">
        <v>90</v>
      </c>
      <c r="AW1012" s="15" t="s">
        <v>36</v>
      </c>
      <c r="AX1012" s="15" t="s">
        <v>83</v>
      </c>
      <c r="AY1012" s="275" t="s">
        <v>244</v>
      </c>
    </row>
    <row r="1013" s="13" customFormat="1">
      <c r="A1013" s="13"/>
      <c r="B1013" s="243"/>
      <c r="C1013" s="244"/>
      <c r="D1013" s="245" t="s">
        <v>253</v>
      </c>
      <c r="E1013" s="246" t="s">
        <v>1</v>
      </c>
      <c r="F1013" s="247" t="s">
        <v>90</v>
      </c>
      <c r="G1013" s="244"/>
      <c r="H1013" s="248">
        <v>1</v>
      </c>
      <c r="I1013" s="249"/>
      <c r="J1013" s="244"/>
      <c r="K1013" s="244"/>
      <c r="L1013" s="250"/>
      <c r="M1013" s="251"/>
      <c r="N1013" s="252"/>
      <c r="O1013" s="252"/>
      <c r="P1013" s="252"/>
      <c r="Q1013" s="252"/>
      <c r="R1013" s="252"/>
      <c r="S1013" s="252"/>
      <c r="T1013" s="25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54" t="s">
        <v>253</v>
      </c>
      <c r="AU1013" s="254" t="s">
        <v>92</v>
      </c>
      <c r="AV1013" s="13" t="s">
        <v>92</v>
      </c>
      <c r="AW1013" s="13" t="s">
        <v>36</v>
      </c>
      <c r="AX1013" s="13" t="s">
        <v>83</v>
      </c>
      <c r="AY1013" s="254" t="s">
        <v>244</v>
      </c>
    </row>
    <row r="1014" s="14" customFormat="1">
      <c r="A1014" s="14"/>
      <c r="B1014" s="255"/>
      <c r="C1014" s="256"/>
      <c r="D1014" s="245" t="s">
        <v>253</v>
      </c>
      <c r="E1014" s="257" t="s">
        <v>1</v>
      </c>
      <c r="F1014" s="258" t="s">
        <v>255</v>
      </c>
      <c r="G1014" s="256"/>
      <c r="H1014" s="259">
        <v>10</v>
      </c>
      <c r="I1014" s="260"/>
      <c r="J1014" s="256"/>
      <c r="K1014" s="256"/>
      <c r="L1014" s="261"/>
      <c r="M1014" s="262"/>
      <c r="N1014" s="263"/>
      <c r="O1014" s="263"/>
      <c r="P1014" s="263"/>
      <c r="Q1014" s="263"/>
      <c r="R1014" s="263"/>
      <c r="S1014" s="263"/>
      <c r="T1014" s="26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65" t="s">
        <v>253</v>
      </c>
      <c r="AU1014" s="265" t="s">
        <v>92</v>
      </c>
      <c r="AV1014" s="14" t="s">
        <v>251</v>
      </c>
      <c r="AW1014" s="14" t="s">
        <v>36</v>
      </c>
      <c r="AX1014" s="14" t="s">
        <v>90</v>
      </c>
      <c r="AY1014" s="265" t="s">
        <v>244</v>
      </c>
    </row>
    <row r="1015" s="2" customFormat="1" ht="33" customHeight="1">
      <c r="A1015" s="39"/>
      <c r="B1015" s="40"/>
      <c r="C1015" s="287" t="s">
        <v>1282</v>
      </c>
      <c r="D1015" s="287" t="s">
        <v>529</v>
      </c>
      <c r="E1015" s="288" t="s">
        <v>1283</v>
      </c>
      <c r="F1015" s="289" t="s">
        <v>1284</v>
      </c>
      <c r="G1015" s="290" t="s">
        <v>250</v>
      </c>
      <c r="H1015" s="291">
        <v>9</v>
      </c>
      <c r="I1015" s="292"/>
      <c r="J1015" s="293">
        <f>ROUND(I1015*H1015,2)</f>
        <v>0</v>
      </c>
      <c r="K1015" s="294"/>
      <c r="L1015" s="295"/>
      <c r="M1015" s="296" t="s">
        <v>1</v>
      </c>
      <c r="N1015" s="297" t="s">
        <v>48</v>
      </c>
      <c r="O1015" s="92"/>
      <c r="P1015" s="239">
        <f>O1015*H1015</f>
        <v>0</v>
      </c>
      <c r="Q1015" s="239">
        <v>0.024299999999999999</v>
      </c>
      <c r="R1015" s="239">
        <f>Q1015*H1015</f>
        <v>0.21869999999999998</v>
      </c>
      <c r="S1015" s="239">
        <v>0</v>
      </c>
      <c r="T1015" s="240">
        <f>S1015*H1015</f>
        <v>0</v>
      </c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R1015" s="241" t="s">
        <v>427</v>
      </c>
      <c r="AT1015" s="241" t="s">
        <v>529</v>
      </c>
      <c r="AU1015" s="241" t="s">
        <v>92</v>
      </c>
      <c r="AY1015" s="18" t="s">
        <v>244</v>
      </c>
      <c r="BE1015" s="242">
        <f>IF(N1015="základní",J1015,0)</f>
        <v>0</v>
      </c>
      <c r="BF1015" s="242">
        <f>IF(N1015="snížená",J1015,0)</f>
        <v>0</v>
      </c>
      <c r="BG1015" s="242">
        <f>IF(N1015="zákl. přenesená",J1015,0)</f>
        <v>0</v>
      </c>
      <c r="BH1015" s="242">
        <f>IF(N1015="sníž. přenesená",J1015,0)</f>
        <v>0</v>
      </c>
      <c r="BI1015" s="242">
        <f>IF(N1015="nulová",J1015,0)</f>
        <v>0</v>
      </c>
      <c r="BJ1015" s="18" t="s">
        <v>90</v>
      </c>
      <c r="BK1015" s="242">
        <f>ROUND(I1015*H1015,2)</f>
        <v>0</v>
      </c>
      <c r="BL1015" s="18" t="s">
        <v>330</v>
      </c>
      <c r="BM1015" s="241" t="s">
        <v>1285</v>
      </c>
    </row>
    <row r="1016" s="2" customFormat="1">
      <c r="A1016" s="39"/>
      <c r="B1016" s="40"/>
      <c r="C1016" s="41"/>
      <c r="D1016" s="245" t="s">
        <v>632</v>
      </c>
      <c r="E1016" s="41"/>
      <c r="F1016" s="299" t="s">
        <v>1286</v>
      </c>
      <c r="G1016" s="41"/>
      <c r="H1016" s="41"/>
      <c r="I1016" s="300"/>
      <c r="J1016" s="41"/>
      <c r="K1016" s="41"/>
      <c r="L1016" s="45"/>
      <c r="M1016" s="301"/>
      <c r="N1016" s="302"/>
      <c r="O1016" s="92"/>
      <c r="P1016" s="92"/>
      <c r="Q1016" s="92"/>
      <c r="R1016" s="92"/>
      <c r="S1016" s="92"/>
      <c r="T1016" s="93"/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T1016" s="18" t="s">
        <v>632</v>
      </c>
      <c r="AU1016" s="18" t="s">
        <v>92</v>
      </c>
    </row>
    <row r="1017" s="2" customFormat="1" ht="33" customHeight="1">
      <c r="A1017" s="39"/>
      <c r="B1017" s="40"/>
      <c r="C1017" s="287" t="s">
        <v>1287</v>
      </c>
      <c r="D1017" s="287" t="s">
        <v>529</v>
      </c>
      <c r="E1017" s="288" t="s">
        <v>1288</v>
      </c>
      <c r="F1017" s="289" t="s">
        <v>1289</v>
      </c>
      <c r="G1017" s="290" t="s">
        <v>250</v>
      </c>
      <c r="H1017" s="291">
        <v>1</v>
      </c>
      <c r="I1017" s="292"/>
      <c r="J1017" s="293">
        <f>ROUND(I1017*H1017,2)</f>
        <v>0</v>
      </c>
      <c r="K1017" s="294"/>
      <c r="L1017" s="295"/>
      <c r="M1017" s="296" t="s">
        <v>1</v>
      </c>
      <c r="N1017" s="297" t="s">
        <v>48</v>
      </c>
      <c r="O1017" s="92"/>
      <c r="P1017" s="239">
        <f>O1017*H1017</f>
        <v>0</v>
      </c>
      <c r="Q1017" s="239">
        <v>0.035459999999999998</v>
      </c>
      <c r="R1017" s="239">
        <f>Q1017*H1017</f>
        <v>0.035459999999999998</v>
      </c>
      <c r="S1017" s="239">
        <v>0</v>
      </c>
      <c r="T1017" s="240">
        <f>S1017*H1017</f>
        <v>0</v>
      </c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R1017" s="241" t="s">
        <v>427</v>
      </c>
      <c r="AT1017" s="241" t="s">
        <v>529</v>
      </c>
      <c r="AU1017" s="241" t="s">
        <v>92</v>
      </c>
      <c r="AY1017" s="18" t="s">
        <v>244</v>
      </c>
      <c r="BE1017" s="242">
        <f>IF(N1017="základní",J1017,0)</f>
        <v>0</v>
      </c>
      <c r="BF1017" s="242">
        <f>IF(N1017="snížená",J1017,0)</f>
        <v>0</v>
      </c>
      <c r="BG1017" s="242">
        <f>IF(N1017="zákl. přenesená",J1017,0)</f>
        <v>0</v>
      </c>
      <c r="BH1017" s="242">
        <f>IF(N1017="sníž. přenesená",J1017,0)</f>
        <v>0</v>
      </c>
      <c r="BI1017" s="242">
        <f>IF(N1017="nulová",J1017,0)</f>
        <v>0</v>
      </c>
      <c r="BJ1017" s="18" t="s">
        <v>90</v>
      </c>
      <c r="BK1017" s="242">
        <f>ROUND(I1017*H1017,2)</f>
        <v>0</v>
      </c>
      <c r="BL1017" s="18" t="s">
        <v>330</v>
      </c>
      <c r="BM1017" s="241" t="s">
        <v>1290</v>
      </c>
    </row>
    <row r="1018" s="2" customFormat="1">
      <c r="A1018" s="39"/>
      <c r="B1018" s="40"/>
      <c r="C1018" s="41"/>
      <c r="D1018" s="245" t="s">
        <v>632</v>
      </c>
      <c r="E1018" s="41"/>
      <c r="F1018" s="299" t="s">
        <v>1286</v>
      </c>
      <c r="G1018" s="41"/>
      <c r="H1018" s="41"/>
      <c r="I1018" s="300"/>
      <c r="J1018" s="41"/>
      <c r="K1018" s="41"/>
      <c r="L1018" s="45"/>
      <c r="M1018" s="301"/>
      <c r="N1018" s="302"/>
      <c r="O1018" s="92"/>
      <c r="P1018" s="92"/>
      <c r="Q1018" s="92"/>
      <c r="R1018" s="92"/>
      <c r="S1018" s="92"/>
      <c r="T1018" s="93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T1018" s="18" t="s">
        <v>632</v>
      </c>
      <c r="AU1018" s="18" t="s">
        <v>92</v>
      </c>
    </row>
    <row r="1019" s="2" customFormat="1" ht="24.15" customHeight="1">
      <c r="A1019" s="39"/>
      <c r="B1019" s="40"/>
      <c r="C1019" s="229" t="s">
        <v>1291</v>
      </c>
      <c r="D1019" s="229" t="s">
        <v>247</v>
      </c>
      <c r="E1019" s="230" t="s">
        <v>1292</v>
      </c>
      <c r="F1019" s="231" t="s">
        <v>1293</v>
      </c>
      <c r="G1019" s="232" t="s">
        <v>250</v>
      </c>
      <c r="H1019" s="233">
        <v>10</v>
      </c>
      <c r="I1019" s="234"/>
      <c r="J1019" s="235">
        <f>ROUND(I1019*H1019,2)</f>
        <v>0</v>
      </c>
      <c r="K1019" s="236"/>
      <c r="L1019" s="45"/>
      <c r="M1019" s="237" t="s">
        <v>1</v>
      </c>
      <c r="N1019" s="238" t="s">
        <v>48</v>
      </c>
      <c r="O1019" s="92"/>
      <c r="P1019" s="239">
        <f>O1019*H1019</f>
        <v>0</v>
      </c>
      <c r="Q1019" s="239">
        <v>0</v>
      </c>
      <c r="R1019" s="239">
        <f>Q1019*H1019</f>
        <v>0</v>
      </c>
      <c r="S1019" s="239">
        <v>0</v>
      </c>
      <c r="T1019" s="240">
        <f>S1019*H1019</f>
        <v>0</v>
      </c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R1019" s="241" t="s">
        <v>330</v>
      </c>
      <c r="AT1019" s="241" t="s">
        <v>247</v>
      </c>
      <c r="AU1019" s="241" t="s">
        <v>92</v>
      </c>
      <c r="AY1019" s="18" t="s">
        <v>244</v>
      </c>
      <c r="BE1019" s="242">
        <f>IF(N1019="základní",J1019,0)</f>
        <v>0</v>
      </c>
      <c r="BF1019" s="242">
        <f>IF(N1019="snížená",J1019,0)</f>
        <v>0</v>
      </c>
      <c r="BG1019" s="242">
        <f>IF(N1019="zákl. přenesená",J1019,0)</f>
        <v>0</v>
      </c>
      <c r="BH1019" s="242">
        <f>IF(N1019="sníž. přenesená",J1019,0)</f>
        <v>0</v>
      </c>
      <c r="BI1019" s="242">
        <f>IF(N1019="nulová",J1019,0)</f>
        <v>0</v>
      </c>
      <c r="BJ1019" s="18" t="s">
        <v>90</v>
      </c>
      <c r="BK1019" s="242">
        <f>ROUND(I1019*H1019,2)</f>
        <v>0</v>
      </c>
      <c r="BL1019" s="18" t="s">
        <v>330</v>
      </c>
      <c r="BM1019" s="241" t="s">
        <v>1294</v>
      </c>
    </row>
    <row r="1020" s="2" customFormat="1" ht="16.5" customHeight="1">
      <c r="A1020" s="39"/>
      <c r="B1020" s="40"/>
      <c r="C1020" s="287" t="s">
        <v>1295</v>
      </c>
      <c r="D1020" s="287" t="s">
        <v>529</v>
      </c>
      <c r="E1020" s="288" t="s">
        <v>1296</v>
      </c>
      <c r="F1020" s="289" t="s">
        <v>1297</v>
      </c>
      <c r="G1020" s="290" t="s">
        <v>250</v>
      </c>
      <c r="H1020" s="291">
        <v>10</v>
      </c>
      <c r="I1020" s="292"/>
      <c r="J1020" s="293">
        <f>ROUND(I1020*H1020,2)</f>
        <v>0</v>
      </c>
      <c r="K1020" s="294"/>
      <c r="L1020" s="295"/>
      <c r="M1020" s="296" t="s">
        <v>1</v>
      </c>
      <c r="N1020" s="297" t="s">
        <v>48</v>
      </c>
      <c r="O1020" s="92"/>
      <c r="P1020" s="239">
        <f>O1020*H1020</f>
        <v>0</v>
      </c>
      <c r="Q1020" s="239">
        <v>0.0023999999999999998</v>
      </c>
      <c r="R1020" s="239">
        <f>Q1020*H1020</f>
        <v>0.023999999999999997</v>
      </c>
      <c r="S1020" s="239">
        <v>0</v>
      </c>
      <c r="T1020" s="240">
        <f>S1020*H1020</f>
        <v>0</v>
      </c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R1020" s="241" t="s">
        <v>427</v>
      </c>
      <c r="AT1020" s="241" t="s">
        <v>529</v>
      </c>
      <c r="AU1020" s="241" t="s">
        <v>92</v>
      </c>
      <c r="AY1020" s="18" t="s">
        <v>244</v>
      </c>
      <c r="BE1020" s="242">
        <f>IF(N1020="základní",J1020,0)</f>
        <v>0</v>
      </c>
      <c r="BF1020" s="242">
        <f>IF(N1020="snížená",J1020,0)</f>
        <v>0</v>
      </c>
      <c r="BG1020" s="242">
        <f>IF(N1020="zákl. přenesená",J1020,0)</f>
        <v>0</v>
      </c>
      <c r="BH1020" s="242">
        <f>IF(N1020="sníž. přenesená",J1020,0)</f>
        <v>0</v>
      </c>
      <c r="BI1020" s="242">
        <f>IF(N1020="nulová",J1020,0)</f>
        <v>0</v>
      </c>
      <c r="BJ1020" s="18" t="s">
        <v>90</v>
      </c>
      <c r="BK1020" s="242">
        <f>ROUND(I1020*H1020,2)</f>
        <v>0</v>
      </c>
      <c r="BL1020" s="18" t="s">
        <v>330</v>
      </c>
      <c r="BM1020" s="241" t="s">
        <v>1298</v>
      </c>
    </row>
    <row r="1021" s="2" customFormat="1" ht="21.75" customHeight="1">
      <c r="A1021" s="39"/>
      <c r="B1021" s="40"/>
      <c r="C1021" s="229" t="s">
        <v>1299</v>
      </c>
      <c r="D1021" s="229" t="s">
        <v>247</v>
      </c>
      <c r="E1021" s="230" t="s">
        <v>1300</v>
      </c>
      <c r="F1021" s="231" t="s">
        <v>1301</v>
      </c>
      <c r="G1021" s="232" t="s">
        <v>250</v>
      </c>
      <c r="H1021" s="233">
        <v>17</v>
      </c>
      <c r="I1021" s="234"/>
      <c r="J1021" s="235">
        <f>ROUND(I1021*H1021,2)</f>
        <v>0</v>
      </c>
      <c r="K1021" s="236"/>
      <c r="L1021" s="45"/>
      <c r="M1021" s="237" t="s">
        <v>1</v>
      </c>
      <c r="N1021" s="238" t="s">
        <v>48</v>
      </c>
      <c r="O1021" s="92"/>
      <c r="P1021" s="239">
        <f>O1021*H1021</f>
        <v>0</v>
      </c>
      <c r="Q1021" s="239">
        <v>0</v>
      </c>
      <c r="R1021" s="239">
        <f>Q1021*H1021</f>
        <v>0</v>
      </c>
      <c r="S1021" s="239">
        <v>0</v>
      </c>
      <c r="T1021" s="240">
        <f>S1021*H1021</f>
        <v>0</v>
      </c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R1021" s="241" t="s">
        <v>330</v>
      </c>
      <c r="AT1021" s="241" t="s">
        <v>247</v>
      </c>
      <c r="AU1021" s="241" t="s">
        <v>92</v>
      </c>
      <c r="AY1021" s="18" t="s">
        <v>244</v>
      </c>
      <c r="BE1021" s="242">
        <f>IF(N1021="základní",J1021,0)</f>
        <v>0</v>
      </c>
      <c r="BF1021" s="242">
        <f>IF(N1021="snížená",J1021,0)</f>
        <v>0</v>
      </c>
      <c r="BG1021" s="242">
        <f>IF(N1021="zákl. přenesená",J1021,0)</f>
        <v>0</v>
      </c>
      <c r="BH1021" s="242">
        <f>IF(N1021="sníž. přenesená",J1021,0)</f>
        <v>0</v>
      </c>
      <c r="BI1021" s="242">
        <f>IF(N1021="nulová",J1021,0)</f>
        <v>0</v>
      </c>
      <c r="BJ1021" s="18" t="s">
        <v>90</v>
      </c>
      <c r="BK1021" s="242">
        <f>ROUND(I1021*H1021,2)</f>
        <v>0</v>
      </c>
      <c r="BL1021" s="18" t="s">
        <v>330</v>
      </c>
      <c r="BM1021" s="241" t="s">
        <v>1302</v>
      </c>
    </row>
    <row r="1022" s="2" customFormat="1" ht="16.5" customHeight="1">
      <c r="A1022" s="39"/>
      <c r="B1022" s="40"/>
      <c r="C1022" s="287" t="s">
        <v>1303</v>
      </c>
      <c r="D1022" s="287" t="s">
        <v>529</v>
      </c>
      <c r="E1022" s="288" t="s">
        <v>1304</v>
      </c>
      <c r="F1022" s="289" t="s">
        <v>1305</v>
      </c>
      <c r="G1022" s="290" t="s">
        <v>250</v>
      </c>
      <c r="H1022" s="291">
        <v>12</v>
      </c>
      <c r="I1022" s="292"/>
      <c r="J1022" s="293">
        <f>ROUND(I1022*H1022,2)</f>
        <v>0</v>
      </c>
      <c r="K1022" s="294"/>
      <c r="L1022" s="295"/>
      <c r="M1022" s="296" t="s">
        <v>1</v>
      </c>
      <c r="N1022" s="297" t="s">
        <v>48</v>
      </c>
      <c r="O1022" s="92"/>
      <c r="P1022" s="239">
        <f>O1022*H1022</f>
        <v>0</v>
      </c>
      <c r="Q1022" s="239">
        <v>0.0022000000000000001</v>
      </c>
      <c r="R1022" s="239">
        <f>Q1022*H1022</f>
        <v>0.0264</v>
      </c>
      <c r="S1022" s="239">
        <v>0</v>
      </c>
      <c r="T1022" s="240">
        <f>S1022*H1022</f>
        <v>0</v>
      </c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R1022" s="241" t="s">
        <v>427</v>
      </c>
      <c r="AT1022" s="241" t="s">
        <v>529</v>
      </c>
      <c r="AU1022" s="241" t="s">
        <v>92</v>
      </c>
      <c r="AY1022" s="18" t="s">
        <v>244</v>
      </c>
      <c r="BE1022" s="242">
        <f>IF(N1022="základní",J1022,0)</f>
        <v>0</v>
      </c>
      <c r="BF1022" s="242">
        <f>IF(N1022="snížená",J1022,0)</f>
        <v>0</v>
      </c>
      <c r="BG1022" s="242">
        <f>IF(N1022="zákl. přenesená",J1022,0)</f>
        <v>0</v>
      </c>
      <c r="BH1022" s="242">
        <f>IF(N1022="sníž. přenesená",J1022,0)</f>
        <v>0</v>
      </c>
      <c r="BI1022" s="242">
        <f>IF(N1022="nulová",J1022,0)</f>
        <v>0</v>
      </c>
      <c r="BJ1022" s="18" t="s">
        <v>90</v>
      </c>
      <c r="BK1022" s="242">
        <f>ROUND(I1022*H1022,2)</f>
        <v>0</v>
      </c>
      <c r="BL1022" s="18" t="s">
        <v>330</v>
      </c>
      <c r="BM1022" s="241" t="s">
        <v>1306</v>
      </c>
    </row>
    <row r="1023" s="2" customFormat="1" ht="16.5" customHeight="1">
      <c r="A1023" s="39"/>
      <c r="B1023" s="40"/>
      <c r="C1023" s="287" t="s">
        <v>1307</v>
      </c>
      <c r="D1023" s="287" t="s">
        <v>529</v>
      </c>
      <c r="E1023" s="288" t="s">
        <v>1308</v>
      </c>
      <c r="F1023" s="289" t="s">
        <v>1309</v>
      </c>
      <c r="G1023" s="290" t="s">
        <v>250</v>
      </c>
      <c r="H1023" s="291">
        <v>5</v>
      </c>
      <c r="I1023" s="292"/>
      <c r="J1023" s="293">
        <f>ROUND(I1023*H1023,2)</f>
        <v>0</v>
      </c>
      <c r="K1023" s="294"/>
      <c r="L1023" s="295"/>
      <c r="M1023" s="296" t="s">
        <v>1</v>
      </c>
      <c r="N1023" s="297" t="s">
        <v>48</v>
      </c>
      <c r="O1023" s="92"/>
      <c r="P1023" s="239">
        <f>O1023*H1023</f>
        <v>0</v>
      </c>
      <c r="Q1023" s="239">
        <v>0.0022000000000000001</v>
      </c>
      <c r="R1023" s="239">
        <f>Q1023*H1023</f>
        <v>0.011000000000000001</v>
      </c>
      <c r="S1023" s="239">
        <v>0</v>
      </c>
      <c r="T1023" s="240">
        <f>S1023*H1023</f>
        <v>0</v>
      </c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R1023" s="241" t="s">
        <v>427</v>
      </c>
      <c r="AT1023" s="241" t="s">
        <v>529</v>
      </c>
      <c r="AU1023" s="241" t="s">
        <v>92</v>
      </c>
      <c r="AY1023" s="18" t="s">
        <v>244</v>
      </c>
      <c r="BE1023" s="242">
        <f>IF(N1023="základní",J1023,0)</f>
        <v>0</v>
      </c>
      <c r="BF1023" s="242">
        <f>IF(N1023="snížená",J1023,0)</f>
        <v>0</v>
      </c>
      <c r="BG1023" s="242">
        <f>IF(N1023="zákl. přenesená",J1023,0)</f>
        <v>0</v>
      </c>
      <c r="BH1023" s="242">
        <f>IF(N1023="sníž. přenesená",J1023,0)</f>
        <v>0</v>
      </c>
      <c r="BI1023" s="242">
        <f>IF(N1023="nulová",J1023,0)</f>
        <v>0</v>
      </c>
      <c r="BJ1023" s="18" t="s">
        <v>90</v>
      </c>
      <c r="BK1023" s="242">
        <f>ROUND(I1023*H1023,2)</f>
        <v>0</v>
      </c>
      <c r="BL1023" s="18" t="s">
        <v>330</v>
      </c>
      <c r="BM1023" s="241" t="s">
        <v>1310</v>
      </c>
    </row>
    <row r="1024" s="2" customFormat="1" ht="24.15" customHeight="1">
      <c r="A1024" s="39"/>
      <c r="B1024" s="40"/>
      <c r="C1024" s="229" t="s">
        <v>1311</v>
      </c>
      <c r="D1024" s="229" t="s">
        <v>247</v>
      </c>
      <c r="E1024" s="230" t="s">
        <v>1312</v>
      </c>
      <c r="F1024" s="231" t="s">
        <v>1313</v>
      </c>
      <c r="G1024" s="232" t="s">
        <v>250</v>
      </c>
      <c r="H1024" s="233">
        <v>9</v>
      </c>
      <c r="I1024" s="234"/>
      <c r="J1024" s="235">
        <f>ROUND(I1024*H1024,2)</f>
        <v>0</v>
      </c>
      <c r="K1024" s="236"/>
      <c r="L1024" s="45"/>
      <c r="M1024" s="237" t="s">
        <v>1</v>
      </c>
      <c r="N1024" s="238" t="s">
        <v>48</v>
      </c>
      <c r="O1024" s="92"/>
      <c r="P1024" s="239">
        <f>O1024*H1024</f>
        <v>0</v>
      </c>
      <c r="Q1024" s="239">
        <v>0</v>
      </c>
      <c r="R1024" s="239">
        <f>Q1024*H1024</f>
        <v>0</v>
      </c>
      <c r="S1024" s="239">
        <v>0</v>
      </c>
      <c r="T1024" s="240">
        <f>S1024*H1024</f>
        <v>0</v>
      </c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R1024" s="241" t="s">
        <v>330</v>
      </c>
      <c r="AT1024" s="241" t="s">
        <v>247</v>
      </c>
      <c r="AU1024" s="241" t="s">
        <v>92</v>
      </c>
      <c r="AY1024" s="18" t="s">
        <v>244</v>
      </c>
      <c r="BE1024" s="242">
        <f>IF(N1024="základní",J1024,0)</f>
        <v>0</v>
      </c>
      <c r="BF1024" s="242">
        <f>IF(N1024="snížená",J1024,0)</f>
        <v>0</v>
      </c>
      <c r="BG1024" s="242">
        <f>IF(N1024="zákl. přenesená",J1024,0)</f>
        <v>0</v>
      </c>
      <c r="BH1024" s="242">
        <f>IF(N1024="sníž. přenesená",J1024,0)</f>
        <v>0</v>
      </c>
      <c r="BI1024" s="242">
        <f>IF(N1024="nulová",J1024,0)</f>
        <v>0</v>
      </c>
      <c r="BJ1024" s="18" t="s">
        <v>90</v>
      </c>
      <c r="BK1024" s="242">
        <f>ROUND(I1024*H1024,2)</f>
        <v>0</v>
      </c>
      <c r="BL1024" s="18" t="s">
        <v>330</v>
      </c>
      <c r="BM1024" s="241" t="s">
        <v>1314</v>
      </c>
    </row>
    <row r="1025" s="2" customFormat="1" ht="16.5" customHeight="1">
      <c r="A1025" s="39"/>
      <c r="B1025" s="40"/>
      <c r="C1025" s="287" t="s">
        <v>1315</v>
      </c>
      <c r="D1025" s="287" t="s">
        <v>529</v>
      </c>
      <c r="E1025" s="288" t="s">
        <v>1316</v>
      </c>
      <c r="F1025" s="289" t="s">
        <v>1317</v>
      </c>
      <c r="G1025" s="290" t="s">
        <v>250</v>
      </c>
      <c r="H1025" s="291">
        <v>9</v>
      </c>
      <c r="I1025" s="292"/>
      <c r="J1025" s="293">
        <f>ROUND(I1025*H1025,2)</f>
        <v>0</v>
      </c>
      <c r="K1025" s="294"/>
      <c r="L1025" s="295"/>
      <c r="M1025" s="296" t="s">
        <v>1</v>
      </c>
      <c r="N1025" s="297" t="s">
        <v>48</v>
      </c>
      <c r="O1025" s="92"/>
      <c r="P1025" s="239">
        <f>O1025*H1025</f>
        <v>0</v>
      </c>
      <c r="Q1025" s="239">
        <v>0.0022000000000000001</v>
      </c>
      <c r="R1025" s="239">
        <f>Q1025*H1025</f>
        <v>0.019800000000000002</v>
      </c>
      <c r="S1025" s="239">
        <v>0</v>
      </c>
      <c r="T1025" s="240">
        <f>S1025*H1025</f>
        <v>0</v>
      </c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R1025" s="241" t="s">
        <v>427</v>
      </c>
      <c r="AT1025" s="241" t="s">
        <v>529</v>
      </c>
      <c r="AU1025" s="241" t="s">
        <v>92</v>
      </c>
      <c r="AY1025" s="18" t="s">
        <v>244</v>
      </c>
      <c r="BE1025" s="242">
        <f>IF(N1025="základní",J1025,0)</f>
        <v>0</v>
      </c>
      <c r="BF1025" s="242">
        <f>IF(N1025="snížená",J1025,0)</f>
        <v>0</v>
      </c>
      <c r="BG1025" s="242">
        <f>IF(N1025="zákl. přenesená",J1025,0)</f>
        <v>0</v>
      </c>
      <c r="BH1025" s="242">
        <f>IF(N1025="sníž. přenesená",J1025,0)</f>
        <v>0</v>
      </c>
      <c r="BI1025" s="242">
        <f>IF(N1025="nulová",J1025,0)</f>
        <v>0</v>
      </c>
      <c r="BJ1025" s="18" t="s">
        <v>90</v>
      </c>
      <c r="BK1025" s="242">
        <f>ROUND(I1025*H1025,2)</f>
        <v>0</v>
      </c>
      <c r="BL1025" s="18" t="s">
        <v>330</v>
      </c>
      <c r="BM1025" s="241" t="s">
        <v>1318</v>
      </c>
    </row>
    <row r="1026" s="2" customFormat="1" ht="21.75" customHeight="1">
      <c r="A1026" s="39"/>
      <c r="B1026" s="40"/>
      <c r="C1026" s="229" t="s">
        <v>1319</v>
      </c>
      <c r="D1026" s="229" t="s">
        <v>247</v>
      </c>
      <c r="E1026" s="230" t="s">
        <v>1320</v>
      </c>
      <c r="F1026" s="231" t="s">
        <v>1321</v>
      </c>
      <c r="G1026" s="232" t="s">
        <v>250</v>
      </c>
      <c r="H1026" s="233">
        <v>10</v>
      </c>
      <c r="I1026" s="234"/>
      <c r="J1026" s="235">
        <f>ROUND(I1026*H1026,2)</f>
        <v>0</v>
      </c>
      <c r="K1026" s="236"/>
      <c r="L1026" s="45"/>
      <c r="M1026" s="237" t="s">
        <v>1</v>
      </c>
      <c r="N1026" s="238" t="s">
        <v>48</v>
      </c>
      <c r="O1026" s="92"/>
      <c r="P1026" s="239">
        <f>O1026*H1026</f>
        <v>0</v>
      </c>
      <c r="Q1026" s="239">
        <v>0</v>
      </c>
      <c r="R1026" s="239">
        <f>Q1026*H1026</f>
        <v>0</v>
      </c>
      <c r="S1026" s="239">
        <v>0</v>
      </c>
      <c r="T1026" s="240">
        <f>S1026*H1026</f>
        <v>0</v>
      </c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R1026" s="241" t="s">
        <v>330</v>
      </c>
      <c r="AT1026" s="241" t="s">
        <v>247</v>
      </c>
      <c r="AU1026" s="241" t="s">
        <v>92</v>
      </c>
      <c r="AY1026" s="18" t="s">
        <v>244</v>
      </c>
      <c r="BE1026" s="242">
        <f>IF(N1026="základní",J1026,0)</f>
        <v>0</v>
      </c>
      <c r="BF1026" s="242">
        <f>IF(N1026="snížená",J1026,0)</f>
        <v>0</v>
      </c>
      <c r="BG1026" s="242">
        <f>IF(N1026="zákl. přenesená",J1026,0)</f>
        <v>0</v>
      </c>
      <c r="BH1026" s="242">
        <f>IF(N1026="sníž. přenesená",J1026,0)</f>
        <v>0</v>
      </c>
      <c r="BI1026" s="242">
        <f>IF(N1026="nulová",J1026,0)</f>
        <v>0</v>
      </c>
      <c r="BJ1026" s="18" t="s">
        <v>90</v>
      </c>
      <c r="BK1026" s="242">
        <f>ROUND(I1026*H1026,2)</f>
        <v>0</v>
      </c>
      <c r="BL1026" s="18" t="s">
        <v>330</v>
      </c>
      <c r="BM1026" s="241" t="s">
        <v>1322</v>
      </c>
    </row>
    <row r="1027" s="2" customFormat="1" ht="24.15" customHeight="1">
      <c r="A1027" s="39"/>
      <c r="B1027" s="40"/>
      <c r="C1027" s="287" t="s">
        <v>1323</v>
      </c>
      <c r="D1027" s="287" t="s">
        <v>529</v>
      </c>
      <c r="E1027" s="288" t="s">
        <v>1324</v>
      </c>
      <c r="F1027" s="289" t="s">
        <v>1325</v>
      </c>
      <c r="G1027" s="290" t="s">
        <v>250</v>
      </c>
      <c r="H1027" s="291">
        <v>2</v>
      </c>
      <c r="I1027" s="292"/>
      <c r="J1027" s="293">
        <f>ROUND(I1027*H1027,2)</f>
        <v>0</v>
      </c>
      <c r="K1027" s="294"/>
      <c r="L1027" s="295"/>
      <c r="M1027" s="296" t="s">
        <v>1</v>
      </c>
      <c r="N1027" s="297" t="s">
        <v>48</v>
      </c>
      <c r="O1027" s="92"/>
      <c r="P1027" s="239">
        <f>O1027*H1027</f>
        <v>0</v>
      </c>
      <c r="Q1027" s="239">
        <v>0.0022000000000000001</v>
      </c>
      <c r="R1027" s="239">
        <f>Q1027*H1027</f>
        <v>0.0044000000000000003</v>
      </c>
      <c r="S1027" s="239">
        <v>0</v>
      </c>
      <c r="T1027" s="240">
        <f>S1027*H1027</f>
        <v>0</v>
      </c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R1027" s="241" t="s">
        <v>427</v>
      </c>
      <c r="AT1027" s="241" t="s">
        <v>529</v>
      </c>
      <c r="AU1027" s="241" t="s">
        <v>92</v>
      </c>
      <c r="AY1027" s="18" t="s">
        <v>244</v>
      </c>
      <c r="BE1027" s="242">
        <f>IF(N1027="základní",J1027,0)</f>
        <v>0</v>
      </c>
      <c r="BF1027" s="242">
        <f>IF(N1027="snížená",J1027,0)</f>
        <v>0</v>
      </c>
      <c r="BG1027" s="242">
        <f>IF(N1027="zákl. přenesená",J1027,0)</f>
        <v>0</v>
      </c>
      <c r="BH1027" s="242">
        <f>IF(N1027="sníž. přenesená",J1027,0)</f>
        <v>0</v>
      </c>
      <c r="BI1027" s="242">
        <f>IF(N1027="nulová",J1027,0)</f>
        <v>0</v>
      </c>
      <c r="BJ1027" s="18" t="s">
        <v>90</v>
      </c>
      <c r="BK1027" s="242">
        <f>ROUND(I1027*H1027,2)</f>
        <v>0</v>
      </c>
      <c r="BL1027" s="18" t="s">
        <v>330</v>
      </c>
      <c r="BM1027" s="241" t="s">
        <v>1326</v>
      </c>
    </row>
    <row r="1028" s="2" customFormat="1" ht="24.15" customHeight="1">
      <c r="A1028" s="39"/>
      <c r="B1028" s="40"/>
      <c r="C1028" s="287" t="s">
        <v>1327</v>
      </c>
      <c r="D1028" s="287" t="s">
        <v>529</v>
      </c>
      <c r="E1028" s="288" t="s">
        <v>1328</v>
      </c>
      <c r="F1028" s="289" t="s">
        <v>1329</v>
      </c>
      <c r="G1028" s="290" t="s">
        <v>250</v>
      </c>
      <c r="H1028" s="291">
        <v>8</v>
      </c>
      <c r="I1028" s="292"/>
      <c r="J1028" s="293">
        <f>ROUND(I1028*H1028,2)</f>
        <v>0</v>
      </c>
      <c r="K1028" s="294"/>
      <c r="L1028" s="295"/>
      <c r="M1028" s="296" t="s">
        <v>1</v>
      </c>
      <c r="N1028" s="297" t="s">
        <v>48</v>
      </c>
      <c r="O1028" s="92"/>
      <c r="P1028" s="239">
        <f>O1028*H1028</f>
        <v>0</v>
      </c>
      <c r="Q1028" s="239">
        <v>0.0022000000000000001</v>
      </c>
      <c r="R1028" s="239">
        <f>Q1028*H1028</f>
        <v>0.017600000000000001</v>
      </c>
      <c r="S1028" s="239">
        <v>0</v>
      </c>
      <c r="T1028" s="240">
        <f>S1028*H1028</f>
        <v>0</v>
      </c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R1028" s="241" t="s">
        <v>427</v>
      </c>
      <c r="AT1028" s="241" t="s">
        <v>529</v>
      </c>
      <c r="AU1028" s="241" t="s">
        <v>92</v>
      </c>
      <c r="AY1028" s="18" t="s">
        <v>244</v>
      </c>
      <c r="BE1028" s="242">
        <f>IF(N1028="základní",J1028,0)</f>
        <v>0</v>
      </c>
      <c r="BF1028" s="242">
        <f>IF(N1028="snížená",J1028,0)</f>
        <v>0</v>
      </c>
      <c r="BG1028" s="242">
        <f>IF(N1028="zákl. přenesená",J1028,0)</f>
        <v>0</v>
      </c>
      <c r="BH1028" s="242">
        <f>IF(N1028="sníž. přenesená",J1028,0)</f>
        <v>0</v>
      </c>
      <c r="BI1028" s="242">
        <f>IF(N1028="nulová",J1028,0)</f>
        <v>0</v>
      </c>
      <c r="BJ1028" s="18" t="s">
        <v>90</v>
      </c>
      <c r="BK1028" s="242">
        <f>ROUND(I1028*H1028,2)</f>
        <v>0</v>
      </c>
      <c r="BL1028" s="18" t="s">
        <v>330</v>
      </c>
      <c r="BM1028" s="241" t="s">
        <v>1330</v>
      </c>
    </row>
    <row r="1029" s="2" customFormat="1" ht="16.5" customHeight="1">
      <c r="A1029" s="39"/>
      <c r="B1029" s="40"/>
      <c r="C1029" s="229" t="s">
        <v>1331</v>
      </c>
      <c r="D1029" s="229" t="s">
        <v>247</v>
      </c>
      <c r="E1029" s="230" t="s">
        <v>1332</v>
      </c>
      <c r="F1029" s="231" t="s">
        <v>1333</v>
      </c>
      <c r="G1029" s="232" t="s">
        <v>250</v>
      </c>
      <c r="H1029" s="233">
        <v>11</v>
      </c>
      <c r="I1029" s="234"/>
      <c r="J1029" s="235">
        <f>ROUND(I1029*H1029,2)</f>
        <v>0</v>
      </c>
      <c r="K1029" s="236"/>
      <c r="L1029" s="45"/>
      <c r="M1029" s="237" t="s">
        <v>1</v>
      </c>
      <c r="N1029" s="238" t="s">
        <v>48</v>
      </c>
      <c r="O1029" s="92"/>
      <c r="P1029" s="239">
        <f>O1029*H1029</f>
        <v>0</v>
      </c>
      <c r="Q1029" s="239">
        <v>0</v>
      </c>
      <c r="R1029" s="239">
        <f>Q1029*H1029</f>
        <v>0</v>
      </c>
      <c r="S1029" s="239">
        <v>0</v>
      </c>
      <c r="T1029" s="240">
        <f>S1029*H1029</f>
        <v>0</v>
      </c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R1029" s="241" t="s">
        <v>330</v>
      </c>
      <c r="AT1029" s="241" t="s">
        <v>247</v>
      </c>
      <c r="AU1029" s="241" t="s">
        <v>92</v>
      </c>
      <c r="AY1029" s="18" t="s">
        <v>244</v>
      </c>
      <c r="BE1029" s="242">
        <f>IF(N1029="základní",J1029,0)</f>
        <v>0</v>
      </c>
      <c r="BF1029" s="242">
        <f>IF(N1029="snížená",J1029,0)</f>
        <v>0</v>
      </c>
      <c r="BG1029" s="242">
        <f>IF(N1029="zákl. přenesená",J1029,0)</f>
        <v>0</v>
      </c>
      <c r="BH1029" s="242">
        <f>IF(N1029="sníž. přenesená",J1029,0)</f>
        <v>0</v>
      </c>
      <c r="BI1029" s="242">
        <f>IF(N1029="nulová",J1029,0)</f>
        <v>0</v>
      </c>
      <c r="BJ1029" s="18" t="s">
        <v>90</v>
      </c>
      <c r="BK1029" s="242">
        <f>ROUND(I1029*H1029,2)</f>
        <v>0</v>
      </c>
      <c r="BL1029" s="18" t="s">
        <v>330</v>
      </c>
      <c r="BM1029" s="241" t="s">
        <v>1334</v>
      </c>
    </row>
    <row r="1030" s="2" customFormat="1" ht="16.5" customHeight="1">
      <c r="A1030" s="39"/>
      <c r="B1030" s="40"/>
      <c r="C1030" s="287" t="s">
        <v>1335</v>
      </c>
      <c r="D1030" s="287" t="s">
        <v>529</v>
      </c>
      <c r="E1030" s="288" t="s">
        <v>1336</v>
      </c>
      <c r="F1030" s="289" t="s">
        <v>1337</v>
      </c>
      <c r="G1030" s="290" t="s">
        <v>250</v>
      </c>
      <c r="H1030" s="291">
        <v>3</v>
      </c>
      <c r="I1030" s="292"/>
      <c r="J1030" s="293">
        <f>ROUND(I1030*H1030,2)</f>
        <v>0</v>
      </c>
      <c r="K1030" s="294"/>
      <c r="L1030" s="295"/>
      <c r="M1030" s="296" t="s">
        <v>1</v>
      </c>
      <c r="N1030" s="297" t="s">
        <v>48</v>
      </c>
      <c r="O1030" s="92"/>
      <c r="P1030" s="239">
        <f>O1030*H1030</f>
        <v>0</v>
      </c>
      <c r="Q1030" s="239">
        <v>0.00080000000000000004</v>
      </c>
      <c r="R1030" s="239">
        <f>Q1030*H1030</f>
        <v>0.0024000000000000002</v>
      </c>
      <c r="S1030" s="239">
        <v>0</v>
      </c>
      <c r="T1030" s="240">
        <f>S1030*H1030</f>
        <v>0</v>
      </c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R1030" s="241" t="s">
        <v>427</v>
      </c>
      <c r="AT1030" s="241" t="s">
        <v>529</v>
      </c>
      <c r="AU1030" s="241" t="s">
        <v>92</v>
      </c>
      <c r="AY1030" s="18" t="s">
        <v>244</v>
      </c>
      <c r="BE1030" s="242">
        <f>IF(N1030="základní",J1030,0)</f>
        <v>0</v>
      </c>
      <c r="BF1030" s="242">
        <f>IF(N1030="snížená",J1030,0)</f>
        <v>0</v>
      </c>
      <c r="BG1030" s="242">
        <f>IF(N1030="zákl. přenesená",J1030,0)</f>
        <v>0</v>
      </c>
      <c r="BH1030" s="242">
        <f>IF(N1030="sníž. přenesená",J1030,0)</f>
        <v>0</v>
      </c>
      <c r="BI1030" s="242">
        <f>IF(N1030="nulová",J1030,0)</f>
        <v>0</v>
      </c>
      <c r="BJ1030" s="18" t="s">
        <v>90</v>
      </c>
      <c r="BK1030" s="242">
        <f>ROUND(I1030*H1030,2)</f>
        <v>0</v>
      </c>
      <c r="BL1030" s="18" t="s">
        <v>330</v>
      </c>
      <c r="BM1030" s="241" t="s">
        <v>1338</v>
      </c>
    </row>
    <row r="1031" s="2" customFormat="1" ht="16.5" customHeight="1">
      <c r="A1031" s="39"/>
      <c r="B1031" s="40"/>
      <c r="C1031" s="287" t="s">
        <v>1339</v>
      </c>
      <c r="D1031" s="287" t="s">
        <v>529</v>
      </c>
      <c r="E1031" s="288" t="s">
        <v>1340</v>
      </c>
      <c r="F1031" s="289" t="s">
        <v>1341</v>
      </c>
      <c r="G1031" s="290" t="s">
        <v>250</v>
      </c>
      <c r="H1031" s="291">
        <v>8</v>
      </c>
      <c r="I1031" s="292"/>
      <c r="J1031" s="293">
        <f>ROUND(I1031*H1031,2)</f>
        <v>0</v>
      </c>
      <c r="K1031" s="294"/>
      <c r="L1031" s="295"/>
      <c r="M1031" s="296" t="s">
        <v>1</v>
      </c>
      <c r="N1031" s="297" t="s">
        <v>48</v>
      </c>
      <c r="O1031" s="92"/>
      <c r="P1031" s="239">
        <f>O1031*H1031</f>
        <v>0</v>
      </c>
      <c r="Q1031" s="239">
        <v>0</v>
      </c>
      <c r="R1031" s="239">
        <f>Q1031*H1031</f>
        <v>0</v>
      </c>
      <c r="S1031" s="239">
        <v>0</v>
      </c>
      <c r="T1031" s="240">
        <f>S1031*H1031</f>
        <v>0</v>
      </c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R1031" s="241" t="s">
        <v>427</v>
      </c>
      <c r="AT1031" s="241" t="s">
        <v>529</v>
      </c>
      <c r="AU1031" s="241" t="s">
        <v>92</v>
      </c>
      <c r="AY1031" s="18" t="s">
        <v>244</v>
      </c>
      <c r="BE1031" s="242">
        <f>IF(N1031="základní",J1031,0)</f>
        <v>0</v>
      </c>
      <c r="BF1031" s="242">
        <f>IF(N1031="snížená",J1031,0)</f>
        <v>0</v>
      </c>
      <c r="BG1031" s="242">
        <f>IF(N1031="zákl. přenesená",J1031,0)</f>
        <v>0</v>
      </c>
      <c r="BH1031" s="242">
        <f>IF(N1031="sníž. přenesená",J1031,0)</f>
        <v>0</v>
      </c>
      <c r="BI1031" s="242">
        <f>IF(N1031="nulová",J1031,0)</f>
        <v>0</v>
      </c>
      <c r="BJ1031" s="18" t="s">
        <v>90</v>
      </c>
      <c r="BK1031" s="242">
        <f>ROUND(I1031*H1031,2)</f>
        <v>0</v>
      </c>
      <c r="BL1031" s="18" t="s">
        <v>330</v>
      </c>
      <c r="BM1031" s="241" t="s">
        <v>1342</v>
      </c>
    </row>
    <row r="1032" s="2" customFormat="1" ht="24.15" customHeight="1">
      <c r="A1032" s="39"/>
      <c r="B1032" s="40"/>
      <c r="C1032" s="229" t="s">
        <v>1343</v>
      </c>
      <c r="D1032" s="229" t="s">
        <v>247</v>
      </c>
      <c r="E1032" s="230" t="s">
        <v>1344</v>
      </c>
      <c r="F1032" s="231" t="s">
        <v>1345</v>
      </c>
      <c r="G1032" s="232" t="s">
        <v>184</v>
      </c>
      <c r="H1032" s="233">
        <v>50</v>
      </c>
      <c r="I1032" s="234"/>
      <c r="J1032" s="235">
        <f>ROUND(I1032*H1032,2)</f>
        <v>0</v>
      </c>
      <c r="K1032" s="236"/>
      <c r="L1032" s="45"/>
      <c r="M1032" s="237" t="s">
        <v>1</v>
      </c>
      <c r="N1032" s="238" t="s">
        <v>48</v>
      </c>
      <c r="O1032" s="92"/>
      <c r="P1032" s="239">
        <f>O1032*H1032</f>
        <v>0</v>
      </c>
      <c r="Q1032" s="239">
        <v>0</v>
      </c>
      <c r="R1032" s="239">
        <f>Q1032*H1032</f>
        <v>0</v>
      </c>
      <c r="S1032" s="239">
        <v>0</v>
      </c>
      <c r="T1032" s="240">
        <f>S1032*H1032</f>
        <v>0</v>
      </c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R1032" s="241" t="s">
        <v>330</v>
      </c>
      <c r="AT1032" s="241" t="s">
        <v>247</v>
      </c>
      <c r="AU1032" s="241" t="s">
        <v>92</v>
      </c>
      <c r="AY1032" s="18" t="s">
        <v>244</v>
      </c>
      <c r="BE1032" s="242">
        <f>IF(N1032="základní",J1032,0)</f>
        <v>0</v>
      </c>
      <c r="BF1032" s="242">
        <f>IF(N1032="snížená",J1032,0)</f>
        <v>0</v>
      </c>
      <c r="BG1032" s="242">
        <f>IF(N1032="zákl. přenesená",J1032,0)</f>
        <v>0</v>
      </c>
      <c r="BH1032" s="242">
        <f>IF(N1032="sníž. přenesená",J1032,0)</f>
        <v>0</v>
      </c>
      <c r="BI1032" s="242">
        <f>IF(N1032="nulová",J1032,0)</f>
        <v>0</v>
      </c>
      <c r="BJ1032" s="18" t="s">
        <v>90</v>
      </c>
      <c r="BK1032" s="242">
        <f>ROUND(I1032*H1032,2)</f>
        <v>0</v>
      </c>
      <c r="BL1032" s="18" t="s">
        <v>330</v>
      </c>
      <c r="BM1032" s="241" t="s">
        <v>1346</v>
      </c>
    </row>
    <row r="1033" s="15" customFormat="1">
      <c r="A1033" s="15"/>
      <c r="B1033" s="266"/>
      <c r="C1033" s="267"/>
      <c r="D1033" s="245" t="s">
        <v>253</v>
      </c>
      <c r="E1033" s="268" t="s">
        <v>1</v>
      </c>
      <c r="F1033" s="269" t="s">
        <v>424</v>
      </c>
      <c r="G1033" s="267"/>
      <c r="H1033" s="268" t="s">
        <v>1</v>
      </c>
      <c r="I1033" s="270"/>
      <c r="J1033" s="267"/>
      <c r="K1033" s="267"/>
      <c r="L1033" s="271"/>
      <c r="M1033" s="272"/>
      <c r="N1033" s="273"/>
      <c r="O1033" s="273"/>
      <c r="P1033" s="273"/>
      <c r="Q1033" s="273"/>
      <c r="R1033" s="273"/>
      <c r="S1033" s="273"/>
      <c r="T1033" s="274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T1033" s="275" t="s">
        <v>253</v>
      </c>
      <c r="AU1033" s="275" t="s">
        <v>92</v>
      </c>
      <c r="AV1033" s="15" t="s">
        <v>90</v>
      </c>
      <c r="AW1033" s="15" t="s">
        <v>36</v>
      </c>
      <c r="AX1033" s="15" t="s">
        <v>83</v>
      </c>
      <c r="AY1033" s="275" t="s">
        <v>244</v>
      </c>
    </row>
    <row r="1034" s="13" customFormat="1">
      <c r="A1034" s="13"/>
      <c r="B1034" s="243"/>
      <c r="C1034" s="244"/>
      <c r="D1034" s="245" t="s">
        <v>253</v>
      </c>
      <c r="E1034" s="246" t="s">
        <v>1</v>
      </c>
      <c r="F1034" s="247" t="s">
        <v>260</v>
      </c>
      <c r="G1034" s="244"/>
      <c r="H1034" s="248">
        <v>5</v>
      </c>
      <c r="I1034" s="249"/>
      <c r="J1034" s="244"/>
      <c r="K1034" s="244"/>
      <c r="L1034" s="250"/>
      <c r="M1034" s="251"/>
      <c r="N1034" s="252"/>
      <c r="O1034" s="252"/>
      <c r="P1034" s="252"/>
      <c r="Q1034" s="252"/>
      <c r="R1034" s="252"/>
      <c r="S1034" s="252"/>
      <c r="T1034" s="25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54" t="s">
        <v>253</v>
      </c>
      <c r="AU1034" s="254" t="s">
        <v>92</v>
      </c>
      <c r="AV1034" s="13" t="s">
        <v>92</v>
      </c>
      <c r="AW1034" s="13" t="s">
        <v>36</v>
      </c>
      <c r="AX1034" s="13" t="s">
        <v>83</v>
      </c>
      <c r="AY1034" s="254" t="s">
        <v>244</v>
      </c>
    </row>
    <row r="1035" s="15" customFormat="1">
      <c r="A1035" s="15"/>
      <c r="B1035" s="266"/>
      <c r="C1035" s="267"/>
      <c r="D1035" s="245" t="s">
        <v>253</v>
      </c>
      <c r="E1035" s="268" t="s">
        <v>1</v>
      </c>
      <c r="F1035" s="269" t="s">
        <v>1120</v>
      </c>
      <c r="G1035" s="267"/>
      <c r="H1035" s="268" t="s">
        <v>1</v>
      </c>
      <c r="I1035" s="270"/>
      <c r="J1035" s="267"/>
      <c r="K1035" s="267"/>
      <c r="L1035" s="271"/>
      <c r="M1035" s="272"/>
      <c r="N1035" s="273"/>
      <c r="O1035" s="273"/>
      <c r="P1035" s="273"/>
      <c r="Q1035" s="273"/>
      <c r="R1035" s="273"/>
      <c r="S1035" s="273"/>
      <c r="T1035" s="274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T1035" s="275" t="s">
        <v>253</v>
      </c>
      <c r="AU1035" s="275" t="s">
        <v>92</v>
      </c>
      <c r="AV1035" s="15" t="s">
        <v>90</v>
      </c>
      <c r="AW1035" s="15" t="s">
        <v>36</v>
      </c>
      <c r="AX1035" s="15" t="s">
        <v>83</v>
      </c>
      <c r="AY1035" s="275" t="s">
        <v>244</v>
      </c>
    </row>
    <row r="1036" s="13" customFormat="1">
      <c r="A1036" s="13"/>
      <c r="B1036" s="243"/>
      <c r="C1036" s="244"/>
      <c r="D1036" s="245" t="s">
        <v>253</v>
      </c>
      <c r="E1036" s="246" t="s">
        <v>1</v>
      </c>
      <c r="F1036" s="247" t="s">
        <v>1121</v>
      </c>
      <c r="G1036" s="244"/>
      <c r="H1036" s="248">
        <v>5.25</v>
      </c>
      <c r="I1036" s="249"/>
      <c r="J1036" s="244"/>
      <c r="K1036" s="244"/>
      <c r="L1036" s="250"/>
      <c r="M1036" s="251"/>
      <c r="N1036" s="252"/>
      <c r="O1036" s="252"/>
      <c r="P1036" s="252"/>
      <c r="Q1036" s="252"/>
      <c r="R1036" s="252"/>
      <c r="S1036" s="252"/>
      <c r="T1036" s="25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54" t="s">
        <v>253</v>
      </c>
      <c r="AU1036" s="254" t="s">
        <v>92</v>
      </c>
      <c r="AV1036" s="13" t="s">
        <v>92</v>
      </c>
      <c r="AW1036" s="13" t="s">
        <v>36</v>
      </c>
      <c r="AX1036" s="13" t="s">
        <v>83</v>
      </c>
      <c r="AY1036" s="254" t="s">
        <v>244</v>
      </c>
    </row>
    <row r="1037" s="15" customFormat="1">
      <c r="A1037" s="15"/>
      <c r="B1037" s="266"/>
      <c r="C1037" s="267"/>
      <c r="D1037" s="245" t="s">
        <v>253</v>
      </c>
      <c r="E1037" s="268" t="s">
        <v>1</v>
      </c>
      <c r="F1037" s="269" t="s">
        <v>1122</v>
      </c>
      <c r="G1037" s="267"/>
      <c r="H1037" s="268" t="s">
        <v>1</v>
      </c>
      <c r="I1037" s="270"/>
      <c r="J1037" s="267"/>
      <c r="K1037" s="267"/>
      <c r="L1037" s="271"/>
      <c r="M1037" s="272"/>
      <c r="N1037" s="273"/>
      <c r="O1037" s="273"/>
      <c r="P1037" s="273"/>
      <c r="Q1037" s="273"/>
      <c r="R1037" s="273"/>
      <c r="S1037" s="273"/>
      <c r="T1037" s="274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T1037" s="275" t="s">
        <v>253</v>
      </c>
      <c r="AU1037" s="275" t="s">
        <v>92</v>
      </c>
      <c r="AV1037" s="15" t="s">
        <v>90</v>
      </c>
      <c r="AW1037" s="15" t="s">
        <v>36</v>
      </c>
      <c r="AX1037" s="15" t="s">
        <v>83</v>
      </c>
      <c r="AY1037" s="275" t="s">
        <v>244</v>
      </c>
    </row>
    <row r="1038" s="13" customFormat="1">
      <c r="A1038" s="13"/>
      <c r="B1038" s="243"/>
      <c r="C1038" s="244"/>
      <c r="D1038" s="245" t="s">
        <v>253</v>
      </c>
      <c r="E1038" s="246" t="s">
        <v>1</v>
      </c>
      <c r="F1038" s="247" t="s">
        <v>1123</v>
      </c>
      <c r="G1038" s="244"/>
      <c r="H1038" s="248">
        <v>3.5</v>
      </c>
      <c r="I1038" s="249"/>
      <c r="J1038" s="244"/>
      <c r="K1038" s="244"/>
      <c r="L1038" s="250"/>
      <c r="M1038" s="251"/>
      <c r="N1038" s="252"/>
      <c r="O1038" s="252"/>
      <c r="P1038" s="252"/>
      <c r="Q1038" s="252"/>
      <c r="R1038" s="252"/>
      <c r="S1038" s="252"/>
      <c r="T1038" s="25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54" t="s">
        <v>253</v>
      </c>
      <c r="AU1038" s="254" t="s">
        <v>92</v>
      </c>
      <c r="AV1038" s="13" t="s">
        <v>92</v>
      </c>
      <c r="AW1038" s="13" t="s">
        <v>36</v>
      </c>
      <c r="AX1038" s="13" t="s">
        <v>83</v>
      </c>
      <c r="AY1038" s="254" t="s">
        <v>244</v>
      </c>
    </row>
    <row r="1039" s="15" customFormat="1">
      <c r="A1039" s="15"/>
      <c r="B1039" s="266"/>
      <c r="C1039" s="267"/>
      <c r="D1039" s="245" t="s">
        <v>253</v>
      </c>
      <c r="E1039" s="268" t="s">
        <v>1</v>
      </c>
      <c r="F1039" s="269" t="s">
        <v>1120</v>
      </c>
      <c r="G1039" s="267"/>
      <c r="H1039" s="268" t="s">
        <v>1</v>
      </c>
      <c r="I1039" s="270"/>
      <c r="J1039" s="267"/>
      <c r="K1039" s="267"/>
      <c r="L1039" s="271"/>
      <c r="M1039" s="272"/>
      <c r="N1039" s="273"/>
      <c r="O1039" s="273"/>
      <c r="P1039" s="273"/>
      <c r="Q1039" s="273"/>
      <c r="R1039" s="273"/>
      <c r="S1039" s="273"/>
      <c r="T1039" s="274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T1039" s="275" t="s">
        <v>253</v>
      </c>
      <c r="AU1039" s="275" t="s">
        <v>92</v>
      </c>
      <c r="AV1039" s="15" t="s">
        <v>90</v>
      </c>
      <c r="AW1039" s="15" t="s">
        <v>36</v>
      </c>
      <c r="AX1039" s="15" t="s">
        <v>83</v>
      </c>
      <c r="AY1039" s="275" t="s">
        <v>244</v>
      </c>
    </row>
    <row r="1040" s="13" customFormat="1">
      <c r="A1040" s="13"/>
      <c r="B1040" s="243"/>
      <c r="C1040" s="244"/>
      <c r="D1040" s="245" t="s">
        <v>253</v>
      </c>
      <c r="E1040" s="246" t="s">
        <v>1</v>
      </c>
      <c r="F1040" s="247" t="s">
        <v>1121</v>
      </c>
      <c r="G1040" s="244"/>
      <c r="H1040" s="248">
        <v>5.25</v>
      </c>
      <c r="I1040" s="249"/>
      <c r="J1040" s="244"/>
      <c r="K1040" s="244"/>
      <c r="L1040" s="250"/>
      <c r="M1040" s="251"/>
      <c r="N1040" s="252"/>
      <c r="O1040" s="252"/>
      <c r="P1040" s="252"/>
      <c r="Q1040" s="252"/>
      <c r="R1040" s="252"/>
      <c r="S1040" s="252"/>
      <c r="T1040" s="25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54" t="s">
        <v>253</v>
      </c>
      <c r="AU1040" s="254" t="s">
        <v>92</v>
      </c>
      <c r="AV1040" s="13" t="s">
        <v>92</v>
      </c>
      <c r="AW1040" s="13" t="s">
        <v>36</v>
      </c>
      <c r="AX1040" s="13" t="s">
        <v>83</v>
      </c>
      <c r="AY1040" s="254" t="s">
        <v>244</v>
      </c>
    </row>
    <row r="1041" s="15" customFormat="1">
      <c r="A1041" s="15"/>
      <c r="B1041" s="266"/>
      <c r="C1041" s="267"/>
      <c r="D1041" s="245" t="s">
        <v>253</v>
      </c>
      <c r="E1041" s="268" t="s">
        <v>1</v>
      </c>
      <c r="F1041" s="269" t="s">
        <v>1122</v>
      </c>
      <c r="G1041" s="267"/>
      <c r="H1041" s="268" t="s">
        <v>1</v>
      </c>
      <c r="I1041" s="270"/>
      <c r="J1041" s="267"/>
      <c r="K1041" s="267"/>
      <c r="L1041" s="271"/>
      <c r="M1041" s="272"/>
      <c r="N1041" s="273"/>
      <c r="O1041" s="273"/>
      <c r="P1041" s="273"/>
      <c r="Q1041" s="273"/>
      <c r="R1041" s="273"/>
      <c r="S1041" s="273"/>
      <c r="T1041" s="274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T1041" s="275" t="s">
        <v>253</v>
      </c>
      <c r="AU1041" s="275" t="s">
        <v>92</v>
      </c>
      <c r="AV1041" s="15" t="s">
        <v>90</v>
      </c>
      <c r="AW1041" s="15" t="s">
        <v>36</v>
      </c>
      <c r="AX1041" s="15" t="s">
        <v>83</v>
      </c>
      <c r="AY1041" s="275" t="s">
        <v>244</v>
      </c>
    </row>
    <row r="1042" s="13" customFormat="1">
      <c r="A1042" s="13"/>
      <c r="B1042" s="243"/>
      <c r="C1042" s="244"/>
      <c r="D1042" s="245" t="s">
        <v>253</v>
      </c>
      <c r="E1042" s="246" t="s">
        <v>1</v>
      </c>
      <c r="F1042" s="247" t="s">
        <v>1123</v>
      </c>
      <c r="G1042" s="244"/>
      <c r="H1042" s="248">
        <v>3.5</v>
      </c>
      <c r="I1042" s="249"/>
      <c r="J1042" s="244"/>
      <c r="K1042" s="244"/>
      <c r="L1042" s="250"/>
      <c r="M1042" s="251"/>
      <c r="N1042" s="252"/>
      <c r="O1042" s="252"/>
      <c r="P1042" s="252"/>
      <c r="Q1042" s="252"/>
      <c r="R1042" s="252"/>
      <c r="S1042" s="252"/>
      <c r="T1042" s="25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54" t="s">
        <v>253</v>
      </c>
      <c r="AU1042" s="254" t="s">
        <v>92</v>
      </c>
      <c r="AV1042" s="13" t="s">
        <v>92</v>
      </c>
      <c r="AW1042" s="13" t="s">
        <v>36</v>
      </c>
      <c r="AX1042" s="13" t="s">
        <v>83</v>
      </c>
      <c r="AY1042" s="254" t="s">
        <v>244</v>
      </c>
    </row>
    <row r="1043" s="15" customFormat="1">
      <c r="A1043" s="15"/>
      <c r="B1043" s="266"/>
      <c r="C1043" s="267"/>
      <c r="D1043" s="245" t="s">
        <v>253</v>
      </c>
      <c r="E1043" s="268" t="s">
        <v>1</v>
      </c>
      <c r="F1043" s="269" t="s">
        <v>1120</v>
      </c>
      <c r="G1043" s="267"/>
      <c r="H1043" s="268" t="s">
        <v>1</v>
      </c>
      <c r="I1043" s="270"/>
      <c r="J1043" s="267"/>
      <c r="K1043" s="267"/>
      <c r="L1043" s="271"/>
      <c r="M1043" s="272"/>
      <c r="N1043" s="273"/>
      <c r="O1043" s="273"/>
      <c r="P1043" s="273"/>
      <c r="Q1043" s="273"/>
      <c r="R1043" s="273"/>
      <c r="S1043" s="273"/>
      <c r="T1043" s="274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T1043" s="275" t="s">
        <v>253</v>
      </c>
      <c r="AU1043" s="275" t="s">
        <v>92</v>
      </c>
      <c r="AV1043" s="15" t="s">
        <v>90</v>
      </c>
      <c r="AW1043" s="15" t="s">
        <v>36</v>
      </c>
      <c r="AX1043" s="15" t="s">
        <v>83</v>
      </c>
      <c r="AY1043" s="275" t="s">
        <v>244</v>
      </c>
    </row>
    <row r="1044" s="13" customFormat="1">
      <c r="A1044" s="13"/>
      <c r="B1044" s="243"/>
      <c r="C1044" s="244"/>
      <c r="D1044" s="245" t="s">
        <v>253</v>
      </c>
      <c r="E1044" s="246" t="s">
        <v>1</v>
      </c>
      <c r="F1044" s="247" t="s">
        <v>1121</v>
      </c>
      <c r="G1044" s="244"/>
      <c r="H1044" s="248">
        <v>5.25</v>
      </c>
      <c r="I1044" s="249"/>
      <c r="J1044" s="244"/>
      <c r="K1044" s="244"/>
      <c r="L1044" s="250"/>
      <c r="M1044" s="251"/>
      <c r="N1044" s="252"/>
      <c r="O1044" s="252"/>
      <c r="P1044" s="252"/>
      <c r="Q1044" s="252"/>
      <c r="R1044" s="252"/>
      <c r="S1044" s="252"/>
      <c r="T1044" s="25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54" t="s">
        <v>253</v>
      </c>
      <c r="AU1044" s="254" t="s">
        <v>92</v>
      </c>
      <c r="AV1044" s="13" t="s">
        <v>92</v>
      </c>
      <c r="AW1044" s="13" t="s">
        <v>36</v>
      </c>
      <c r="AX1044" s="13" t="s">
        <v>83</v>
      </c>
      <c r="AY1044" s="254" t="s">
        <v>244</v>
      </c>
    </row>
    <row r="1045" s="15" customFormat="1">
      <c r="A1045" s="15"/>
      <c r="B1045" s="266"/>
      <c r="C1045" s="267"/>
      <c r="D1045" s="245" t="s">
        <v>253</v>
      </c>
      <c r="E1045" s="268" t="s">
        <v>1</v>
      </c>
      <c r="F1045" s="269" t="s">
        <v>1122</v>
      </c>
      <c r="G1045" s="267"/>
      <c r="H1045" s="268" t="s">
        <v>1</v>
      </c>
      <c r="I1045" s="270"/>
      <c r="J1045" s="267"/>
      <c r="K1045" s="267"/>
      <c r="L1045" s="271"/>
      <c r="M1045" s="272"/>
      <c r="N1045" s="273"/>
      <c r="O1045" s="273"/>
      <c r="P1045" s="273"/>
      <c r="Q1045" s="273"/>
      <c r="R1045" s="273"/>
      <c r="S1045" s="273"/>
      <c r="T1045" s="274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T1045" s="275" t="s">
        <v>253</v>
      </c>
      <c r="AU1045" s="275" t="s">
        <v>92</v>
      </c>
      <c r="AV1045" s="15" t="s">
        <v>90</v>
      </c>
      <c r="AW1045" s="15" t="s">
        <v>36</v>
      </c>
      <c r="AX1045" s="15" t="s">
        <v>83</v>
      </c>
      <c r="AY1045" s="275" t="s">
        <v>244</v>
      </c>
    </row>
    <row r="1046" s="13" customFormat="1">
      <c r="A1046" s="13"/>
      <c r="B1046" s="243"/>
      <c r="C1046" s="244"/>
      <c r="D1046" s="245" t="s">
        <v>253</v>
      </c>
      <c r="E1046" s="246" t="s">
        <v>1</v>
      </c>
      <c r="F1046" s="247" t="s">
        <v>1123</v>
      </c>
      <c r="G1046" s="244"/>
      <c r="H1046" s="248">
        <v>3.5</v>
      </c>
      <c r="I1046" s="249"/>
      <c r="J1046" s="244"/>
      <c r="K1046" s="244"/>
      <c r="L1046" s="250"/>
      <c r="M1046" s="251"/>
      <c r="N1046" s="252"/>
      <c r="O1046" s="252"/>
      <c r="P1046" s="252"/>
      <c r="Q1046" s="252"/>
      <c r="R1046" s="252"/>
      <c r="S1046" s="252"/>
      <c r="T1046" s="25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54" t="s">
        <v>253</v>
      </c>
      <c r="AU1046" s="254" t="s">
        <v>92</v>
      </c>
      <c r="AV1046" s="13" t="s">
        <v>92</v>
      </c>
      <c r="AW1046" s="13" t="s">
        <v>36</v>
      </c>
      <c r="AX1046" s="13" t="s">
        <v>83</v>
      </c>
      <c r="AY1046" s="254" t="s">
        <v>244</v>
      </c>
    </row>
    <row r="1047" s="15" customFormat="1">
      <c r="A1047" s="15"/>
      <c r="B1047" s="266"/>
      <c r="C1047" s="267"/>
      <c r="D1047" s="245" t="s">
        <v>253</v>
      </c>
      <c r="E1047" s="268" t="s">
        <v>1</v>
      </c>
      <c r="F1047" s="269" t="s">
        <v>424</v>
      </c>
      <c r="G1047" s="267"/>
      <c r="H1047" s="268" t="s">
        <v>1</v>
      </c>
      <c r="I1047" s="270"/>
      <c r="J1047" s="267"/>
      <c r="K1047" s="267"/>
      <c r="L1047" s="271"/>
      <c r="M1047" s="272"/>
      <c r="N1047" s="273"/>
      <c r="O1047" s="273"/>
      <c r="P1047" s="273"/>
      <c r="Q1047" s="273"/>
      <c r="R1047" s="273"/>
      <c r="S1047" s="273"/>
      <c r="T1047" s="274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T1047" s="275" t="s">
        <v>253</v>
      </c>
      <c r="AU1047" s="275" t="s">
        <v>92</v>
      </c>
      <c r="AV1047" s="15" t="s">
        <v>90</v>
      </c>
      <c r="AW1047" s="15" t="s">
        <v>36</v>
      </c>
      <c r="AX1047" s="15" t="s">
        <v>83</v>
      </c>
      <c r="AY1047" s="275" t="s">
        <v>244</v>
      </c>
    </row>
    <row r="1048" s="13" customFormat="1">
      <c r="A1048" s="13"/>
      <c r="B1048" s="243"/>
      <c r="C1048" s="244"/>
      <c r="D1048" s="245" t="s">
        <v>253</v>
      </c>
      <c r="E1048" s="246" t="s">
        <v>1</v>
      </c>
      <c r="F1048" s="247" t="s">
        <v>1124</v>
      </c>
      <c r="G1048" s="244"/>
      <c r="H1048" s="248">
        <v>2.5</v>
      </c>
      <c r="I1048" s="249"/>
      <c r="J1048" s="244"/>
      <c r="K1048" s="244"/>
      <c r="L1048" s="250"/>
      <c r="M1048" s="251"/>
      <c r="N1048" s="252"/>
      <c r="O1048" s="252"/>
      <c r="P1048" s="252"/>
      <c r="Q1048" s="252"/>
      <c r="R1048" s="252"/>
      <c r="S1048" s="252"/>
      <c r="T1048" s="25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54" t="s">
        <v>253</v>
      </c>
      <c r="AU1048" s="254" t="s">
        <v>92</v>
      </c>
      <c r="AV1048" s="13" t="s">
        <v>92</v>
      </c>
      <c r="AW1048" s="13" t="s">
        <v>36</v>
      </c>
      <c r="AX1048" s="13" t="s">
        <v>83</v>
      </c>
      <c r="AY1048" s="254" t="s">
        <v>244</v>
      </c>
    </row>
    <row r="1049" s="15" customFormat="1">
      <c r="A1049" s="15"/>
      <c r="B1049" s="266"/>
      <c r="C1049" s="267"/>
      <c r="D1049" s="245" t="s">
        <v>253</v>
      </c>
      <c r="E1049" s="268" t="s">
        <v>1</v>
      </c>
      <c r="F1049" s="269" t="s">
        <v>1120</v>
      </c>
      <c r="G1049" s="267"/>
      <c r="H1049" s="268" t="s">
        <v>1</v>
      </c>
      <c r="I1049" s="270"/>
      <c r="J1049" s="267"/>
      <c r="K1049" s="267"/>
      <c r="L1049" s="271"/>
      <c r="M1049" s="272"/>
      <c r="N1049" s="273"/>
      <c r="O1049" s="273"/>
      <c r="P1049" s="273"/>
      <c r="Q1049" s="273"/>
      <c r="R1049" s="273"/>
      <c r="S1049" s="273"/>
      <c r="T1049" s="274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T1049" s="275" t="s">
        <v>253</v>
      </c>
      <c r="AU1049" s="275" t="s">
        <v>92</v>
      </c>
      <c r="AV1049" s="15" t="s">
        <v>90</v>
      </c>
      <c r="AW1049" s="15" t="s">
        <v>36</v>
      </c>
      <c r="AX1049" s="15" t="s">
        <v>83</v>
      </c>
      <c r="AY1049" s="275" t="s">
        <v>244</v>
      </c>
    </row>
    <row r="1050" s="13" customFormat="1">
      <c r="A1050" s="13"/>
      <c r="B1050" s="243"/>
      <c r="C1050" s="244"/>
      <c r="D1050" s="245" t="s">
        <v>253</v>
      </c>
      <c r="E1050" s="246" t="s">
        <v>1</v>
      </c>
      <c r="F1050" s="247" t="s">
        <v>1121</v>
      </c>
      <c r="G1050" s="244"/>
      <c r="H1050" s="248">
        <v>5.25</v>
      </c>
      <c r="I1050" s="249"/>
      <c r="J1050" s="244"/>
      <c r="K1050" s="244"/>
      <c r="L1050" s="250"/>
      <c r="M1050" s="251"/>
      <c r="N1050" s="252"/>
      <c r="O1050" s="252"/>
      <c r="P1050" s="252"/>
      <c r="Q1050" s="252"/>
      <c r="R1050" s="252"/>
      <c r="S1050" s="252"/>
      <c r="T1050" s="25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54" t="s">
        <v>253</v>
      </c>
      <c r="AU1050" s="254" t="s">
        <v>92</v>
      </c>
      <c r="AV1050" s="13" t="s">
        <v>92</v>
      </c>
      <c r="AW1050" s="13" t="s">
        <v>36</v>
      </c>
      <c r="AX1050" s="13" t="s">
        <v>83</v>
      </c>
      <c r="AY1050" s="254" t="s">
        <v>244</v>
      </c>
    </row>
    <row r="1051" s="15" customFormat="1">
      <c r="A1051" s="15"/>
      <c r="B1051" s="266"/>
      <c r="C1051" s="267"/>
      <c r="D1051" s="245" t="s">
        <v>253</v>
      </c>
      <c r="E1051" s="268" t="s">
        <v>1</v>
      </c>
      <c r="F1051" s="269" t="s">
        <v>1122</v>
      </c>
      <c r="G1051" s="267"/>
      <c r="H1051" s="268" t="s">
        <v>1</v>
      </c>
      <c r="I1051" s="270"/>
      <c r="J1051" s="267"/>
      <c r="K1051" s="267"/>
      <c r="L1051" s="271"/>
      <c r="M1051" s="272"/>
      <c r="N1051" s="273"/>
      <c r="O1051" s="273"/>
      <c r="P1051" s="273"/>
      <c r="Q1051" s="273"/>
      <c r="R1051" s="273"/>
      <c r="S1051" s="273"/>
      <c r="T1051" s="274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T1051" s="275" t="s">
        <v>253</v>
      </c>
      <c r="AU1051" s="275" t="s">
        <v>92</v>
      </c>
      <c r="AV1051" s="15" t="s">
        <v>90</v>
      </c>
      <c r="AW1051" s="15" t="s">
        <v>36</v>
      </c>
      <c r="AX1051" s="15" t="s">
        <v>83</v>
      </c>
      <c r="AY1051" s="275" t="s">
        <v>244</v>
      </c>
    </row>
    <row r="1052" s="13" customFormat="1">
      <c r="A1052" s="13"/>
      <c r="B1052" s="243"/>
      <c r="C1052" s="244"/>
      <c r="D1052" s="245" t="s">
        <v>253</v>
      </c>
      <c r="E1052" s="246" t="s">
        <v>1</v>
      </c>
      <c r="F1052" s="247" t="s">
        <v>1123</v>
      </c>
      <c r="G1052" s="244"/>
      <c r="H1052" s="248">
        <v>3.5</v>
      </c>
      <c r="I1052" s="249"/>
      <c r="J1052" s="244"/>
      <c r="K1052" s="244"/>
      <c r="L1052" s="250"/>
      <c r="M1052" s="251"/>
      <c r="N1052" s="252"/>
      <c r="O1052" s="252"/>
      <c r="P1052" s="252"/>
      <c r="Q1052" s="252"/>
      <c r="R1052" s="252"/>
      <c r="S1052" s="252"/>
      <c r="T1052" s="25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54" t="s">
        <v>253</v>
      </c>
      <c r="AU1052" s="254" t="s">
        <v>92</v>
      </c>
      <c r="AV1052" s="13" t="s">
        <v>92</v>
      </c>
      <c r="AW1052" s="13" t="s">
        <v>36</v>
      </c>
      <c r="AX1052" s="13" t="s">
        <v>83</v>
      </c>
      <c r="AY1052" s="254" t="s">
        <v>244</v>
      </c>
    </row>
    <row r="1053" s="15" customFormat="1">
      <c r="A1053" s="15"/>
      <c r="B1053" s="266"/>
      <c r="C1053" s="267"/>
      <c r="D1053" s="245" t="s">
        <v>253</v>
      </c>
      <c r="E1053" s="268" t="s">
        <v>1</v>
      </c>
      <c r="F1053" s="269" t="s">
        <v>431</v>
      </c>
      <c r="G1053" s="267"/>
      <c r="H1053" s="268" t="s">
        <v>1</v>
      </c>
      <c r="I1053" s="270"/>
      <c r="J1053" s="267"/>
      <c r="K1053" s="267"/>
      <c r="L1053" s="271"/>
      <c r="M1053" s="272"/>
      <c r="N1053" s="273"/>
      <c r="O1053" s="273"/>
      <c r="P1053" s="273"/>
      <c r="Q1053" s="273"/>
      <c r="R1053" s="273"/>
      <c r="S1053" s="273"/>
      <c r="T1053" s="274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T1053" s="275" t="s">
        <v>253</v>
      </c>
      <c r="AU1053" s="275" t="s">
        <v>92</v>
      </c>
      <c r="AV1053" s="15" t="s">
        <v>90</v>
      </c>
      <c r="AW1053" s="15" t="s">
        <v>36</v>
      </c>
      <c r="AX1053" s="15" t="s">
        <v>83</v>
      </c>
      <c r="AY1053" s="275" t="s">
        <v>244</v>
      </c>
    </row>
    <row r="1054" s="13" customFormat="1">
      <c r="A1054" s="13"/>
      <c r="B1054" s="243"/>
      <c r="C1054" s="244"/>
      <c r="D1054" s="245" t="s">
        <v>253</v>
      </c>
      <c r="E1054" s="246" t="s">
        <v>1</v>
      </c>
      <c r="F1054" s="247" t="s">
        <v>1125</v>
      </c>
      <c r="G1054" s="244"/>
      <c r="H1054" s="248">
        <v>7.5</v>
      </c>
      <c r="I1054" s="249"/>
      <c r="J1054" s="244"/>
      <c r="K1054" s="244"/>
      <c r="L1054" s="250"/>
      <c r="M1054" s="251"/>
      <c r="N1054" s="252"/>
      <c r="O1054" s="252"/>
      <c r="P1054" s="252"/>
      <c r="Q1054" s="252"/>
      <c r="R1054" s="252"/>
      <c r="S1054" s="252"/>
      <c r="T1054" s="25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54" t="s">
        <v>253</v>
      </c>
      <c r="AU1054" s="254" t="s">
        <v>92</v>
      </c>
      <c r="AV1054" s="13" t="s">
        <v>92</v>
      </c>
      <c r="AW1054" s="13" t="s">
        <v>36</v>
      </c>
      <c r="AX1054" s="13" t="s">
        <v>83</v>
      </c>
      <c r="AY1054" s="254" t="s">
        <v>244</v>
      </c>
    </row>
    <row r="1055" s="14" customFormat="1">
      <c r="A1055" s="14"/>
      <c r="B1055" s="255"/>
      <c r="C1055" s="256"/>
      <c r="D1055" s="245" t="s">
        <v>253</v>
      </c>
      <c r="E1055" s="257" t="s">
        <v>1</v>
      </c>
      <c r="F1055" s="258" t="s">
        <v>255</v>
      </c>
      <c r="G1055" s="256"/>
      <c r="H1055" s="259">
        <v>50</v>
      </c>
      <c r="I1055" s="260"/>
      <c r="J1055" s="256"/>
      <c r="K1055" s="256"/>
      <c r="L1055" s="261"/>
      <c r="M1055" s="262"/>
      <c r="N1055" s="263"/>
      <c r="O1055" s="263"/>
      <c r="P1055" s="263"/>
      <c r="Q1055" s="263"/>
      <c r="R1055" s="263"/>
      <c r="S1055" s="263"/>
      <c r="T1055" s="26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65" t="s">
        <v>253</v>
      </c>
      <c r="AU1055" s="265" t="s">
        <v>92</v>
      </c>
      <c r="AV1055" s="14" t="s">
        <v>251</v>
      </c>
      <c r="AW1055" s="14" t="s">
        <v>36</v>
      </c>
      <c r="AX1055" s="14" t="s">
        <v>90</v>
      </c>
      <c r="AY1055" s="265" t="s">
        <v>244</v>
      </c>
    </row>
    <row r="1056" s="2" customFormat="1" ht="16.5" customHeight="1">
      <c r="A1056" s="39"/>
      <c r="B1056" s="40"/>
      <c r="C1056" s="287" t="s">
        <v>1347</v>
      </c>
      <c r="D1056" s="287" t="s">
        <v>529</v>
      </c>
      <c r="E1056" s="288" t="s">
        <v>1348</v>
      </c>
      <c r="F1056" s="289" t="s">
        <v>1349</v>
      </c>
      <c r="G1056" s="290" t="s">
        <v>184</v>
      </c>
      <c r="H1056" s="291">
        <v>50</v>
      </c>
      <c r="I1056" s="292"/>
      <c r="J1056" s="293">
        <f>ROUND(I1056*H1056,2)</f>
        <v>0</v>
      </c>
      <c r="K1056" s="294"/>
      <c r="L1056" s="295"/>
      <c r="M1056" s="296" t="s">
        <v>1</v>
      </c>
      <c r="N1056" s="297" t="s">
        <v>48</v>
      </c>
      <c r="O1056" s="92"/>
      <c r="P1056" s="239">
        <f>O1056*H1056</f>
        <v>0</v>
      </c>
      <c r="Q1056" s="239">
        <v>0.0030000000000000001</v>
      </c>
      <c r="R1056" s="239">
        <f>Q1056*H1056</f>
        <v>0.14999999999999999</v>
      </c>
      <c r="S1056" s="239">
        <v>0</v>
      </c>
      <c r="T1056" s="240">
        <f>S1056*H1056</f>
        <v>0</v>
      </c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R1056" s="241" t="s">
        <v>427</v>
      </c>
      <c r="AT1056" s="241" t="s">
        <v>529</v>
      </c>
      <c r="AU1056" s="241" t="s">
        <v>92</v>
      </c>
      <c r="AY1056" s="18" t="s">
        <v>244</v>
      </c>
      <c r="BE1056" s="242">
        <f>IF(N1056="základní",J1056,0)</f>
        <v>0</v>
      </c>
      <c r="BF1056" s="242">
        <f>IF(N1056="snížená",J1056,0)</f>
        <v>0</v>
      </c>
      <c r="BG1056" s="242">
        <f>IF(N1056="zákl. přenesená",J1056,0)</f>
        <v>0</v>
      </c>
      <c r="BH1056" s="242">
        <f>IF(N1056="sníž. přenesená",J1056,0)</f>
        <v>0</v>
      </c>
      <c r="BI1056" s="242">
        <f>IF(N1056="nulová",J1056,0)</f>
        <v>0</v>
      </c>
      <c r="BJ1056" s="18" t="s">
        <v>90</v>
      </c>
      <c r="BK1056" s="242">
        <f>ROUND(I1056*H1056,2)</f>
        <v>0</v>
      </c>
      <c r="BL1056" s="18" t="s">
        <v>330</v>
      </c>
      <c r="BM1056" s="241" t="s">
        <v>1350</v>
      </c>
    </row>
    <row r="1057" s="2" customFormat="1" ht="16.5" customHeight="1">
      <c r="A1057" s="39"/>
      <c r="B1057" s="40"/>
      <c r="C1057" s="287" t="s">
        <v>1351</v>
      </c>
      <c r="D1057" s="287" t="s">
        <v>529</v>
      </c>
      <c r="E1057" s="288" t="s">
        <v>1352</v>
      </c>
      <c r="F1057" s="289" t="s">
        <v>1353</v>
      </c>
      <c r="G1057" s="290" t="s">
        <v>1354</v>
      </c>
      <c r="H1057" s="291">
        <v>28</v>
      </c>
      <c r="I1057" s="292"/>
      <c r="J1057" s="293">
        <f>ROUND(I1057*H1057,2)</f>
        <v>0</v>
      </c>
      <c r="K1057" s="294"/>
      <c r="L1057" s="295"/>
      <c r="M1057" s="296" t="s">
        <v>1</v>
      </c>
      <c r="N1057" s="297" t="s">
        <v>48</v>
      </c>
      <c r="O1057" s="92"/>
      <c r="P1057" s="239">
        <f>O1057*H1057</f>
        <v>0</v>
      </c>
      <c r="Q1057" s="239">
        <v>0.00020000000000000001</v>
      </c>
      <c r="R1057" s="239">
        <f>Q1057*H1057</f>
        <v>0.0055999999999999999</v>
      </c>
      <c r="S1057" s="239">
        <v>0</v>
      </c>
      <c r="T1057" s="240">
        <f>S1057*H1057</f>
        <v>0</v>
      </c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R1057" s="241" t="s">
        <v>427</v>
      </c>
      <c r="AT1057" s="241" t="s">
        <v>529</v>
      </c>
      <c r="AU1057" s="241" t="s">
        <v>92</v>
      </c>
      <c r="AY1057" s="18" t="s">
        <v>244</v>
      </c>
      <c r="BE1057" s="242">
        <f>IF(N1057="základní",J1057,0)</f>
        <v>0</v>
      </c>
      <c r="BF1057" s="242">
        <f>IF(N1057="snížená",J1057,0)</f>
        <v>0</v>
      </c>
      <c r="BG1057" s="242">
        <f>IF(N1057="zákl. přenesená",J1057,0)</f>
        <v>0</v>
      </c>
      <c r="BH1057" s="242">
        <f>IF(N1057="sníž. přenesená",J1057,0)</f>
        <v>0</v>
      </c>
      <c r="BI1057" s="242">
        <f>IF(N1057="nulová",J1057,0)</f>
        <v>0</v>
      </c>
      <c r="BJ1057" s="18" t="s">
        <v>90</v>
      </c>
      <c r="BK1057" s="242">
        <f>ROUND(I1057*H1057,2)</f>
        <v>0</v>
      </c>
      <c r="BL1057" s="18" t="s">
        <v>330</v>
      </c>
      <c r="BM1057" s="241" t="s">
        <v>1355</v>
      </c>
    </row>
    <row r="1058" s="2" customFormat="1" ht="24.15" customHeight="1">
      <c r="A1058" s="39"/>
      <c r="B1058" s="40"/>
      <c r="C1058" s="229" t="s">
        <v>1356</v>
      </c>
      <c r="D1058" s="229" t="s">
        <v>247</v>
      </c>
      <c r="E1058" s="230" t="s">
        <v>1357</v>
      </c>
      <c r="F1058" s="231" t="s">
        <v>1358</v>
      </c>
      <c r="G1058" s="232" t="s">
        <v>338</v>
      </c>
      <c r="H1058" s="233">
        <v>3.411</v>
      </c>
      <c r="I1058" s="234"/>
      <c r="J1058" s="235">
        <f>ROUND(I1058*H1058,2)</f>
        <v>0</v>
      </c>
      <c r="K1058" s="236"/>
      <c r="L1058" s="45"/>
      <c r="M1058" s="237" t="s">
        <v>1</v>
      </c>
      <c r="N1058" s="238" t="s">
        <v>48</v>
      </c>
      <c r="O1058" s="92"/>
      <c r="P1058" s="239">
        <f>O1058*H1058</f>
        <v>0</v>
      </c>
      <c r="Q1058" s="239">
        <v>0</v>
      </c>
      <c r="R1058" s="239">
        <f>Q1058*H1058</f>
        <v>0</v>
      </c>
      <c r="S1058" s="239">
        <v>0</v>
      </c>
      <c r="T1058" s="240">
        <f>S1058*H1058</f>
        <v>0</v>
      </c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R1058" s="241" t="s">
        <v>330</v>
      </c>
      <c r="AT1058" s="241" t="s">
        <v>247</v>
      </c>
      <c r="AU1058" s="241" t="s">
        <v>92</v>
      </c>
      <c r="AY1058" s="18" t="s">
        <v>244</v>
      </c>
      <c r="BE1058" s="242">
        <f>IF(N1058="základní",J1058,0)</f>
        <v>0</v>
      </c>
      <c r="BF1058" s="242">
        <f>IF(N1058="snížená",J1058,0)</f>
        <v>0</v>
      </c>
      <c r="BG1058" s="242">
        <f>IF(N1058="zákl. přenesená",J1058,0)</f>
        <v>0</v>
      </c>
      <c r="BH1058" s="242">
        <f>IF(N1058="sníž. přenesená",J1058,0)</f>
        <v>0</v>
      </c>
      <c r="BI1058" s="242">
        <f>IF(N1058="nulová",J1058,0)</f>
        <v>0</v>
      </c>
      <c r="BJ1058" s="18" t="s">
        <v>90</v>
      </c>
      <c r="BK1058" s="242">
        <f>ROUND(I1058*H1058,2)</f>
        <v>0</v>
      </c>
      <c r="BL1058" s="18" t="s">
        <v>330</v>
      </c>
      <c r="BM1058" s="241" t="s">
        <v>1359</v>
      </c>
    </row>
    <row r="1059" s="12" customFormat="1" ht="22.8" customHeight="1">
      <c r="A1059" s="12"/>
      <c r="B1059" s="213"/>
      <c r="C1059" s="214"/>
      <c r="D1059" s="215" t="s">
        <v>82</v>
      </c>
      <c r="E1059" s="227" t="s">
        <v>1360</v>
      </c>
      <c r="F1059" s="227" t="s">
        <v>1361</v>
      </c>
      <c r="G1059" s="214"/>
      <c r="H1059" s="214"/>
      <c r="I1059" s="217"/>
      <c r="J1059" s="228">
        <f>BK1059</f>
        <v>0</v>
      </c>
      <c r="K1059" s="214"/>
      <c r="L1059" s="219"/>
      <c r="M1059" s="220"/>
      <c r="N1059" s="221"/>
      <c r="O1059" s="221"/>
      <c r="P1059" s="222">
        <f>SUM(P1060:P1147)</f>
        <v>0</v>
      </c>
      <c r="Q1059" s="221"/>
      <c r="R1059" s="222">
        <f>SUM(R1060:R1147)</f>
        <v>43.374276500000015</v>
      </c>
      <c r="S1059" s="221"/>
      <c r="T1059" s="223">
        <f>SUM(T1060:T1147)</f>
        <v>0</v>
      </c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R1059" s="224" t="s">
        <v>92</v>
      </c>
      <c r="AT1059" s="225" t="s">
        <v>82</v>
      </c>
      <c r="AU1059" s="225" t="s">
        <v>90</v>
      </c>
      <c r="AY1059" s="224" t="s">
        <v>244</v>
      </c>
      <c r="BK1059" s="226">
        <f>SUM(BK1060:BK1147)</f>
        <v>0</v>
      </c>
    </row>
    <row r="1060" s="2" customFormat="1" ht="24.15" customHeight="1">
      <c r="A1060" s="39"/>
      <c r="B1060" s="40"/>
      <c r="C1060" s="229" t="s">
        <v>1362</v>
      </c>
      <c r="D1060" s="229" t="s">
        <v>247</v>
      </c>
      <c r="E1060" s="230" t="s">
        <v>1363</v>
      </c>
      <c r="F1060" s="231" t="s">
        <v>1364</v>
      </c>
      <c r="G1060" s="232" t="s">
        <v>250</v>
      </c>
      <c r="H1060" s="233">
        <v>8</v>
      </c>
      <c r="I1060" s="234"/>
      <c r="J1060" s="235">
        <f>ROUND(I1060*H1060,2)</f>
        <v>0</v>
      </c>
      <c r="K1060" s="236"/>
      <c r="L1060" s="45"/>
      <c r="M1060" s="237" t="s">
        <v>1</v>
      </c>
      <c r="N1060" s="238" t="s">
        <v>48</v>
      </c>
      <c r="O1060" s="92"/>
      <c r="P1060" s="239">
        <f>O1060*H1060</f>
        <v>0</v>
      </c>
      <c r="Q1060" s="239">
        <v>0</v>
      </c>
      <c r="R1060" s="239">
        <f>Q1060*H1060</f>
        <v>0</v>
      </c>
      <c r="S1060" s="239">
        <v>0</v>
      </c>
      <c r="T1060" s="240">
        <f>S1060*H1060</f>
        <v>0</v>
      </c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R1060" s="241" t="s">
        <v>330</v>
      </c>
      <c r="AT1060" s="241" t="s">
        <v>247</v>
      </c>
      <c r="AU1060" s="241" t="s">
        <v>92</v>
      </c>
      <c r="AY1060" s="18" t="s">
        <v>244</v>
      </c>
      <c r="BE1060" s="242">
        <f>IF(N1060="základní",J1060,0)</f>
        <v>0</v>
      </c>
      <c r="BF1060" s="242">
        <f>IF(N1060="snížená",J1060,0)</f>
        <v>0</v>
      </c>
      <c r="BG1060" s="242">
        <f>IF(N1060="zákl. přenesená",J1060,0)</f>
        <v>0</v>
      </c>
      <c r="BH1060" s="242">
        <f>IF(N1060="sníž. přenesená",J1060,0)</f>
        <v>0</v>
      </c>
      <c r="BI1060" s="242">
        <f>IF(N1060="nulová",J1060,0)</f>
        <v>0</v>
      </c>
      <c r="BJ1060" s="18" t="s">
        <v>90</v>
      </c>
      <c r="BK1060" s="242">
        <f>ROUND(I1060*H1060,2)</f>
        <v>0</v>
      </c>
      <c r="BL1060" s="18" t="s">
        <v>330</v>
      </c>
      <c r="BM1060" s="241" t="s">
        <v>1365</v>
      </c>
    </row>
    <row r="1061" s="2" customFormat="1" ht="24.15" customHeight="1">
      <c r="A1061" s="39"/>
      <c r="B1061" s="40"/>
      <c r="C1061" s="287" t="s">
        <v>1366</v>
      </c>
      <c r="D1061" s="287" t="s">
        <v>529</v>
      </c>
      <c r="E1061" s="288" t="s">
        <v>1367</v>
      </c>
      <c r="F1061" s="289" t="s">
        <v>1368</v>
      </c>
      <c r="G1061" s="290" t="s">
        <v>250</v>
      </c>
      <c r="H1061" s="291">
        <v>4</v>
      </c>
      <c r="I1061" s="292"/>
      <c r="J1061" s="293">
        <f>ROUND(I1061*H1061,2)</f>
        <v>0</v>
      </c>
      <c r="K1061" s="294"/>
      <c r="L1061" s="295"/>
      <c r="M1061" s="296" t="s">
        <v>1</v>
      </c>
      <c r="N1061" s="297" t="s">
        <v>48</v>
      </c>
      <c r="O1061" s="92"/>
      <c r="P1061" s="239">
        <f>O1061*H1061</f>
        <v>0</v>
      </c>
      <c r="Q1061" s="239">
        <v>0.029000000000000001</v>
      </c>
      <c r="R1061" s="239">
        <f>Q1061*H1061</f>
        <v>0.11600000000000001</v>
      </c>
      <c r="S1061" s="239">
        <v>0</v>
      </c>
      <c r="T1061" s="240">
        <f>S1061*H1061</f>
        <v>0</v>
      </c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R1061" s="241" t="s">
        <v>427</v>
      </c>
      <c r="AT1061" s="241" t="s">
        <v>529</v>
      </c>
      <c r="AU1061" s="241" t="s">
        <v>92</v>
      </c>
      <c r="AY1061" s="18" t="s">
        <v>244</v>
      </c>
      <c r="BE1061" s="242">
        <f>IF(N1061="základní",J1061,0)</f>
        <v>0</v>
      </c>
      <c r="BF1061" s="242">
        <f>IF(N1061="snížená",J1061,0)</f>
        <v>0</v>
      </c>
      <c r="BG1061" s="242">
        <f>IF(N1061="zákl. přenesená",J1061,0)</f>
        <v>0</v>
      </c>
      <c r="BH1061" s="242">
        <f>IF(N1061="sníž. přenesená",J1061,0)</f>
        <v>0</v>
      </c>
      <c r="BI1061" s="242">
        <f>IF(N1061="nulová",J1061,0)</f>
        <v>0</v>
      </c>
      <c r="BJ1061" s="18" t="s">
        <v>90</v>
      </c>
      <c r="BK1061" s="242">
        <f>ROUND(I1061*H1061,2)</f>
        <v>0</v>
      </c>
      <c r="BL1061" s="18" t="s">
        <v>330</v>
      </c>
      <c r="BM1061" s="241" t="s">
        <v>1369</v>
      </c>
    </row>
    <row r="1062" s="13" customFormat="1">
      <c r="A1062" s="13"/>
      <c r="B1062" s="243"/>
      <c r="C1062" s="244"/>
      <c r="D1062" s="245" t="s">
        <v>253</v>
      </c>
      <c r="E1062" s="246" t="s">
        <v>1</v>
      </c>
      <c r="F1062" s="247" t="s">
        <v>1370</v>
      </c>
      <c r="G1062" s="244"/>
      <c r="H1062" s="248">
        <v>4</v>
      </c>
      <c r="I1062" s="249"/>
      <c r="J1062" s="244"/>
      <c r="K1062" s="244"/>
      <c r="L1062" s="250"/>
      <c r="M1062" s="251"/>
      <c r="N1062" s="252"/>
      <c r="O1062" s="252"/>
      <c r="P1062" s="252"/>
      <c r="Q1062" s="252"/>
      <c r="R1062" s="252"/>
      <c r="S1062" s="252"/>
      <c r="T1062" s="25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54" t="s">
        <v>253</v>
      </c>
      <c r="AU1062" s="254" t="s">
        <v>92</v>
      </c>
      <c r="AV1062" s="13" t="s">
        <v>92</v>
      </c>
      <c r="AW1062" s="13" t="s">
        <v>36</v>
      </c>
      <c r="AX1062" s="13" t="s">
        <v>83</v>
      </c>
      <c r="AY1062" s="254" t="s">
        <v>244</v>
      </c>
    </row>
    <row r="1063" s="14" customFormat="1">
      <c r="A1063" s="14"/>
      <c r="B1063" s="255"/>
      <c r="C1063" s="256"/>
      <c r="D1063" s="245" t="s">
        <v>253</v>
      </c>
      <c r="E1063" s="257" t="s">
        <v>1</v>
      </c>
      <c r="F1063" s="258" t="s">
        <v>255</v>
      </c>
      <c r="G1063" s="256"/>
      <c r="H1063" s="259">
        <v>4</v>
      </c>
      <c r="I1063" s="260"/>
      <c r="J1063" s="256"/>
      <c r="K1063" s="256"/>
      <c r="L1063" s="261"/>
      <c r="M1063" s="262"/>
      <c r="N1063" s="263"/>
      <c r="O1063" s="263"/>
      <c r="P1063" s="263"/>
      <c r="Q1063" s="263"/>
      <c r="R1063" s="263"/>
      <c r="S1063" s="263"/>
      <c r="T1063" s="26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65" t="s">
        <v>253</v>
      </c>
      <c r="AU1063" s="265" t="s">
        <v>92</v>
      </c>
      <c r="AV1063" s="14" t="s">
        <v>251</v>
      </c>
      <c r="AW1063" s="14" t="s">
        <v>36</v>
      </c>
      <c r="AX1063" s="14" t="s">
        <v>90</v>
      </c>
      <c r="AY1063" s="265" t="s">
        <v>244</v>
      </c>
    </row>
    <row r="1064" s="2" customFormat="1" ht="24.15" customHeight="1">
      <c r="A1064" s="39"/>
      <c r="B1064" s="40"/>
      <c r="C1064" s="287" t="s">
        <v>1371</v>
      </c>
      <c r="D1064" s="287" t="s">
        <v>529</v>
      </c>
      <c r="E1064" s="288" t="s">
        <v>1372</v>
      </c>
      <c r="F1064" s="289" t="s">
        <v>1373</v>
      </c>
      <c r="G1064" s="290" t="s">
        <v>250</v>
      </c>
      <c r="H1064" s="291">
        <v>4</v>
      </c>
      <c r="I1064" s="292"/>
      <c r="J1064" s="293">
        <f>ROUND(I1064*H1064,2)</f>
        <v>0</v>
      </c>
      <c r="K1064" s="294"/>
      <c r="L1064" s="295"/>
      <c r="M1064" s="296" t="s">
        <v>1</v>
      </c>
      <c r="N1064" s="297" t="s">
        <v>48</v>
      </c>
      <c r="O1064" s="92"/>
      <c r="P1064" s="239">
        <f>O1064*H1064</f>
        <v>0</v>
      </c>
      <c r="Q1064" s="239">
        <v>0.029000000000000001</v>
      </c>
      <c r="R1064" s="239">
        <f>Q1064*H1064</f>
        <v>0.11600000000000001</v>
      </c>
      <c r="S1064" s="239">
        <v>0</v>
      </c>
      <c r="T1064" s="240">
        <f>S1064*H1064</f>
        <v>0</v>
      </c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R1064" s="241" t="s">
        <v>427</v>
      </c>
      <c r="AT1064" s="241" t="s">
        <v>529</v>
      </c>
      <c r="AU1064" s="241" t="s">
        <v>92</v>
      </c>
      <c r="AY1064" s="18" t="s">
        <v>244</v>
      </c>
      <c r="BE1064" s="242">
        <f>IF(N1064="základní",J1064,0)</f>
        <v>0</v>
      </c>
      <c r="BF1064" s="242">
        <f>IF(N1064="snížená",J1064,0)</f>
        <v>0</v>
      </c>
      <c r="BG1064" s="242">
        <f>IF(N1064="zákl. přenesená",J1064,0)</f>
        <v>0</v>
      </c>
      <c r="BH1064" s="242">
        <f>IF(N1064="sníž. přenesená",J1064,0)</f>
        <v>0</v>
      </c>
      <c r="BI1064" s="242">
        <f>IF(N1064="nulová",J1064,0)</f>
        <v>0</v>
      </c>
      <c r="BJ1064" s="18" t="s">
        <v>90</v>
      </c>
      <c r="BK1064" s="242">
        <f>ROUND(I1064*H1064,2)</f>
        <v>0</v>
      </c>
      <c r="BL1064" s="18" t="s">
        <v>330</v>
      </c>
      <c r="BM1064" s="241" t="s">
        <v>1374</v>
      </c>
    </row>
    <row r="1065" s="13" customFormat="1">
      <c r="A1065" s="13"/>
      <c r="B1065" s="243"/>
      <c r="C1065" s="244"/>
      <c r="D1065" s="245" t="s">
        <v>253</v>
      </c>
      <c r="E1065" s="246" t="s">
        <v>1</v>
      </c>
      <c r="F1065" s="247" t="s">
        <v>1375</v>
      </c>
      <c r="G1065" s="244"/>
      <c r="H1065" s="248">
        <v>4</v>
      </c>
      <c r="I1065" s="249"/>
      <c r="J1065" s="244"/>
      <c r="K1065" s="244"/>
      <c r="L1065" s="250"/>
      <c r="M1065" s="251"/>
      <c r="N1065" s="252"/>
      <c r="O1065" s="252"/>
      <c r="P1065" s="252"/>
      <c r="Q1065" s="252"/>
      <c r="R1065" s="252"/>
      <c r="S1065" s="252"/>
      <c r="T1065" s="25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54" t="s">
        <v>253</v>
      </c>
      <c r="AU1065" s="254" t="s">
        <v>92</v>
      </c>
      <c r="AV1065" s="13" t="s">
        <v>92</v>
      </c>
      <c r="AW1065" s="13" t="s">
        <v>36</v>
      </c>
      <c r="AX1065" s="13" t="s">
        <v>83</v>
      </c>
      <c r="AY1065" s="254" t="s">
        <v>244</v>
      </c>
    </row>
    <row r="1066" s="14" customFormat="1">
      <c r="A1066" s="14"/>
      <c r="B1066" s="255"/>
      <c r="C1066" s="256"/>
      <c r="D1066" s="245" t="s">
        <v>253</v>
      </c>
      <c r="E1066" s="257" t="s">
        <v>1</v>
      </c>
      <c r="F1066" s="258" t="s">
        <v>255</v>
      </c>
      <c r="G1066" s="256"/>
      <c r="H1066" s="259">
        <v>4</v>
      </c>
      <c r="I1066" s="260"/>
      <c r="J1066" s="256"/>
      <c r="K1066" s="256"/>
      <c r="L1066" s="261"/>
      <c r="M1066" s="262"/>
      <c r="N1066" s="263"/>
      <c r="O1066" s="263"/>
      <c r="P1066" s="263"/>
      <c r="Q1066" s="263"/>
      <c r="R1066" s="263"/>
      <c r="S1066" s="263"/>
      <c r="T1066" s="26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65" t="s">
        <v>253</v>
      </c>
      <c r="AU1066" s="265" t="s">
        <v>92</v>
      </c>
      <c r="AV1066" s="14" t="s">
        <v>251</v>
      </c>
      <c r="AW1066" s="14" t="s">
        <v>36</v>
      </c>
      <c r="AX1066" s="14" t="s">
        <v>90</v>
      </c>
      <c r="AY1066" s="265" t="s">
        <v>244</v>
      </c>
    </row>
    <row r="1067" s="2" customFormat="1" ht="49.05" customHeight="1">
      <c r="A1067" s="39"/>
      <c r="B1067" s="40"/>
      <c r="C1067" s="229" t="s">
        <v>1376</v>
      </c>
      <c r="D1067" s="229" t="s">
        <v>247</v>
      </c>
      <c r="E1067" s="230" t="s">
        <v>1377</v>
      </c>
      <c r="F1067" s="231" t="s">
        <v>1378</v>
      </c>
      <c r="G1067" s="232" t="s">
        <v>184</v>
      </c>
      <c r="H1067" s="233">
        <v>350</v>
      </c>
      <c r="I1067" s="234"/>
      <c r="J1067" s="235">
        <f>ROUND(I1067*H1067,2)</f>
        <v>0</v>
      </c>
      <c r="K1067" s="236"/>
      <c r="L1067" s="45"/>
      <c r="M1067" s="237" t="s">
        <v>1</v>
      </c>
      <c r="N1067" s="238" t="s">
        <v>48</v>
      </c>
      <c r="O1067" s="92"/>
      <c r="P1067" s="239">
        <f>O1067*H1067</f>
        <v>0</v>
      </c>
      <c r="Q1067" s="239">
        <v>0.01</v>
      </c>
      <c r="R1067" s="239">
        <f>Q1067*H1067</f>
        <v>3.5</v>
      </c>
      <c r="S1067" s="239">
        <v>0</v>
      </c>
      <c r="T1067" s="240">
        <f>S1067*H1067</f>
        <v>0</v>
      </c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R1067" s="241" t="s">
        <v>251</v>
      </c>
      <c r="AT1067" s="241" t="s">
        <v>247</v>
      </c>
      <c r="AU1067" s="241" t="s">
        <v>92</v>
      </c>
      <c r="AY1067" s="18" t="s">
        <v>244</v>
      </c>
      <c r="BE1067" s="242">
        <f>IF(N1067="základní",J1067,0)</f>
        <v>0</v>
      </c>
      <c r="BF1067" s="242">
        <f>IF(N1067="snížená",J1067,0)</f>
        <v>0</v>
      </c>
      <c r="BG1067" s="242">
        <f>IF(N1067="zákl. přenesená",J1067,0)</f>
        <v>0</v>
      </c>
      <c r="BH1067" s="242">
        <f>IF(N1067="sníž. přenesená",J1067,0)</f>
        <v>0</v>
      </c>
      <c r="BI1067" s="242">
        <f>IF(N1067="nulová",J1067,0)</f>
        <v>0</v>
      </c>
      <c r="BJ1067" s="18" t="s">
        <v>90</v>
      </c>
      <c r="BK1067" s="242">
        <f>ROUND(I1067*H1067,2)</f>
        <v>0</v>
      </c>
      <c r="BL1067" s="18" t="s">
        <v>251</v>
      </c>
      <c r="BM1067" s="241" t="s">
        <v>1379</v>
      </c>
    </row>
    <row r="1068" s="2" customFormat="1">
      <c r="A1068" s="39"/>
      <c r="B1068" s="40"/>
      <c r="C1068" s="41"/>
      <c r="D1068" s="245" t="s">
        <v>632</v>
      </c>
      <c r="E1068" s="41"/>
      <c r="F1068" s="299" t="s">
        <v>1380</v>
      </c>
      <c r="G1068" s="41"/>
      <c r="H1068" s="41"/>
      <c r="I1068" s="300"/>
      <c r="J1068" s="41"/>
      <c r="K1068" s="41"/>
      <c r="L1068" s="45"/>
      <c r="M1068" s="301"/>
      <c r="N1068" s="302"/>
      <c r="O1068" s="92"/>
      <c r="P1068" s="92"/>
      <c r="Q1068" s="92"/>
      <c r="R1068" s="92"/>
      <c r="S1068" s="92"/>
      <c r="T1068" s="93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T1068" s="18" t="s">
        <v>632</v>
      </c>
      <c r="AU1068" s="18" t="s">
        <v>92</v>
      </c>
    </row>
    <row r="1069" s="2" customFormat="1" ht="37.8" customHeight="1">
      <c r="A1069" s="39"/>
      <c r="B1069" s="40"/>
      <c r="C1069" s="229" t="s">
        <v>1381</v>
      </c>
      <c r="D1069" s="229" t="s">
        <v>247</v>
      </c>
      <c r="E1069" s="230" t="s">
        <v>1382</v>
      </c>
      <c r="F1069" s="231" t="s">
        <v>1383</v>
      </c>
      <c r="G1069" s="232" t="s">
        <v>1196</v>
      </c>
      <c r="H1069" s="233">
        <v>4</v>
      </c>
      <c r="I1069" s="234"/>
      <c r="J1069" s="235">
        <f>ROUND(I1069*H1069,2)</f>
        <v>0</v>
      </c>
      <c r="K1069" s="236"/>
      <c r="L1069" s="45"/>
      <c r="M1069" s="237" t="s">
        <v>1</v>
      </c>
      <c r="N1069" s="238" t="s">
        <v>48</v>
      </c>
      <c r="O1069" s="92"/>
      <c r="P1069" s="239">
        <f>O1069*H1069</f>
        <v>0</v>
      </c>
      <c r="Q1069" s="239">
        <v>0.050000000000000003</v>
      </c>
      <c r="R1069" s="239">
        <f>Q1069*H1069</f>
        <v>0.20000000000000001</v>
      </c>
      <c r="S1069" s="239">
        <v>0</v>
      </c>
      <c r="T1069" s="240">
        <f>S1069*H1069</f>
        <v>0</v>
      </c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R1069" s="241" t="s">
        <v>251</v>
      </c>
      <c r="AT1069" s="241" t="s">
        <v>247</v>
      </c>
      <c r="AU1069" s="241" t="s">
        <v>92</v>
      </c>
      <c r="AY1069" s="18" t="s">
        <v>244</v>
      </c>
      <c r="BE1069" s="242">
        <f>IF(N1069="základní",J1069,0)</f>
        <v>0</v>
      </c>
      <c r="BF1069" s="242">
        <f>IF(N1069="snížená",J1069,0)</f>
        <v>0</v>
      </c>
      <c r="BG1069" s="242">
        <f>IF(N1069="zákl. přenesená",J1069,0)</f>
        <v>0</v>
      </c>
      <c r="BH1069" s="242">
        <f>IF(N1069="sníž. přenesená",J1069,0)</f>
        <v>0</v>
      </c>
      <c r="BI1069" s="242">
        <f>IF(N1069="nulová",J1069,0)</f>
        <v>0</v>
      </c>
      <c r="BJ1069" s="18" t="s">
        <v>90</v>
      </c>
      <c r="BK1069" s="242">
        <f>ROUND(I1069*H1069,2)</f>
        <v>0</v>
      </c>
      <c r="BL1069" s="18" t="s">
        <v>251</v>
      </c>
      <c r="BM1069" s="241" t="s">
        <v>1384</v>
      </c>
    </row>
    <row r="1070" s="2" customFormat="1">
      <c r="A1070" s="39"/>
      <c r="B1070" s="40"/>
      <c r="C1070" s="41"/>
      <c r="D1070" s="245" t="s">
        <v>632</v>
      </c>
      <c r="E1070" s="41"/>
      <c r="F1070" s="299" t="s">
        <v>1380</v>
      </c>
      <c r="G1070" s="41"/>
      <c r="H1070" s="41"/>
      <c r="I1070" s="300"/>
      <c r="J1070" s="41"/>
      <c r="K1070" s="41"/>
      <c r="L1070" s="45"/>
      <c r="M1070" s="301"/>
      <c r="N1070" s="302"/>
      <c r="O1070" s="92"/>
      <c r="P1070" s="92"/>
      <c r="Q1070" s="92"/>
      <c r="R1070" s="92"/>
      <c r="S1070" s="92"/>
      <c r="T1070" s="93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T1070" s="18" t="s">
        <v>632</v>
      </c>
      <c r="AU1070" s="18" t="s">
        <v>92</v>
      </c>
    </row>
    <row r="1071" s="2" customFormat="1" ht="37.8" customHeight="1">
      <c r="A1071" s="39"/>
      <c r="B1071" s="40"/>
      <c r="C1071" s="229" t="s">
        <v>1385</v>
      </c>
      <c r="D1071" s="229" t="s">
        <v>247</v>
      </c>
      <c r="E1071" s="230" t="s">
        <v>1386</v>
      </c>
      <c r="F1071" s="231" t="s">
        <v>1387</v>
      </c>
      <c r="G1071" s="232" t="s">
        <v>1196</v>
      </c>
      <c r="H1071" s="233">
        <v>1</v>
      </c>
      <c r="I1071" s="234"/>
      <c r="J1071" s="235">
        <f>ROUND(I1071*H1071,2)</f>
        <v>0</v>
      </c>
      <c r="K1071" s="236"/>
      <c r="L1071" s="45"/>
      <c r="M1071" s="237" t="s">
        <v>1</v>
      </c>
      <c r="N1071" s="238" t="s">
        <v>48</v>
      </c>
      <c r="O1071" s="92"/>
      <c r="P1071" s="239">
        <f>O1071*H1071</f>
        <v>0</v>
      </c>
      <c r="Q1071" s="239">
        <v>0.29999999999999999</v>
      </c>
      <c r="R1071" s="239">
        <f>Q1071*H1071</f>
        <v>0.29999999999999999</v>
      </c>
      <c r="S1071" s="239">
        <v>0</v>
      </c>
      <c r="T1071" s="240">
        <f>S1071*H1071</f>
        <v>0</v>
      </c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R1071" s="241" t="s">
        <v>251</v>
      </c>
      <c r="AT1071" s="241" t="s">
        <v>247</v>
      </c>
      <c r="AU1071" s="241" t="s">
        <v>92</v>
      </c>
      <c r="AY1071" s="18" t="s">
        <v>244</v>
      </c>
      <c r="BE1071" s="242">
        <f>IF(N1071="základní",J1071,0)</f>
        <v>0</v>
      </c>
      <c r="BF1071" s="242">
        <f>IF(N1071="snížená",J1071,0)</f>
        <v>0</v>
      </c>
      <c r="BG1071" s="242">
        <f>IF(N1071="zákl. přenesená",J1071,0)</f>
        <v>0</v>
      </c>
      <c r="BH1071" s="242">
        <f>IF(N1071="sníž. přenesená",J1071,0)</f>
        <v>0</v>
      </c>
      <c r="BI1071" s="242">
        <f>IF(N1071="nulová",J1071,0)</f>
        <v>0</v>
      </c>
      <c r="BJ1071" s="18" t="s">
        <v>90</v>
      </c>
      <c r="BK1071" s="242">
        <f>ROUND(I1071*H1071,2)</f>
        <v>0</v>
      </c>
      <c r="BL1071" s="18" t="s">
        <v>251</v>
      </c>
      <c r="BM1071" s="241" t="s">
        <v>1388</v>
      </c>
    </row>
    <row r="1072" s="2" customFormat="1">
      <c r="A1072" s="39"/>
      <c r="B1072" s="40"/>
      <c r="C1072" s="41"/>
      <c r="D1072" s="245" t="s">
        <v>632</v>
      </c>
      <c r="E1072" s="41"/>
      <c r="F1072" s="299" t="s">
        <v>1380</v>
      </c>
      <c r="G1072" s="41"/>
      <c r="H1072" s="41"/>
      <c r="I1072" s="300"/>
      <c r="J1072" s="41"/>
      <c r="K1072" s="41"/>
      <c r="L1072" s="45"/>
      <c r="M1072" s="301"/>
      <c r="N1072" s="302"/>
      <c r="O1072" s="92"/>
      <c r="P1072" s="92"/>
      <c r="Q1072" s="92"/>
      <c r="R1072" s="92"/>
      <c r="S1072" s="92"/>
      <c r="T1072" s="93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T1072" s="18" t="s">
        <v>632</v>
      </c>
      <c r="AU1072" s="18" t="s">
        <v>92</v>
      </c>
    </row>
    <row r="1073" s="2" customFormat="1" ht="33" customHeight="1">
      <c r="A1073" s="39"/>
      <c r="B1073" s="40"/>
      <c r="C1073" s="229" t="s">
        <v>1389</v>
      </c>
      <c r="D1073" s="229" t="s">
        <v>247</v>
      </c>
      <c r="E1073" s="230" t="s">
        <v>1390</v>
      </c>
      <c r="F1073" s="231" t="s">
        <v>1391</v>
      </c>
      <c r="G1073" s="232" t="s">
        <v>184</v>
      </c>
      <c r="H1073" s="233">
        <v>670</v>
      </c>
      <c r="I1073" s="234"/>
      <c r="J1073" s="235">
        <f>ROUND(I1073*H1073,2)</f>
        <v>0</v>
      </c>
      <c r="K1073" s="236"/>
      <c r="L1073" s="45"/>
      <c r="M1073" s="237" t="s">
        <v>1</v>
      </c>
      <c r="N1073" s="238" t="s">
        <v>48</v>
      </c>
      <c r="O1073" s="92"/>
      <c r="P1073" s="239">
        <f>O1073*H1073</f>
        <v>0</v>
      </c>
      <c r="Q1073" s="239">
        <v>0.048000000000000001</v>
      </c>
      <c r="R1073" s="239">
        <f>Q1073*H1073</f>
        <v>32.160000000000004</v>
      </c>
      <c r="S1073" s="239">
        <v>0</v>
      </c>
      <c r="T1073" s="240">
        <f>S1073*H1073</f>
        <v>0</v>
      </c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9"/>
      <c r="AR1073" s="241" t="s">
        <v>251</v>
      </c>
      <c r="AT1073" s="241" t="s">
        <v>247</v>
      </c>
      <c r="AU1073" s="241" t="s">
        <v>92</v>
      </c>
      <c r="AY1073" s="18" t="s">
        <v>244</v>
      </c>
      <c r="BE1073" s="242">
        <f>IF(N1073="základní",J1073,0)</f>
        <v>0</v>
      </c>
      <c r="BF1073" s="242">
        <f>IF(N1073="snížená",J1073,0)</f>
        <v>0</v>
      </c>
      <c r="BG1073" s="242">
        <f>IF(N1073="zákl. přenesená",J1073,0)</f>
        <v>0</v>
      </c>
      <c r="BH1073" s="242">
        <f>IF(N1073="sníž. přenesená",J1073,0)</f>
        <v>0</v>
      </c>
      <c r="BI1073" s="242">
        <f>IF(N1073="nulová",J1073,0)</f>
        <v>0</v>
      </c>
      <c r="BJ1073" s="18" t="s">
        <v>90</v>
      </c>
      <c r="BK1073" s="242">
        <f>ROUND(I1073*H1073,2)</f>
        <v>0</v>
      </c>
      <c r="BL1073" s="18" t="s">
        <v>251</v>
      </c>
      <c r="BM1073" s="241" t="s">
        <v>1392</v>
      </c>
    </row>
    <row r="1074" s="2" customFormat="1">
      <c r="A1074" s="39"/>
      <c r="B1074" s="40"/>
      <c r="C1074" s="41"/>
      <c r="D1074" s="245" t="s">
        <v>632</v>
      </c>
      <c r="E1074" s="41"/>
      <c r="F1074" s="299" t="s">
        <v>1393</v>
      </c>
      <c r="G1074" s="41"/>
      <c r="H1074" s="41"/>
      <c r="I1074" s="300"/>
      <c r="J1074" s="41"/>
      <c r="K1074" s="41"/>
      <c r="L1074" s="45"/>
      <c r="M1074" s="301"/>
      <c r="N1074" s="302"/>
      <c r="O1074" s="92"/>
      <c r="P1074" s="92"/>
      <c r="Q1074" s="92"/>
      <c r="R1074" s="92"/>
      <c r="S1074" s="92"/>
      <c r="T1074" s="93"/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T1074" s="18" t="s">
        <v>632</v>
      </c>
      <c r="AU1074" s="18" t="s">
        <v>92</v>
      </c>
    </row>
    <row r="1075" s="2" customFormat="1" ht="24.15" customHeight="1">
      <c r="A1075" s="39"/>
      <c r="B1075" s="40"/>
      <c r="C1075" s="229" t="s">
        <v>1394</v>
      </c>
      <c r="D1075" s="229" t="s">
        <v>247</v>
      </c>
      <c r="E1075" s="230" t="s">
        <v>1395</v>
      </c>
      <c r="F1075" s="231" t="s">
        <v>1396</v>
      </c>
      <c r="G1075" s="232" t="s">
        <v>174</v>
      </c>
      <c r="H1075" s="233">
        <v>2.2999999999999998</v>
      </c>
      <c r="I1075" s="234"/>
      <c r="J1075" s="235">
        <f>ROUND(I1075*H1075,2)</f>
        <v>0</v>
      </c>
      <c r="K1075" s="236"/>
      <c r="L1075" s="45"/>
      <c r="M1075" s="237" t="s">
        <v>1</v>
      </c>
      <c r="N1075" s="238" t="s">
        <v>48</v>
      </c>
      <c r="O1075" s="92"/>
      <c r="P1075" s="239">
        <f>O1075*H1075</f>
        <v>0</v>
      </c>
      <c r="Q1075" s="239">
        <v>0</v>
      </c>
      <c r="R1075" s="239">
        <f>Q1075*H1075</f>
        <v>0</v>
      </c>
      <c r="S1075" s="239">
        <v>0</v>
      </c>
      <c r="T1075" s="240">
        <f>S1075*H1075</f>
        <v>0</v>
      </c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R1075" s="241" t="s">
        <v>330</v>
      </c>
      <c r="AT1075" s="241" t="s">
        <v>247</v>
      </c>
      <c r="AU1075" s="241" t="s">
        <v>92</v>
      </c>
      <c r="AY1075" s="18" t="s">
        <v>244</v>
      </c>
      <c r="BE1075" s="242">
        <f>IF(N1075="základní",J1075,0)</f>
        <v>0</v>
      </c>
      <c r="BF1075" s="242">
        <f>IF(N1075="snížená",J1075,0)</f>
        <v>0</v>
      </c>
      <c r="BG1075" s="242">
        <f>IF(N1075="zákl. přenesená",J1075,0)</f>
        <v>0</v>
      </c>
      <c r="BH1075" s="242">
        <f>IF(N1075="sníž. přenesená",J1075,0)</f>
        <v>0</v>
      </c>
      <c r="BI1075" s="242">
        <f>IF(N1075="nulová",J1075,0)</f>
        <v>0</v>
      </c>
      <c r="BJ1075" s="18" t="s">
        <v>90</v>
      </c>
      <c r="BK1075" s="242">
        <f>ROUND(I1075*H1075,2)</f>
        <v>0</v>
      </c>
      <c r="BL1075" s="18" t="s">
        <v>330</v>
      </c>
      <c r="BM1075" s="241" t="s">
        <v>1397</v>
      </c>
    </row>
    <row r="1076" s="13" customFormat="1">
      <c r="A1076" s="13"/>
      <c r="B1076" s="243"/>
      <c r="C1076" s="244"/>
      <c r="D1076" s="245" t="s">
        <v>253</v>
      </c>
      <c r="E1076" s="246" t="s">
        <v>1</v>
      </c>
      <c r="F1076" s="247" t="s">
        <v>1398</v>
      </c>
      <c r="G1076" s="244"/>
      <c r="H1076" s="248">
        <v>2.2999999999999998</v>
      </c>
      <c r="I1076" s="249"/>
      <c r="J1076" s="244"/>
      <c r="K1076" s="244"/>
      <c r="L1076" s="250"/>
      <c r="M1076" s="251"/>
      <c r="N1076" s="252"/>
      <c r="O1076" s="252"/>
      <c r="P1076" s="252"/>
      <c r="Q1076" s="252"/>
      <c r="R1076" s="252"/>
      <c r="S1076" s="252"/>
      <c r="T1076" s="25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54" t="s">
        <v>253</v>
      </c>
      <c r="AU1076" s="254" t="s">
        <v>92</v>
      </c>
      <c r="AV1076" s="13" t="s">
        <v>92</v>
      </c>
      <c r="AW1076" s="13" t="s">
        <v>36</v>
      </c>
      <c r="AX1076" s="13" t="s">
        <v>83</v>
      </c>
      <c r="AY1076" s="254" t="s">
        <v>244</v>
      </c>
    </row>
    <row r="1077" s="14" customFormat="1">
      <c r="A1077" s="14"/>
      <c r="B1077" s="255"/>
      <c r="C1077" s="256"/>
      <c r="D1077" s="245" t="s">
        <v>253</v>
      </c>
      <c r="E1077" s="257" t="s">
        <v>1</v>
      </c>
      <c r="F1077" s="258" t="s">
        <v>255</v>
      </c>
      <c r="G1077" s="256"/>
      <c r="H1077" s="259">
        <v>2.2999999999999998</v>
      </c>
      <c r="I1077" s="260"/>
      <c r="J1077" s="256"/>
      <c r="K1077" s="256"/>
      <c r="L1077" s="261"/>
      <c r="M1077" s="262"/>
      <c r="N1077" s="263"/>
      <c r="O1077" s="263"/>
      <c r="P1077" s="263"/>
      <c r="Q1077" s="263"/>
      <c r="R1077" s="263"/>
      <c r="S1077" s="263"/>
      <c r="T1077" s="26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65" t="s">
        <v>253</v>
      </c>
      <c r="AU1077" s="265" t="s">
        <v>92</v>
      </c>
      <c r="AV1077" s="14" t="s">
        <v>251</v>
      </c>
      <c r="AW1077" s="14" t="s">
        <v>36</v>
      </c>
      <c r="AX1077" s="14" t="s">
        <v>90</v>
      </c>
      <c r="AY1077" s="265" t="s">
        <v>244</v>
      </c>
    </row>
    <row r="1078" s="2" customFormat="1" ht="21.75" customHeight="1">
      <c r="A1078" s="39"/>
      <c r="B1078" s="40"/>
      <c r="C1078" s="287" t="s">
        <v>1399</v>
      </c>
      <c r="D1078" s="287" t="s">
        <v>529</v>
      </c>
      <c r="E1078" s="288" t="s">
        <v>1400</v>
      </c>
      <c r="F1078" s="289" t="s">
        <v>1401</v>
      </c>
      <c r="G1078" s="290" t="s">
        <v>687</v>
      </c>
      <c r="H1078" s="291">
        <v>1</v>
      </c>
      <c r="I1078" s="292"/>
      <c r="J1078" s="293">
        <f>ROUND(I1078*H1078,2)</f>
        <v>0</v>
      </c>
      <c r="K1078" s="294"/>
      <c r="L1078" s="295"/>
      <c r="M1078" s="296" t="s">
        <v>1</v>
      </c>
      <c r="N1078" s="297" t="s">
        <v>48</v>
      </c>
      <c r="O1078" s="92"/>
      <c r="P1078" s="239">
        <f>O1078*H1078</f>
        <v>0</v>
      </c>
      <c r="Q1078" s="239">
        <v>0.023</v>
      </c>
      <c r="R1078" s="239">
        <f>Q1078*H1078</f>
        <v>0.023</v>
      </c>
      <c r="S1078" s="239">
        <v>0</v>
      </c>
      <c r="T1078" s="240">
        <f>S1078*H1078</f>
        <v>0</v>
      </c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R1078" s="241" t="s">
        <v>280</v>
      </c>
      <c r="AT1078" s="241" t="s">
        <v>529</v>
      </c>
      <c r="AU1078" s="241" t="s">
        <v>92</v>
      </c>
      <c r="AY1078" s="18" t="s">
        <v>244</v>
      </c>
      <c r="BE1078" s="242">
        <f>IF(N1078="základní",J1078,0)</f>
        <v>0</v>
      </c>
      <c r="BF1078" s="242">
        <f>IF(N1078="snížená",J1078,0)</f>
        <v>0</v>
      </c>
      <c r="BG1078" s="242">
        <f>IF(N1078="zákl. přenesená",J1078,0)</f>
        <v>0</v>
      </c>
      <c r="BH1078" s="242">
        <f>IF(N1078="sníž. přenesená",J1078,0)</f>
        <v>0</v>
      </c>
      <c r="BI1078" s="242">
        <f>IF(N1078="nulová",J1078,0)</f>
        <v>0</v>
      </c>
      <c r="BJ1078" s="18" t="s">
        <v>90</v>
      </c>
      <c r="BK1078" s="242">
        <f>ROUND(I1078*H1078,2)</f>
        <v>0</v>
      </c>
      <c r="BL1078" s="18" t="s">
        <v>251</v>
      </c>
      <c r="BM1078" s="241" t="s">
        <v>1402</v>
      </c>
    </row>
    <row r="1079" s="2" customFormat="1">
      <c r="A1079" s="39"/>
      <c r="B1079" s="40"/>
      <c r="C1079" s="41"/>
      <c r="D1079" s="245" t="s">
        <v>632</v>
      </c>
      <c r="E1079" s="41"/>
      <c r="F1079" s="299" t="s">
        <v>1403</v>
      </c>
      <c r="G1079" s="41"/>
      <c r="H1079" s="41"/>
      <c r="I1079" s="300"/>
      <c r="J1079" s="41"/>
      <c r="K1079" s="41"/>
      <c r="L1079" s="45"/>
      <c r="M1079" s="301"/>
      <c r="N1079" s="302"/>
      <c r="O1079" s="92"/>
      <c r="P1079" s="92"/>
      <c r="Q1079" s="92"/>
      <c r="R1079" s="92"/>
      <c r="S1079" s="92"/>
      <c r="T1079" s="93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T1079" s="18" t="s">
        <v>632</v>
      </c>
      <c r="AU1079" s="18" t="s">
        <v>92</v>
      </c>
    </row>
    <row r="1080" s="13" customFormat="1">
      <c r="A1080" s="13"/>
      <c r="B1080" s="243"/>
      <c r="C1080" s="244"/>
      <c r="D1080" s="245" t="s">
        <v>253</v>
      </c>
      <c r="E1080" s="246" t="s">
        <v>1</v>
      </c>
      <c r="F1080" s="247" t="s">
        <v>1404</v>
      </c>
      <c r="G1080" s="244"/>
      <c r="H1080" s="248">
        <v>1</v>
      </c>
      <c r="I1080" s="249"/>
      <c r="J1080" s="244"/>
      <c r="K1080" s="244"/>
      <c r="L1080" s="250"/>
      <c r="M1080" s="251"/>
      <c r="N1080" s="252"/>
      <c r="O1080" s="252"/>
      <c r="P1080" s="252"/>
      <c r="Q1080" s="252"/>
      <c r="R1080" s="252"/>
      <c r="S1080" s="252"/>
      <c r="T1080" s="25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54" t="s">
        <v>253</v>
      </c>
      <c r="AU1080" s="254" t="s">
        <v>92</v>
      </c>
      <c r="AV1080" s="13" t="s">
        <v>92</v>
      </c>
      <c r="AW1080" s="13" t="s">
        <v>36</v>
      </c>
      <c r="AX1080" s="13" t="s">
        <v>83</v>
      </c>
      <c r="AY1080" s="254" t="s">
        <v>244</v>
      </c>
    </row>
    <row r="1081" s="14" customFormat="1">
      <c r="A1081" s="14"/>
      <c r="B1081" s="255"/>
      <c r="C1081" s="256"/>
      <c r="D1081" s="245" t="s">
        <v>253</v>
      </c>
      <c r="E1081" s="257" t="s">
        <v>1</v>
      </c>
      <c r="F1081" s="258" t="s">
        <v>255</v>
      </c>
      <c r="G1081" s="256"/>
      <c r="H1081" s="259">
        <v>1</v>
      </c>
      <c r="I1081" s="260"/>
      <c r="J1081" s="256"/>
      <c r="K1081" s="256"/>
      <c r="L1081" s="261"/>
      <c r="M1081" s="262"/>
      <c r="N1081" s="263"/>
      <c r="O1081" s="263"/>
      <c r="P1081" s="263"/>
      <c r="Q1081" s="263"/>
      <c r="R1081" s="263"/>
      <c r="S1081" s="263"/>
      <c r="T1081" s="26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65" t="s">
        <v>253</v>
      </c>
      <c r="AU1081" s="265" t="s">
        <v>92</v>
      </c>
      <c r="AV1081" s="14" t="s">
        <v>251</v>
      </c>
      <c r="AW1081" s="14" t="s">
        <v>36</v>
      </c>
      <c r="AX1081" s="14" t="s">
        <v>90</v>
      </c>
      <c r="AY1081" s="265" t="s">
        <v>244</v>
      </c>
    </row>
    <row r="1082" s="2" customFormat="1" ht="24.15" customHeight="1">
      <c r="A1082" s="39"/>
      <c r="B1082" s="40"/>
      <c r="C1082" s="229" t="s">
        <v>1405</v>
      </c>
      <c r="D1082" s="229" t="s">
        <v>247</v>
      </c>
      <c r="E1082" s="230" t="s">
        <v>1406</v>
      </c>
      <c r="F1082" s="231" t="s">
        <v>1407</v>
      </c>
      <c r="G1082" s="232" t="s">
        <v>250</v>
      </c>
      <c r="H1082" s="233">
        <v>1</v>
      </c>
      <c r="I1082" s="234"/>
      <c r="J1082" s="235">
        <f>ROUND(I1082*H1082,2)</f>
        <v>0</v>
      </c>
      <c r="K1082" s="236"/>
      <c r="L1082" s="45"/>
      <c r="M1082" s="237" t="s">
        <v>1</v>
      </c>
      <c r="N1082" s="238" t="s">
        <v>48</v>
      </c>
      <c r="O1082" s="92"/>
      <c r="P1082" s="239">
        <f>O1082*H1082</f>
        <v>0</v>
      </c>
      <c r="Q1082" s="239">
        <v>0</v>
      </c>
      <c r="R1082" s="239">
        <f>Q1082*H1082</f>
        <v>0</v>
      </c>
      <c r="S1082" s="239">
        <v>0</v>
      </c>
      <c r="T1082" s="240">
        <f>S1082*H1082</f>
        <v>0</v>
      </c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R1082" s="241" t="s">
        <v>330</v>
      </c>
      <c r="AT1082" s="241" t="s">
        <v>247</v>
      </c>
      <c r="AU1082" s="241" t="s">
        <v>92</v>
      </c>
      <c r="AY1082" s="18" t="s">
        <v>244</v>
      </c>
      <c r="BE1082" s="242">
        <f>IF(N1082="základní",J1082,0)</f>
        <v>0</v>
      </c>
      <c r="BF1082" s="242">
        <f>IF(N1082="snížená",J1082,0)</f>
        <v>0</v>
      </c>
      <c r="BG1082" s="242">
        <f>IF(N1082="zákl. přenesená",J1082,0)</f>
        <v>0</v>
      </c>
      <c r="BH1082" s="242">
        <f>IF(N1082="sníž. přenesená",J1082,0)</f>
        <v>0</v>
      </c>
      <c r="BI1082" s="242">
        <f>IF(N1082="nulová",J1082,0)</f>
        <v>0</v>
      </c>
      <c r="BJ1082" s="18" t="s">
        <v>90</v>
      </c>
      <c r="BK1082" s="242">
        <f>ROUND(I1082*H1082,2)</f>
        <v>0</v>
      </c>
      <c r="BL1082" s="18" t="s">
        <v>330</v>
      </c>
      <c r="BM1082" s="241" t="s">
        <v>1408</v>
      </c>
    </row>
    <row r="1083" s="13" customFormat="1">
      <c r="A1083" s="13"/>
      <c r="B1083" s="243"/>
      <c r="C1083" s="244"/>
      <c r="D1083" s="245" t="s">
        <v>253</v>
      </c>
      <c r="E1083" s="246" t="s">
        <v>1</v>
      </c>
      <c r="F1083" s="247" t="s">
        <v>1409</v>
      </c>
      <c r="G1083" s="244"/>
      <c r="H1083" s="248">
        <v>1</v>
      </c>
      <c r="I1083" s="249"/>
      <c r="J1083" s="244"/>
      <c r="K1083" s="244"/>
      <c r="L1083" s="250"/>
      <c r="M1083" s="251"/>
      <c r="N1083" s="252"/>
      <c r="O1083" s="252"/>
      <c r="P1083" s="252"/>
      <c r="Q1083" s="252"/>
      <c r="R1083" s="252"/>
      <c r="S1083" s="252"/>
      <c r="T1083" s="25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4" t="s">
        <v>253</v>
      </c>
      <c r="AU1083" s="254" t="s">
        <v>92</v>
      </c>
      <c r="AV1083" s="13" t="s">
        <v>92</v>
      </c>
      <c r="AW1083" s="13" t="s">
        <v>36</v>
      </c>
      <c r="AX1083" s="13" t="s">
        <v>83</v>
      </c>
      <c r="AY1083" s="254" t="s">
        <v>244</v>
      </c>
    </row>
    <row r="1084" s="14" customFormat="1">
      <c r="A1084" s="14"/>
      <c r="B1084" s="255"/>
      <c r="C1084" s="256"/>
      <c r="D1084" s="245" t="s">
        <v>253</v>
      </c>
      <c r="E1084" s="257" t="s">
        <v>1</v>
      </c>
      <c r="F1084" s="258" t="s">
        <v>255</v>
      </c>
      <c r="G1084" s="256"/>
      <c r="H1084" s="259">
        <v>1</v>
      </c>
      <c r="I1084" s="260"/>
      <c r="J1084" s="256"/>
      <c r="K1084" s="256"/>
      <c r="L1084" s="261"/>
      <c r="M1084" s="262"/>
      <c r="N1084" s="263"/>
      <c r="O1084" s="263"/>
      <c r="P1084" s="263"/>
      <c r="Q1084" s="263"/>
      <c r="R1084" s="263"/>
      <c r="S1084" s="263"/>
      <c r="T1084" s="26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65" t="s">
        <v>253</v>
      </c>
      <c r="AU1084" s="265" t="s">
        <v>92</v>
      </c>
      <c r="AV1084" s="14" t="s">
        <v>251</v>
      </c>
      <c r="AW1084" s="14" t="s">
        <v>36</v>
      </c>
      <c r="AX1084" s="14" t="s">
        <v>90</v>
      </c>
      <c r="AY1084" s="265" t="s">
        <v>244</v>
      </c>
    </row>
    <row r="1085" s="2" customFormat="1" ht="21.75" customHeight="1">
      <c r="A1085" s="39"/>
      <c r="B1085" s="40"/>
      <c r="C1085" s="287" t="s">
        <v>1410</v>
      </c>
      <c r="D1085" s="287" t="s">
        <v>529</v>
      </c>
      <c r="E1085" s="288" t="s">
        <v>1411</v>
      </c>
      <c r="F1085" s="289" t="s">
        <v>1412</v>
      </c>
      <c r="G1085" s="290" t="s">
        <v>687</v>
      </c>
      <c r="H1085" s="291">
        <v>1</v>
      </c>
      <c r="I1085" s="292"/>
      <c r="J1085" s="293">
        <f>ROUND(I1085*H1085,2)</f>
        <v>0</v>
      </c>
      <c r="K1085" s="294"/>
      <c r="L1085" s="295"/>
      <c r="M1085" s="296" t="s">
        <v>1</v>
      </c>
      <c r="N1085" s="297" t="s">
        <v>48</v>
      </c>
      <c r="O1085" s="92"/>
      <c r="P1085" s="239">
        <f>O1085*H1085</f>
        <v>0</v>
      </c>
      <c r="Q1085" s="239">
        <v>0.017000000000000001</v>
      </c>
      <c r="R1085" s="239">
        <f>Q1085*H1085</f>
        <v>0.017000000000000001</v>
      </c>
      <c r="S1085" s="239">
        <v>0</v>
      </c>
      <c r="T1085" s="240">
        <f>S1085*H1085</f>
        <v>0</v>
      </c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R1085" s="241" t="s">
        <v>280</v>
      </c>
      <c r="AT1085" s="241" t="s">
        <v>529</v>
      </c>
      <c r="AU1085" s="241" t="s">
        <v>92</v>
      </c>
      <c r="AY1085" s="18" t="s">
        <v>244</v>
      </c>
      <c r="BE1085" s="242">
        <f>IF(N1085="základní",J1085,0)</f>
        <v>0</v>
      </c>
      <c r="BF1085" s="242">
        <f>IF(N1085="snížená",J1085,0)</f>
        <v>0</v>
      </c>
      <c r="BG1085" s="242">
        <f>IF(N1085="zákl. přenesená",J1085,0)</f>
        <v>0</v>
      </c>
      <c r="BH1085" s="242">
        <f>IF(N1085="sníž. přenesená",J1085,0)</f>
        <v>0</v>
      </c>
      <c r="BI1085" s="242">
        <f>IF(N1085="nulová",J1085,0)</f>
        <v>0</v>
      </c>
      <c r="BJ1085" s="18" t="s">
        <v>90</v>
      </c>
      <c r="BK1085" s="242">
        <f>ROUND(I1085*H1085,2)</f>
        <v>0</v>
      </c>
      <c r="BL1085" s="18" t="s">
        <v>251</v>
      </c>
      <c r="BM1085" s="241" t="s">
        <v>1413</v>
      </c>
    </row>
    <row r="1086" s="13" customFormat="1">
      <c r="A1086" s="13"/>
      <c r="B1086" s="243"/>
      <c r="C1086" s="244"/>
      <c r="D1086" s="245" t="s">
        <v>253</v>
      </c>
      <c r="E1086" s="246" t="s">
        <v>1</v>
      </c>
      <c r="F1086" s="247" t="s">
        <v>1409</v>
      </c>
      <c r="G1086" s="244"/>
      <c r="H1086" s="248">
        <v>1</v>
      </c>
      <c r="I1086" s="249"/>
      <c r="J1086" s="244"/>
      <c r="K1086" s="244"/>
      <c r="L1086" s="250"/>
      <c r="M1086" s="251"/>
      <c r="N1086" s="252"/>
      <c r="O1086" s="252"/>
      <c r="P1086" s="252"/>
      <c r="Q1086" s="252"/>
      <c r="R1086" s="252"/>
      <c r="S1086" s="252"/>
      <c r="T1086" s="25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54" t="s">
        <v>253</v>
      </c>
      <c r="AU1086" s="254" t="s">
        <v>92</v>
      </c>
      <c r="AV1086" s="13" t="s">
        <v>92</v>
      </c>
      <c r="AW1086" s="13" t="s">
        <v>36</v>
      </c>
      <c r="AX1086" s="13" t="s">
        <v>83</v>
      </c>
      <c r="AY1086" s="254" t="s">
        <v>244</v>
      </c>
    </row>
    <row r="1087" s="14" customFormat="1">
      <c r="A1087" s="14"/>
      <c r="B1087" s="255"/>
      <c r="C1087" s="256"/>
      <c r="D1087" s="245" t="s">
        <v>253</v>
      </c>
      <c r="E1087" s="257" t="s">
        <v>1</v>
      </c>
      <c r="F1087" s="258" t="s">
        <v>255</v>
      </c>
      <c r="G1087" s="256"/>
      <c r="H1087" s="259">
        <v>1</v>
      </c>
      <c r="I1087" s="260"/>
      <c r="J1087" s="256"/>
      <c r="K1087" s="256"/>
      <c r="L1087" s="261"/>
      <c r="M1087" s="262"/>
      <c r="N1087" s="263"/>
      <c r="O1087" s="263"/>
      <c r="P1087" s="263"/>
      <c r="Q1087" s="263"/>
      <c r="R1087" s="263"/>
      <c r="S1087" s="263"/>
      <c r="T1087" s="26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65" t="s">
        <v>253</v>
      </c>
      <c r="AU1087" s="265" t="s">
        <v>92</v>
      </c>
      <c r="AV1087" s="14" t="s">
        <v>251</v>
      </c>
      <c r="AW1087" s="14" t="s">
        <v>36</v>
      </c>
      <c r="AX1087" s="14" t="s">
        <v>90</v>
      </c>
      <c r="AY1087" s="265" t="s">
        <v>244</v>
      </c>
    </row>
    <row r="1088" s="2" customFormat="1" ht="24.15" customHeight="1">
      <c r="A1088" s="39"/>
      <c r="B1088" s="40"/>
      <c r="C1088" s="229" t="s">
        <v>1414</v>
      </c>
      <c r="D1088" s="229" t="s">
        <v>247</v>
      </c>
      <c r="E1088" s="230" t="s">
        <v>1415</v>
      </c>
      <c r="F1088" s="231" t="s">
        <v>1416</v>
      </c>
      <c r="G1088" s="232" t="s">
        <v>184</v>
      </c>
      <c r="H1088" s="233">
        <v>12.6</v>
      </c>
      <c r="I1088" s="234"/>
      <c r="J1088" s="235">
        <f>ROUND(I1088*H1088,2)</f>
        <v>0</v>
      </c>
      <c r="K1088" s="236"/>
      <c r="L1088" s="45"/>
      <c r="M1088" s="237" t="s">
        <v>1</v>
      </c>
      <c r="N1088" s="238" t="s">
        <v>48</v>
      </c>
      <c r="O1088" s="92"/>
      <c r="P1088" s="239">
        <f>O1088*H1088</f>
        <v>0</v>
      </c>
      <c r="Q1088" s="239">
        <v>0</v>
      </c>
      <c r="R1088" s="239">
        <f>Q1088*H1088</f>
        <v>0</v>
      </c>
      <c r="S1088" s="239">
        <v>0</v>
      </c>
      <c r="T1088" s="240">
        <f>S1088*H1088</f>
        <v>0</v>
      </c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R1088" s="241" t="s">
        <v>330</v>
      </c>
      <c r="AT1088" s="241" t="s">
        <v>247</v>
      </c>
      <c r="AU1088" s="241" t="s">
        <v>92</v>
      </c>
      <c r="AY1088" s="18" t="s">
        <v>244</v>
      </c>
      <c r="BE1088" s="242">
        <f>IF(N1088="základní",J1088,0)</f>
        <v>0</v>
      </c>
      <c r="BF1088" s="242">
        <f>IF(N1088="snížená",J1088,0)</f>
        <v>0</v>
      </c>
      <c r="BG1088" s="242">
        <f>IF(N1088="zákl. přenesená",J1088,0)</f>
        <v>0</v>
      </c>
      <c r="BH1088" s="242">
        <f>IF(N1088="sníž. přenesená",J1088,0)</f>
        <v>0</v>
      </c>
      <c r="BI1088" s="242">
        <f>IF(N1088="nulová",J1088,0)</f>
        <v>0</v>
      </c>
      <c r="BJ1088" s="18" t="s">
        <v>90</v>
      </c>
      <c r="BK1088" s="242">
        <f>ROUND(I1088*H1088,2)</f>
        <v>0</v>
      </c>
      <c r="BL1088" s="18" t="s">
        <v>330</v>
      </c>
      <c r="BM1088" s="241" t="s">
        <v>1417</v>
      </c>
    </row>
    <row r="1089" s="2" customFormat="1" ht="21.75" customHeight="1">
      <c r="A1089" s="39"/>
      <c r="B1089" s="40"/>
      <c r="C1089" s="287" t="s">
        <v>1418</v>
      </c>
      <c r="D1089" s="287" t="s">
        <v>529</v>
      </c>
      <c r="E1089" s="288" t="s">
        <v>1419</v>
      </c>
      <c r="F1089" s="289" t="s">
        <v>1420</v>
      </c>
      <c r="G1089" s="290" t="s">
        <v>184</v>
      </c>
      <c r="H1089" s="291">
        <v>13.859999999999999</v>
      </c>
      <c r="I1089" s="292"/>
      <c r="J1089" s="293">
        <f>ROUND(I1089*H1089,2)</f>
        <v>0</v>
      </c>
      <c r="K1089" s="294"/>
      <c r="L1089" s="295"/>
      <c r="M1089" s="296" t="s">
        <v>1</v>
      </c>
      <c r="N1089" s="297" t="s">
        <v>48</v>
      </c>
      <c r="O1089" s="92"/>
      <c r="P1089" s="239">
        <f>O1089*H1089</f>
        <v>0</v>
      </c>
      <c r="Q1089" s="239">
        <v>0.00020000000000000001</v>
      </c>
      <c r="R1089" s="239">
        <f>Q1089*H1089</f>
        <v>0.0027720000000000002</v>
      </c>
      <c r="S1089" s="239">
        <v>0</v>
      </c>
      <c r="T1089" s="240">
        <f>S1089*H1089</f>
        <v>0</v>
      </c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R1089" s="241" t="s">
        <v>427</v>
      </c>
      <c r="AT1089" s="241" t="s">
        <v>529</v>
      </c>
      <c r="AU1089" s="241" t="s">
        <v>92</v>
      </c>
      <c r="AY1089" s="18" t="s">
        <v>244</v>
      </c>
      <c r="BE1089" s="242">
        <f>IF(N1089="základní",J1089,0)</f>
        <v>0</v>
      </c>
      <c r="BF1089" s="242">
        <f>IF(N1089="snížená",J1089,0)</f>
        <v>0</v>
      </c>
      <c r="BG1089" s="242">
        <f>IF(N1089="zákl. přenesená",J1089,0)</f>
        <v>0</v>
      </c>
      <c r="BH1089" s="242">
        <f>IF(N1089="sníž. přenesená",J1089,0)</f>
        <v>0</v>
      </c>
      <c r="BI1089" s="242">
        <f>IF(N1089="nulová",J1089,0)</f>
        <v>0</v>
      </c>
      <c r="BJ1089" s="18" t="s">
        <v>90</v>
      </c>
      <c r="BK1089" s="242">
        <f>ROUND(I1089*H1089,2)</f>
        <v>0</v>
      </c>
      <c r="BL1089" s="18" t="s">
        <v>330</v>
      </c>
      <c r="BM1089" s="241" t="s">
        <v>1421</v>
      </c>
    </row>
    <row r="1090" s="13" customFormat="1">
      <c r="A1090" s="13"/>
      <c r="B1090" s="243"/>
      <c r="C1090" s="244"/>
      <c r="D1090" s="245" t="s">
        <v>253</v>
      </c>
      <c r="E1090" s="246" t="s">
        <v>1</v>
      </c>
      <c r="F1090" s="247" t="s">
        <v>1422</v>
      </c>
      <c r="G1090" s="244"/>
      <c r="H1090" s="248">
        <v>6.5999999999999996</v>
      </c>
      <c r="I1090" s="249"/>
      <c r="J1090" s="244"/>
      <c r="K1090" s="244"/>
      <c r="L1090" s="250"/>
      <c r="M1090" s="251"/>
      <c r="N1090" s="252"/>
      <c r="O1090" s="252"/>
      <c r="P1090" s="252"/>
      <c r="Q1090" s="252"/>
      <c r="R1090" s="252"/>
      <c r="S1090" s="252"/>
      <c r="T1090" s="25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54" t="s">
        <v>253</v>
      </c>
      <c r="AU1090" s="254" t="s">
        <v>92</v>
      </c>
      <c r="AV1090" s="13" t="s">
        <v>92</v>
      </c>
      <c r="AW1090" s="13" t="s">
        <v>36</v>
      </c>
      <c r="AX1090" s="13" t="s">
        <v>83</v>
      </c>
      <c r="AY1090" s="254" t="s">
        <v>244</v>
      </c>
    </row>
    <row r="1091" s="13" customFormat="1">
      <c r="A1091" s="13"/>
      <c r="B1091" s="243"/>
      <c r="C1091" s="244"/>
      <c r="D1091" s="245" t="s">
        <v>253</v>
      </c>
      <c r="E1091" s="246" t="s">
        <v>1</v>
      </c>
      <c r="F1091" s="247" t="s">
        <v>1423</v>
      </c>
      <c r="G1091" s="244"/>
      <c r="H1091" s="248">
        <v>6</v>
      </c>
      <c r="I1091" s="249"/>
      <c r="J1091" s="244"/>
      <c r="K1091" s="244"/>
      <c r="L1091" s="250"/>
      <c r="M1091" s="251"/>
      <c r="N1091" s="252"/>
      <c r="O1091" s="252"/>
      <c r="P1091" s="252"/>
      <c r="Q1091" s="252"/>
      <c r="R1091" s="252"/>
      <c r="S1091" s="252"/>
      <c r="T1091" s="25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54" t="s">
        <v>253</v>
      </c>
      <c r="AU1091" s="254" t="s">
        <v>92</v>
      </c>
      <c r="AV1091" s="13" t="s">
        <v>92</v>
      </c>
      <c r="AW1091" s="13" t="s">
        <v>36</v>
      </c>
      <c r="AX1091" s="13" t="s">
        <v>83</v>
      </c>
      <c r="AY1091" s="254" t="s">
        <v>244</v>
      </c>
    </row>
    <row r="1092" s="14" customFormat="1">
      <c r="A1092" s="14"/>
      <c r="B1092" s="255"/>
      <c r="C1092" s="256"/>
      <c r="D1092" s="245" t="s">
        <v>253</v>
      </c>
      <c r="E1092" s="257" t="s">
        <v>1</v>
      </c>
      <c r="F1092" s="258" t="s">
        <v>255</v>
      </c>
      <c r="G1092" s="256"/>
      <c r="H1092" s="259">
        <v>12.6</v>
      </c>
      <c r="I1092" s="260"/>
      <c r="J1092" s="256"/>
      <c r="K1092" s="256"/>
      <c r="L1092" s="261"/>
      <c r="M1092" s="262"/>
      <c r="N1092" s="263"/>
      <c r="O1092" s="263"/>
      <c r="P1092" s="263"/>
      <c r="Q1092" s="263"/>
      <c r="R1092" s="263"/>
      <c r="S1092" s="263"/>
      <c r="T1092" s="26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65" t="s">
        <v>253</v>
      </c>
      <c r="AU1092" s="265" t="s">
        <v>92</v>
      </c>
      <c r="AV1092" s="14" t="s">
        <v>251</v>
      </c>
      <c r="AW1092" s="14" t="s">
        <v>36</v>
      </c>
      <c r="AX1092" s="14" t="s">
        <v>90</v>
      </c>
      <c r="AY1092" s="265" t="s">
        <v>244</v>
      </c>
    </row>
    <row r="1093" s="13" customFormat="1">
      <c r="A1093" s="13"/>
      <c r="B1093" s="243"/>
      <c r="C1093" s="244"/>
      <c r="D1093" s="245" t="s">
        <v>253</v>
      </c>
      <c r="E1093" s="244"/>
      <c r="F1093" s="247" t="s">
        <v>1424</v>
      </c>
      <c r="G1093" s="244"/>
      <c r="H1093" s="248">
        <v>13.859999999999999</v>
      </c>
      <c r="I1093" s="249"/>
      <c r="J1093" s="244"/>
      <c r="K1093" s="244"/>
      <c r="L1093" s="250"/>
      <c r="M1093" s="251"/>
      <c r="N1093" s="252"/>
      <c r="O1093" s="252"/>
      <c r="P1093" s="252"/>
      <c r="Q1093" s="252"/>
      <c r="R1093" s="252"/>
      <c r="S1093" s="252"/>
      <c r="T1093" s="25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54" t="s">
        <v>253</v>
      </c>
      <c r="AU1093" s="254" t="s">
        <v>92</v>
      </c>
      <c r="AV1093" s="13" t="s">
        <v>92</v>
      </c>
      <c r="AW1093" s="13" t="s">
        <v>4</v>
      </c>
      <c r="AX1093" s="13" t="s">
        <v>90</v>
      </c>
      <c r="AY1093" s="254" t="s">
        <v>244</v>
      </c>
    </row>
    <row r="1094" s="2" customFormat="1" ht="37.8" customHeight="1">
      <c r="A1094" s="39"/>
      <c r="B1094" s="40"/>
      <c r="C1094" s="229" t="s">
        <v>1425</v>
      </c>
      <c r="D1094" s="229" t="s">
        <v>247</v>
      </c>
      <c r="E1094" s="230" t="s">
        <v>1426</v>
      </c>
      <c r="F1094" s="231" t="s">
        <v>1427</v>
      </c>
      <c r="G1094" s="232" t="s">
        <v>1428</v>
      </c>
      <c r="H1094" s="233">
        <v>1274.0699999999999</v>
      </c>
      <c r="I1094" s="234"/>
      <c r="J1094" s="235">
        <f>ROUND(I1094*H1094,2)</f>
        <v>0</v>
      </c>
      <c r="K1094" s="236"/>
      <c r="L1094" s="45"/>
      <c r="M1094" s="237" t="s">
        <v>1</v>
      </c>
      <c r="N1094" s="238" t="s">
        <v>48</v>
      </c>
      <c r="O1094" s="92"/>
      <c r="P1094" s="239">
        <f>O1094*H1094</f>
        <v>0</v>
      </c>
      <c r="Q1094" s="239">
        <v>0.001</v>
      </c>
      <c r="R1094" s="239">
        <f>Q1094*H1094</f>
        <v>1.27407</v>
      </c>
      <c r="S1094" s="239">
        <v>0</v>
      </c>
      <c r="T1094" s="240">
        <f>S1094*H1094</f>
        <v>0</v>
      </c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R1094" s="241" t="s">
        <v>251</v>
      </c>
      <c r="AT1094" s="241" t="s">
        <v>247</v>
      </c>
      <c r="AU1094" s="241" t="s">
        <v>92</v>
      </c>
      <c r="AY1094" s="18" t="s">
        <v>244</v>
      </c>
      <c r="BE1094" s="242">
        <f>IF(N1094="základní",J1094,0)</f>
        <v>0</v>
      </c>
      <c r="BF1094" s="242">
        <f>IF(N1094="snížená",J1094,0)</f>
        <v>0</v>
      </c>
      <c r="BG1094" s="242">
        <f>IF(N1094="zákl. přenesená",J1094,0)</f>
        <v>0</v>
      </c>
      <c r="BH1094" s="242">
        <f>IF(N1094="sníž. přenesená",J1094,0)</f>
        <v>0</v>
      </c>
      <c r="BI1094" s="242">
        <f>IF(N1094="nulová",J1094,0)</f>
        <v>0</v>
      </c>
      <c r="BJ1094" s="18" t="s">
        <v>90</v>
      </c>
      <c r="BK1094" s="242">
        <f>ROUND(I1094*H1094,2)</f>
        <v>0</v>
      </c>
      <c r="BL1094" s="18" t="s">
        <v>251</v>
      </c>
      <c r="BM1094" s="241" t="s">
        <v>1429</v>
      </c>
    </row>
    <row r="1095" s="2" customFormat="1">
      <c r="A1095" s="39"/>
      <c r="B1095" s="40"/>
      <c r="C1095" s="41"/>
      <c r="D1095" s="245" t="s">
        <v>632</v>
      </c>
      <c r="E1095" s="41"/>
      <c r="F1095" s="299" t="s">
        <v>1145</v>
      </c>
      <c r="G1095" s="41"/>
      <c r="H1095" s="41"/>
      <c r="I1095" s="300"/>
      <c r="J1095" s="41"/>
      <c r="K1095" s="41"/>
      <c r="L1095" s="45"/>
      <c r="M1095" s="301"/>
      <c r="N1095" s="302"/>
      <c r="O1095" s="92"/>
      <c r="P1095" s="92"/>
      <c r="Q1095" s="92"/>
      <c r="R1095" s="92"/>
      <c r="S1095" s="92"/>
      <c r="T1095" s="93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T1095" s="18" t="s">
        <v>632</v>
      </c>
      <c r="AU1095" s="18" t="s">
        <v>92</v>
      </c>
    </row>
    <row r="1096" s="13" customFormat="1">
      <c r="A1096" s="13"/>
      <c r="B1096" s="243"/>
      <c r="C1096" s="244"/>
      <c r="D1096" s="245" t="s">
        <v>253</v>
      </c>
      <c r="E1096" s="246" t="s">
        <v>1</v>
      </c>
      <c r="F1096" s="247" t="s">
        <v>1430</v>
      </c>
      <c r="G1096" s="244"/>
      <c r="H1096" s="248">
        <v>1274.0699999999999</v>
      </c>
      <c r="I1096" s="249"/>
      <c r="J1096" s="244"/>
      <c r="K1096" s="244"/>
      <c r="L1096" s="250"/>
      <c r="M1096" s="251"/>
      <c r="N1096" s="252"/>
      <c r="O1096" s="252"/>
      <c r="P1096" s="252"/>
      <c r="Q1096" s="252"/>
      <c r="R1096" s="252"/>
      <c r="S1096" s="252"/>
      <c r="T1096" s="25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54" t="s">
        <v>253</v>
      </c>
      <c r="AU1096" s="254" t="s">
        <v>92</v>
      </c>
      <c r="AV1096" s="13" t="s">
        <v>92</v>
      </c>
      <c r="AW1096" s="13" t="s">
        <v>36</v>
      </c>
      <c r="AX1096" s="13" t="s">
        <v>90</v>
      </c>
      <c r="AY1096" s="254" t="s">
        <v>244</v>
      </c>
    </row>
    <row r="1097" s="2" customFormat="1" ht="24.15" customHeight="1">
      <c r="A1097" s="39"/>
      <c r="B1097" s="40"/>
      <c r="C1097" s="229" t="s">
        <v>1431</v>
      </c>
      <c r="D1097" s="229" t="s">
        <v>247</v>
      </c>
      <c r="E1097" s="230" t="s">
        <v>1432</v>
      </c>
      <c r="F1097" s="231" t="s">
        <v>1433</v>
      </c>
      <c r="G1097" s="232" t="s">
        <v>174</v>
      </c>
      <c r="H1097" s="233">
        <v>30.239999999999998</v>
      </c>
      <c r="I1097" s="234"/>
      <c r="J1097" s="235">
        <f>ROUND(I1097*H1097,2)</f>
        <v>0</v>
      </c>
      <c r="K1097" s="236"/>
      <c r="L1097" s="45"/>
      <c r="M1097" s="237" t="s">
        <v>1</v>
      </c>
      <c r="N1097" s="238" t="s">
        <v>48</v>
      </c>
      <c r="O1097" s="92"/>
      <c r="P1097" s="239">
        <f>O1097*H1097</f>
        <v>0</v>
      </c>
      <c r="Q1097" s="239">
        <v>0.0088000000000000005</v>
      </c>
      <c r="R1097" s="239">
        <f>Q1097*H1097</f>
        <v>0.26611200000000002</v>
      </c>
      <c r="S1097" s="239">
        <v>0</v>
      </c>
      <c r="T1097" s="240">
        <f>S1097*H1097</f>
        <v>0</v>
      </c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R1097" s="241" t="s">
        <v>251</v>
      </c>
      <c r="AT1097" s="241" t="s">
        <v>247</v>
      </c>
      <c r="AU1097" s="241" t="s">
        <v>92</v>
      </c>
      <c r="AY1097" s="18" t="s">
        <v>244</v>
      </c>
      <c r="BE1097" s="242">
        <f>IF(N1097="základní",J1097,0)</f>
        <v>0</v>
      </c>
      <c r="BF1097" s="242">
        <f>IF(N1097="snížená",J1097,0)</f>
        <v>0</v>
      </c>
      <c r="BG1097" s="242">
        <f>IF(N1097="zákl. přenesená",J1097,0)</f>
        <v>0</v>
      </c>
      <c r="BH1097" s="242">
        <f>IF(N1097="sníž. přenesená",J1097,0)</f>
        <v>0</v>
      </c>
      <c r="BI1097" s="242">
        <f>IF(N1097="nulová",J1097,0)</f>
        <v>0</v>
      </c>
      <c r="BJ1097" s="18" t="s">
        <v>90</v>
      </c>
      <c r="BK1097" s="242">
        <f>ROUND(I1097*H1097,2)</f>
        <v>0</v>
      </c>
      <c r="BL1097" s="18" t="s">
        <v>251</v>
      </c>
      <c r="BM1097" s="241" t="s">
        <v>1434</v>
      </c>
    </row>
    <row r="1098" s="2" customFormat="1">
      <c r="A1098" s="39"/>
      <c r="B1098" s="40"/>
      <c r="C1098" s="41"/>
      <c r="D1098" s="245" t="s">
        <v>632</v>
      </c>
      <c r="E1098" s="41"/>
      <c r="F1098" s="299" t="s">
        <v>1145</v>
      </c>
      <c r="G1098" s="41"/>
      <c r="H1098" s="41"/>
      <c r="I1098" s="300"/>
      <c r="J1098" s="41"/>
      <c r="K1098" s="41"/>
      <c r="L1098" s="45"/>
      <c r="M1098" s="301"/>
      <c r="N1098" s="302"/>
      <c r="O1098" s="92"/>
      <c r="P1098" s="92"/>
      <c r="Q1098" s="92"/>
      <c r="R1098" s="92"/>
      <c r="S1098" s="92"/>
      <c r="T1098" s="93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T1098" s="18" t="s">
        <v>632</v>
      </c>
      <c r="AU1098" s="18" t="s">
        <v>92</v>
      </c>
    </row>
    <row r="1099" s="2" customFormat="1" ht="49.05" customHeight="1">
      <c r="A1099" s="39"/>
      <c r="B1099" s="40"/>
      <c r="C1099" s="229" t="s">
        <v>1435</v>
      </c>
      <c r="D1099" s="229" t="s">
        <v>247</v>
      </c>
      <c r="E1099" s="230" t="s">
        <v>1436</v>
      </c>
      <c r="F1099" s="231" t="s">
        <v>1437</v>
      </c>
      <c r="G1099" s="232" t="s">
        <v>174</v>
      </c>
      <c r="H1099" s="233">
        <v>152.25</v>
      </c>
      <c r="I1099" s="234"/>
      <c r="J1099" s="235">
        <f>ROUND(I1099*H1099,2)</f>
        <v>0</v>
      </c>
      <c r="K1099" s="236"/>
      <c r="L1099" s="45"/>
      <c r="M1099" s="237" t="s">
        <v>1</v>
      </c>
      <c r="N1099" s="238" t="s">
        <v>48</v>
      </c>
      <c r="O1099" s="92"/>
      <c r="P1099" s="239">
        <f>O1099*H1099</f>
        <v>0</v>
      </c>
      <c r="Q1099" s="239">
        <v>0.0040000000000000001</v>
      </c>
      <c r="R1099" s="239">
        <f>Q1099*H1099</f>
        <v>0.60899999999999999</v>
      </c>
      <c r="S1099" s="239">
        <v>0</v>
      </c>
      <c r="T1099" s="240">
        <f>S1099*H1099</f>
        <v>0</v>
      </c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R1099" s="241" t="s">
        <v>251</v>
      </c>
      <c r="AT1099" s="241" t="s">
        <v>247</v>
      </c>
      <c r="AU1099" s="241" t="s">
        <v>92</v>
      </c>
      <c r="AY1099" s="18" t="s">
        <v>244</v>
      </c>
      <c r="BE1099" s="242">
        <f>IF(N1099="základní",J1099,0)</f>
        <v>0</v>
      </c>
      <c r="BF1099" s="242">
        <f>IF(N1099="snížená",J1099,0)</f>
        <v>0</v>
      </c>
      <c r="BG1099" s="242">
        <f>IF(N1099="zákl. přenesená",J1099,0)</f>
        <v>0</v>
      </c>
      <c r="BH1099" s="242">
        <f>IF(N1099="sníž. přenesená",J1099,0)</f>
        <v>0</v>
      </c>
      <c r="BI1099" s="242">
        <f>IF(N1099="nulová",J1099,0)</f>
        <v>0</v>
      </c>
      <c r="BJ1099" s="18" t="s">
        <v>90</v>
      </c>
      <c r="BK1099" s="242">
        <f>ROUND(I1099*H1099,2)</f>
        <v>0</v>
      </c>
      <c r="BL1099" s="18" t="s">
        <v>251</v>
      </c>
      <c r="BM1099" s="241" t="s">
        <v>1438</v>
      </c>
    </row>
    <row r="1100" s="2" customFormat="1">
      <c r="A1100" s="39"/>
      <c r="B1100" s="40"/>
      <c r="C1100" s="41"/>
      <c r="D1100" s="245" t="s">
        <v>632</v>
      </c>
      <c r="E1100" s="41"/>
      <c r="F1100" s="299" t="s">
        <v>1380</v>
      </c>
      <c r="G1100" s="41"/>
      <c r="H1100" s="41"/>
      <c r="I1100" s="300"/>
      <c r="J1100" s="41"/>
      <c r="K1100" s="41"/>
      <c r="L1100" s="45"/>
      <c r="M1100" s="301"/>
      <c r="N1100" s="302"/>
      <c r="O1100" s="92"/>
      <c r="P1100" s="92"/>
      <c r="Q1100" s="92"/>
      <c r="R1100" s="92"/>
      <c r="S1100" s="92"/>
      <c r="T1100" s="93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T1100" s="18" t="s">
        <v>632</v>
      </c>
      <c r="AU1100" s="18" t="s">
        <v>92</v>
      </c>
    </row>
    <row r="1101" s="13" customFormat="1">
      <c r="A1101" s="13"/>
      <c r="B1101" s="243"/>
      <c r="C1101" s="244"/>
      <c r="D1101" s="245" t="s">
        <v>253</v>
      </c>
      <c r="E1101" s="246" t="s">
        <v>1</v>
      </c>
      <c r="F1101" s="247" t="s">
        <v>1439</v>
      </c>
      <c r="G1101" s="244"/>
      <c r="H1101" s="248">
        <v>152.25</v>
      </c>
      <c r="I1101" s="249"/>
      <c r="J1101" s="244"/>
      <c r="K1101" s="244"/>
      <c r="L1101" s="250"/>
      <c r="M1101" s="251"/>
      <c r="N1101" s="252"/>
      <c r="O1101" s="252"/>
      <c r="P1101" s="252"/>
      <c r="Q1101" s="252"/>
      <c r="R1101" s="252"/>
      <c r="S1101" s="252"/>
      <c r="T1101" s="25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54" t="s">
        <v>253</v>
      </c>
      <c r="AU1101" s="254" t="s">
        <v>92</v>
      </c>
      <c r="AV1101" s="13" t="s">
        <v>92</v>
      </c>
      <c r="AW1101" s="13" t="s">
        <v>36</v>
      </c>
      <c r="AX1101" s="13" t="s">
        <v>90</v>
      </c>
      <c r="AY1101" s="254" t="s">
        <v>244</v>
      </c>
    </row>
    <row r="1102" s="2" customFormat="1" ht="37.8" customHeight="1">
      <c r="A1102" s="39"/>
      <c r="B1102" s="40"/>
      <c r="C1102" s="229" t="s">
        <v>1440</v>
      </c>
      <c r="D1102" s="229" t="s">
        <v>247</v>
      </c>
      <c r="E1102" s="230" t="s">
        <v>1441</v>
      </c>
      <c r="F1102" s="231" t="s">
        <v>1442</v>
      </c>
      <c r="G1102" s="232" t="s">
        <v>1196</v>
      </c>
      <c r="H1102" s="233">
        <v>6</v>
      </c>
      <c r="I1102" s="234"/>
      <c r="J1102" s="235">
        <f>ROUND(I1102*H1102,2)</f>
        <v>0</v>
      </c>
      <c r="K1102" s="236"/>
      <c r="L1102" s="45"/>
      <c r="M1102" s="237" t="s">
        <v>1</v>
      </c>
      <c r="N1102" s="238" t="s">
        <v>48</v>
      </c>
      <c r="O1102" s="92"/>
      <c r="P1102" s="239">
        <f>O1102*H1102</f>
        <v>0</v>
      </c>
      <c r="Q1102" s="239">
        <v>0.12</v>
      </c>
      <c r="R1102" s="239">
        <f>Q1102*H1102</f>
        <v>0.71999999999999997</v>
      </c>
      <c r="S1102" s="239">
        <v>0</v>
      </c>
      <c r="T1102" s="240">
        <f>S1102*H1102</f>
        <v>0</v>
      </c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R1102" s="241" t="s">
        <v>251</v>
      </c>
      <c r="AT1102" s="241" t="s">
        <v>247</v>
      </c>
      <c r="AU1102" s="241" t="s">
        <v>92</v>
      </c>
      <c r="AY1102" s="18" t="s">
        <v>244</v>
      </c>
      <c r="BE1102" s="242">
        <f>IF(N1102="základní",J1102,0)</f>
        <v>0</v>
      </c>
      <c r="BF1102" s="242">
        <f>IF(N1102="snížená",J1102,0)</f>
        <v>0</v>
      </c>
      <c r="BG1102" s="242">
        <f>IF(N1102="zákl. přenesená",J1102,0)</f>
        <v>0</v>
      </c>
      <c r="BH1102" s="242">
        <f>IF(N1102="sníž. přenesená",J1102,0)</f>
        <v>0</v>
      </c>
      <c r="BI1102" s="242">
        <f>IF(N1102="nulová",J1102,0)</f>
        <v>0</v>
      </c>
      <c r="BJ1102" s="18" t="s">
        <v>90</v>
      </c>
      <c r="BK1102" s="242">
        <f>ROUND(I1102*H1102,2)</f>
        <v>0</v>
      </c>
      <c r="BL1102" s="18" t="s">
        <v>251</v>
      </c>
      <c r="BM1102" s="241" t="s">
        <v>1443</v>
      </c>
    </row>
    <row r="1103" s="2" customFormat="1">
      <c r="A1103" s="39"/>
      <c r="B1103" s="40"/>
      <c r="C1103" s="41"/>
      <c r="D1103" s="245" t="s">
        <v>632</v>
      </c>
      <c r="E1103" s="41"/>
      <c r="F1103" s="299" t="s">
        <v>1380</v>
      </c>
      <c r="G1103" s="41"/>
      <c r="H1103" s="41"/>
      <c r="I1103" s="300"/>
      <c r="J1103" s="41"/>
      <c r="K1103" s="41"/>
      <c r="L1103" s="45"/>
      <c r="M1103" s="301"/>
      <c r="N1103" s="302"/>
      <c r="O1103" s="92"/>
      <c r="P1103" s="92"/>
      <c r="Q1103" s="92"/>
      <c r="R1103" s="92"/>
      <c r="S1103" s="92"/>
      <c r="T1103" s="93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T1103" s="18" t="s">
        <v>632</v>
      </c>
      <c r="AU1103" s="18" t="s">
        <v>92</v>
      </c>
    </row>
    <row r="1104" s="2" customFormat="1" ht="37.8" customHeight="1">
      <c r="A1104" s="39"/>
      <c r="B1104" s="40"/>
      <c r="C1104" s="229" t="s">
        <v>1444</v>
      </c>
      <c r="D1104" s="229" t="s">
        <v>247</v>
      </c>
      <c r="E1104" s="230" t="s">
        <v>1445</v>
      </c>
      <c r="F1104" s="231" t="s">
        <v>1446</v>
      </c>
      <c r="G1104" s="232" t="s">
        <v>184</v>
      </c>
      <c r="H1104" s="233">
        <v>40</v>
      </c>
      <c r="I1104" s="234"/>
      <c r="J1104" s="235">
        <f>ROUND(I1104*H1104,2)</f>
        <v>0</v>
      </c>
      <c r="K1104" s="236"/>
      <c r="L1104" s="45"/>
      <c r="M1104" s="237" t="s">
        <v>1</v>
      </c>
      <c r="N1104" s="238" t="s">
        <v>48</v>
      </c>
      <c r="O1104" s="92"/>
      <c r="P1104" s="239">
        <f>O1104*H1104</f>
        <v>0</v>
      </c>
      <c r="Q1104" s="239">
        <v>0.002</v>
      </c>
      <c r="R1104" s="239">
        <f>Q1104*H1104</f>
        <v>0.080000000000000002</v>
      </c>
      <c r="S1104" s="239">
        <v>0</v>
      </c>
      <c r="T1104" s="240">
        <f>S1104*H1104</f>
        <v>0</v>
      </c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R1104" s="241" t="s">
        <v>251</v>
      </c>
      <c r="AT1104" s="241" t="s">
        <v>247</v>
      </c>
      <c r="AU1104" s="241" t="s">
        <v>92</v>
      </c>
      <c r="AY1104" s="18" t="s">
        <v>244</v>
      </c>
      <c r="BE1104" s="242">
        <f>IF(N1104="základní",J1104,0)</f>
        <v>0</v>
      </c>
      <c r="BF1104" s="242">
        <f>IF(N1104="snížená",J1104,0)</f>
        <v>0</v>
      </c>
      <c r="BG1104" s="242">
        <f>IF(N1104="zákl. přenesená",J1104,0)</f>
        <v>0</v>
      </c>
      <c r="BH1104" s="242">
        <f>IF(N1104="sníž. přenesená",J1104,0)</f>
        <v>0</v>
      </c>
      <c r="BI1104" s="242">
        <f>IF(N1104="nulová",J1104,0)</f>
        <v>0</v>
      </c>
      <c r="BJ1104" s="18" t="s">
        <v>90</v>
      </c>
      <c r="BK1104" s="242">
        <f>ROUND(I1104*H1104,2)</f>
        <v>0</v>
      </c>
      <c r="BL1104" s="18" t="s">
        <v>251</v>
      </c>
      <c r="BM1104" s="241" t="s">
        <v>1447</v>
      </c>
    </row>
    <row r="1105" s="2" customFormat="1">
      <c r="A1105" s="39"/>
      <c r="B1105" s="40"/>
      <c r="C1105" s="41"/>
      <c r="D1105" s="245" t="s">
        <v>632</v>
      </c>
      <c r="E1105" s="41"/>
      <c r="F1105" s="299" t="s">
        <v>1448</v>
      </c>
      <c r="G1105" s="41"/>
      <c r="H1105" s="41"/>
      <c r="I1105" s="300"/>
      <c r="J1105" s="41"/>
      <c r="K1105" s="41"/>
      <c r="L1105" s="45"/>
      <c r="M1105" s="301"/>
      <c r="N1105" s="302"/>
      <c r="O1105" s="92"/>
      <c r="P1105" s="92"/>
      <c r="Q1105" s="92"/>
      <c r="R1105" s="92"/>
      <c r="S1105" s="92"/>
      <c r="T1105" s="93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T1105" s="18" t="s">
        <v>632</v>
      </c>
      <c r="AU1105" s="18" t="s">
        <v>92</v>
      </c>
    </row>
    <row r="1106" s="2" customFormat="1" ht="24.15" customHeight="1">
      <c r="A1106" s="39"/>
      <c r="B1106" s="40"/>
      <c r="C1106" s="229" t="s">
        <v>1449</v>
      </c>
      <c r="D1106" s="229" t="s">
        <v>247</v>
      </c>
      <c r="E1106" s="230" t="s">
        <v>1450</v>
      </c>
      <c r="F1106" s="231" t="s">
        <v>1451</v>
      </c>
      <c r="G1106" s="232" t="s">
        <v>1428</v>
      </c>
      <c r="H1106" s="233">
        <v>309.30000000000001</v>
      </c>
      <c r="I1106" s="234"/>
      <c r="J1106" s="235">
        <f>ROUND(I1106*H1106,2)</f>
        <v>0</v>
      </c>
      <c r="K1106" s="236"/>
      <c r="L1106" s="45"/>
      <c r="M1106" s="237" t="s">
        <v>1</v>
      </c>
      <c r="N1106" s="238" t="s">
        <v>48</v>
      </c>
      <c r="O1106" s="92"/>
      <c r="P1106" s="239">
        <f>O1106*H1106</f>
        <v>0</v>
      </c>
      <c r="Q1106" s="239">
        <v>0.001</v>
      </c>
      <c r="R1106" s="239">
        <f>Q1106*H1106</f>
        <v>0.30930000000000002</v>
      </c>
      <c r="S1106" s="239">
        <v>0</v>
      </c>
      <c r="T1106" s="240">
        <f>S1106*H1106</f>
        <v>0</v>
      </c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R1106" s="241" t="s">
        <v>251</v>
      </c>
      <c r="AT1106" s="241" t="s">
        <v>247</v>
      </c>
      <c r="AU1106" s="241" t="s">
        <v>92</v>
      </c>
      <c r="AY1106" s="18" t="s">
        <v>244</v>
      </c>
      <c r="BE1106" s="242">
        <f>IF(N1106="základní",J1106,0)</f>
        <v>0</v>
      </c>
      <c r="BF1106" s="242">
        <f>IF(N1106="snížená",J1106,0)</f>
        <v>0</v>
      </c>
      <c r="BG1106" s="242">
        <f>IF(N1106="zákl. přenesená",J1106,0)</f>
        <v>0</v>
      </c>
      <c r="BH1106" s="242">
        <f>IF(N1106="sníž. přenesená",J1106,0)</f>
        <v>0</v>
      </c>
      <c r="BI1106" s="242">
        <f>IF(N1106="nulová",J1106,0)</f>
        <v>0</v>
      </c>
      <c r="BJ1106" s="18" t="s">
        <v>90</v>
      </c>
      <c r="BK1106" s="242">
        <f>ROUND(I1106*H1106,2)</f>
        <v>0</v>
      </c>
      <c r="BL1106" s="18" t="s">
        <v>251</v>
      </c>
      <c r="BM1106" s="241" t="s">
        <v>1452</v>
      </c>
    </row>
    <row r="1107" s="2" customFormat="1">
      <c r="A1107" s="39"/>
      <c r="B1107" s="40"/>
      <c r="C1107" s="41"/>
      <c r="D1107" s="245" t="s">
        <v>632</v>
      </c>
      <c r="E1107" s="41"/>
      <c r="F1107" s="299" t="s">
        <v>1453</v>
      </c>
      <c r="G1107" s="41"/>
      <c r="H1107" s="41"/>
      <c r="I1107" s="300"/>
      <c r="J1107" s="41"/>
      <c r="K1107" s="41"/>
      <c r="L1107" s="45"/>
      <c r="M1107" s="301"/>
      <c r="N1107" s="302"/>
      <c r="O1107" s="92"/>
      <c r="P1107" s="92"/>
      <c r="Q1107" s="92"/>
      <c r="R1107" s="92"/>
      <c r="S1107" s="92"/>
      <c r="T1107" s="93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T1107" s="18" t="s">
        <v>632</v>
      </c>
      <c r="AU1107" s="18" t="s">
        <v>92</v>
      </c>
    </row>
    <row r="1108" s="13" customFormat="1">
      <c r="A1108" s="13"/>
      <c r="B1108" s="243"/>
      <c r="C1108" s="244"/>
      <c r="D1108" s="245" t="s">
        <v>253</v>
      </c>
      <c r="E1108" s="246" t="s">
        <v>1</v>
      </c>
      <c r="F1108" s="247" t="s">
        <v>1454</v>
      </c>
      <c r="G1108" s="244"/>
      <c r="H1108" s="248">
        <v>309.30000000000001</v>
      </c>
      <c r="I1108" s="249"/>
      <c r="J1108" s="244"/>
      <c r="K1108" s="244"/>
      <c r="L1108" s="250"/>
      <c r="M1108" s="251"/>
      <c r="N1108" s="252"/>
      <c r="O1108" s="252"/>
      <c r="P1108" s="252"/>
      <c r="Q1108" s="252"/>
      <c r="R1108" s="252"/>
      <c r="S1108" s="252"/>
      <c r="T1108" s="25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54" t="s">
        <v>253</v>
      </c>
      <c r="AU1108" s="254" t="s">
        <v>92</v>
      </c>
      <c r="AV1108" s="13" t="s">
        <v>92</v>
      </c>
      <c r="AW1108" s="13" t="s">
        <v>36</v>
      </c>
      <c r="AX1108" s="13" t="s">
        <v>90</v>
      </c>
      <c r="AY1108" s="254" t="s">
        <v>244</v>
      </c>
    </row>
    <row r="1109" s="2" customFormat="1" ht="49.05" customHeight="1">
      <c r="A1109" s="39"/>
      <c r="B1109" s="40"/>
      <c r="C1109" s="229" t="s">
        <v>1455</v>
      </c>
      <c r="D1109" s="229" t="s">
        <v>247</v>
      </c>
      <c r="E1109" s="230" t="s">
        <v>1456</v>
      </c>
      <c r="F1109" s="231" t="s">
        <v>1457</v>
      </c>
      <c r="G1109" s="232" t="s">
        <v>184</v>
      </c>
      <c r="H1109" s="233">
        <v>44</v>
      </c>
      <c r="I1109" s="234"/>
      <c r="J1109" s="235">
        <f>ROUND(I1109*H1109,2)</f>
        <v>0</v>
      </c>
      <c r="K1109" s="236"/>
      <c r="L1109" s="45"/>
      <c r="M1109" s="237" t="s">
        <v>1</v>
      </c>
      <c r="N1109" s="238" t="s">
        <v>48</v>
      </c>
      <c r="O1109" s="92"/>
      <c r="P1109" s="239">
        <f>O1109*H1109</f>
        <v>0</v>
      </c>
      <c r="Q1109" s="239">
        <v>0.035000000000000003</v>
      </c>
      <c r="R1109" s="239">
        <f>Q1109*H1109</f>
        <v>1.54</v>
      </c>
      <c r="S1109" s="239">
        <v>0</v>
      </c>
      <c r="T1109" s="240">
        <f>S1109*H1109</f>
        <v>0</v>
      </c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R1109" s="241" t="s">
        <v>251</v>
      </c>
      <c r="AT1109" s="241" t="s">
        <v>247</v>
      </c>
      <c r="AU1109" s="241" t="s">
        <v>92</v>
      </c>
      <c r="AY1109" s="18" t="s">
        <v>244</v>
      </c>
      <c r="BE1109" s="242">
        <f>IF(N1109="základní",J1109,0)</f>
        <v>0</v>
      </c>
      <c r="BF1109" s="242">
        <f>IF(N1109="snížená",J1109,0)</f>
        <v>0</v>
      </c>
      <c r="BG1109" s="242">
        <f>IF(N1109="zákl. přenesená",J1109,0)</f>
        <v>0</v>
      </c>
      <c r="BH1109" s="242">
        <f>IF(N1109="sníž. přenesená",J1109,0)</f>
        <v>0</v>
      </c>
      <c r="BI1109" s="242">
        <f>IF(N1109="nulová",J1109,0)</f>
        <v>0</v>
      </c>
      <c r="BJ1109" s="18" t="s">
        <v>90</v>
      </c>
      <c r="BK1109" s="242">
        <f>ROUND(I1109*H1109,2)</f>
        <v>0</v>
      </c>
      <c r="BL1109" s="18" t="s">
        <v>251</v>
      </c>
      <c r="BM1109" s="241" t="s">
        <v>1458</v>
      </c>
    </row>
    <row r="1110" s="2" customFormat="1">
      <c r="A1110" s="39"/>
      <c r="B1110" s="40"/>
      <c r="C1110" s="41"/>
      <c r="D1110" s="245" t="s">
        <v>632</v>
      </c>
      <c r="E1110" s="41"/>
      <c r="F1110" s="299" t="s">
        <v>1448</v>
      </c>
      <c r="G1110" s="41"/>
      <c r="H1110" s="41"/>
      <c r="I1110" s="300"/>
      <c r="J1110" s="41"/>
      <c r="K1110" s="41"/>
      <c r="L1110" s="45"/>
      <c r="M1110" s="301"/>
      <c r="N1110" s="302"/>
      <c r="O1110" s="92"/>
      <c r="P1110" s="92"/>
      <c r="Q1110" s="92"/>
      <c r="R1110" s="92"/>
      <c r="S1110" s="92"/>
      <c r="T1110" s="93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T1110" s="18" t="s">
        <v>632</v>
      </c>
      <c r="AU1110" s="18" t="s">
        <v>92</v>
      </c>
    </row>
    <row r="1111" s="2" customFormat="1" ht="24.15" customHeight="1">
      <c r="A1111" s="39"/>
      <c r="B1111" s="40"/>
      <c r="C1111" s="229" t="s">
        <v>1459</v>
      </c>
      <c r="D1111" s="229" t="s">
        <v>247</v>
      </c>
      <c r="E1111" s="230" t="s">
        <v>1460</v>
      </c>
      <c r="F1111" s="231" t="s">
        <v>1461</v>
      </c>
      <c r="G1111" s="232" t="s">
        <v>250</v>
      </c>
      <c r="H1111" s="233">
        <v>1</v>
      </c>
      <c r="I1111" s="234"/>
      <c r="J1111" s="235">
        <f>ROUND(I1111*H1111,2)</f>
        <v>0</v>
      </c>
      <c r="K1111" s="236"/>
      <c r="L1111" s="45"/>
      <c r="M1111" s="237" t="s">
        <v>1</v>
      </c>
      <c r="N1111" s="238" t="s">
        <v>48</v>
      </c>
      <c r="O1111" s="92"/>
      <c r="P1111" s="239">
        <f>O1111*H1111</f>
        <v>0</v>
      </c>
      <c r="Q1111" s="239">
        <v>0</v>
      </c>
      <c r="R1111" s="239">
        <f>Q1111*H1111</f>
        <v>0</v>
      </c>
      <c r="S1111" s="239">
        <v>0</v>
      </c>
      <c r="T1111" s="240">
        <f>S1111*H1111</f>
        <v>0</v>
      </c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R1111" s="241" t="s">
        <v>330</v>
      </c>
      <c r="AT1111" s="241" t="s">
        <v>247</v>
      </c>
      <c r="AU1111" s="241" t="s">
        <v>92</v>
      </c>
      <c r="AY1111" s="18" t="s">
        <v>244</v>
      </c>
      <c r="BE1111" s="242">
        <f>IF(N1111="základní",J1111,0)</f>
        <v>0</v>
      </c>
      <c r="BF1111" s="242">
        <f>IF(N1111="snížená",J1111,0)</f>
        <v>0</v>
      </c>
      <c r="BG1111" s="242">
        <f>IF(N1111="zákl. přenesená",J1111,0)</f>
        <v>0</v>
      </c>
      <c r="BH1111" s="242">
        <f>IF(N1111="sníž. přenesená",J1111,0)</f>
        <v>0</v>
      </c>
      <c r="BI1111" s="242">
        <f>IF(N1111="nulová",J1111,0)</f>
        <v>0</v>
      </c>
      <c r="BJ1111" s="18" t="s">
        <v>90</v>
      </c>
      <c r="BK1111" s="242">
        <f>ROUND(I1111*H1111,2)</f>
        <v>0</v>
      </c>
      <c r="BL1111" s="18" t="s">
        <v>330</v>
      </c>
      <c r="BM1111" s="241" t="s">
        <v>1462</v>
      </c>
    </row>
    <row r="1112" s="15" customFormat="1">
      <c r="A1112" s="15"/>
      <c r="B1112" s="266"/>
      <c r="C1112" s="267"/>
      <c r="D1112" s="245" t="s">
        <v>253</v>
      </c>
      <c r="E1112" s="268" t="s">
        <v>1</v>
      </c>
      <c r="F1112" s="269" t="s">
        <v>1463</v>
      </c>
      <c r="G1112" s="267"/>
      <c r="H1112" s="268" t="s">
        <v>1</v>
      </c>
      <c r="I1112" s="270"/>
      <c r="J1112" s="267"/>
      <c r="K1112" s="267"/>
      <c r="L1112" s="271"/>
      <c r="M1112" s="272"/>
      <c r="N1112" s="273"/>
      <c r="O1112" s="273"/>
      <c r="P1112" s="273"/>
      <c r="Q1112" s="273"/>
      <c r="R1112" s="273"/>
      <c r="S1112" s="273"/>
      <c r="T1112" s="274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T1112" s="275" t="s">
        <v>253</v>
      </c>
      <c r="AU1112" s="275" t="s">
        <v>92</v>
      </c>
      <c r="AV1112" s="15" t="s">
        <v>90</v>
      </c>
      <c r="AW1112" s="15" t="s">
        <v>36</v>
      </c>
      <c r="AX1112" s="15" t="s">
        <v>83</v>
      </c>
      <c r="AY1112" s="275" t="s">
        <v>244</v>
      </c>
    </row>
    <row r="1113" s="13" customFormat="1">
      <c r="A1113" s="13"/>
      <c r="B1113" s="243"/>
      <c r="C1113" s="244"/>
      <c r="D1113" s="245" t="s">
        <v>253</v>
      </c>
      <c r="E1113" s="246" t="s">
        <v>1</v>
      </c>
      <c r="F1113" s="247" t="s">
        <v>90</v>
      </c>
      <c r="G1113" s="244"/>
      <c r="H1113" s="248">
        <v>1</v>
      </c>
      <c r="I1113" s="249"/>
      <c r="J1113" s="244"/>
      <c r="K1113" s="244"/>
      <c r="L1113" s="250"/>
      <c r="M1113" s="251"/>
      <c r="N1113" s="252"/>
      <c r="O1113" s="252"/>
      <c r="P1113" s="252"/>
      <c r="Q1113" s="252"/>
      <c r="R1113" s="252"/>
      <c r="S1113" s="252"/>
      <c r="T1113" s="25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54" t="s">
        <v>253</v>
      </c>
      <c r="AU1113" s="254" t="s">
        <v>92</v>
      </c>
      <c r="AV1113" s="13" t="s">
        <v>92</v>
      </c>
      <c r="AW1113" s="13" t="s">
        <v>36</v>
      </c>
      <c r="AX1113" s="13" t="s">
        <v>83</v>
      </c>
      <c r="AY1113" s="254" t="s">
        <v>244</v>
      </c>
    </row>
    <row r="1114" s="14" customFormat="1">
      <c r="A1114" s="14"/>
      <c r="B1114" s="255"/>
      <c r="C1114" s="256"/>
      <c r="D1114" s="245" t="s">
        <v>253</v>
      </c>
      <c r="E1114" s="257" t="s">
        <v>1</v>
      </c>
      <c r="F1114" s="258" t="s">
        <v>255</v>
      </c>
      <c r="G1114" s="256"/>
      <c r="H1114" s="259">
        <v>1</v>
      </c>
      <c r="I1114" s="260"/>
      <c r="J1114" s="256"/>
      <c r="K1114" s="256"/>
      <c r="L1114" s="261"/>
      <c r="M1114" s="262"/>
      <c r="N1114" s="263"/>
      <c r="O1114" s="263"/>
      <c r="P1114" s="263"/>
      <c r="Q1114" s="263"/>
      <c r="R1114" s="263"/>
      <c r="S1114" s="263"/>
      <c r="T1114" s="26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65" t="s">
        <v>253</v>
      </c>
      <c r="AU1114" s="265" t="s">
        <v>92</v>
      </c>
      <c r="AV1114" s="14" t="s">
        <v>251</v>
      </c>
      <c r="AW1114" s="14" t="s">
        <v>36</v>
      </c>
      <c r="AX1114" s="14" t="s">
        <v>90</v>
      </c>
      <c r="AY1114" s="265" t="s">
        <v>244</v>
      </c>
    </row>
    <row r="1115" s="2" customFormat="1" ht="24.15" customHeight="1">
      <c r="A1115" s="39"/>
      <c r="B1115" s="40"/>
      <c r="C1115" s="287" t="s">
        <v>1464</v>
      </c>
      <c r="D1115" s="287" t="s">
        <v>529</v>
      </c>
      <c r="E1115" s="288" t="s">
        <v>1465</v>
      </c>
      <c r="F1115" s="289" t="s">
        <v>1466</v>
      </c>
      <c r="G1115" s="290" t="s">
        <v>174</v>
      </c>
      <c r="H1115" s="291">
        <v>5.25</v>
      </c>
      <c r="I1115" s="292"/>
      <c r="J1115" s="293">
        <f>ROUND(I1115*H1115,2)</f>
        <v>0</v>
      </c>
      <c r="K1115" s="294"/>
      <c r="L1115" s="295"/>
      <c r="M1115" s="296" t="s">
        <v>1</v>
      </c>
      <c r="N1115" s="297" t="s">
        <v>48</v>
      </c>
      <c r="O1115" s="92"/>
      <c r="P1115" s="239">
        <f>O1115*H1115</f>
        <v>0</v>
      </c>
      <c r="Q1115" s="239">
        <v>0.038289999999999998</v>
      </c>
      <c r="R1115" s="239">
        <f>Q1115*H1115</f>
        <v>0.20102249999999999</v>
      </c>
      <c r="S1115" s="239">
        <v>0</v>
      </c>
      <c r="T1115" s="240">
        <f>S1115*H1115</f>
        <v>0</v>
      </c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R1115" s="241" t="s">
        <v>427</v>
      </c>
      <c r="AT1115" s="241" t="s">
        <v>529</v>
      </c>
      <c r="AU1115" s="241" t="s">
        <v>92</v>
      </c>
      <c r="AY1115" s="18" t="s">
        <v>244</v>
      </c>
      <c r="BE1115" s="242">
        <f>IF(N1115="základní",J1115,0)</f>
        <v>0</v>
      </c>
      <c r="BF1115" s="242">
        <f>IF(N1115="snížená",J1115,0)</f>
        <v>0</v>
      </c>
      <c r="BG1115" s="242">
        <f>IF(N1115="zákl. přenesená",J1115,0)</f>
        <v>0</v>
      </c>
      <c r="BH1115" s="242">
        <f>IF(N1115="sníž. přenesená",J1115,0)</f>
        <v>0</v>
      </c>
      <c r="BI1115" s="242">
        <f>IF(N1115="nulová",J1115,0)</f>
        <v>0</v>
      </c>
      <c r="BJ1115" s="18" t="s">
        <v>90</v>
      </c>
      <c r="BK1115" s="242">
        <f>ROUND(I1115*H1115,2)</f>
        <v>0</v>
      </c>
      <c r="BL1115" s="18" t="s">
        <v>330</v>
      </c>
      <c r="BM1115" s="241" t="s">
        <v>1467</v>
      </c>
    </row>
    <row r="1116" s="2" customFormat="1">
      <c r="A1116" s="39"/>
      <c r="B1116" s="40"/>
      <c r="C1116" s="41"/>
      <c r="D1116" s="245" t="s">
        <v>632</v>
      </c>
      <c r="E1116" s="41"/>
      <c r="F1116" s="299" t="s">
        <v>1468</v>
      </c>
      <c r="G1116" s="41"/>
      <c r="H1116" s="41"/>
      <c r="I1116" s="300"/>
      <c r="J1116" s="41"/>
      <c r="K1116" s="41"/>
      <c r="L1116" s="45"/>
      <c r="M1116" s="301"/>
      <c r="N1116" s="302"/>
      <c r="O1116" s="92"/>
      <c r="P1116" s="92"/>
      <c r="Q1116" s="92"/>
      <c r="R1116" s="92"/>
      <c r="S1116" s="92"/>
      <c r="T1116" s="93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T1116" s="18" t="s">
        <v>632</v>
      </c>
      <c r="AU1116" s="18" t="s">
        <v>92</v>
      </c>
    </row>
    <row r="1117" s="15" customFormat="1">
      <c r="A1117" s="15"/>
      <c r="B1117" s="266"/>
      <c r="C1117" s="267"/>
      <c r="D1117" s="245" t="s">
        <v>253</v>
      </c>
      <c r="E1117" s="268" t="s">
        <v>1</v>
      </c>
      <c r="F1117" s="269" t="s">
        <v>1463</v>
      </c>
      <c r="G1117" s="267"/>
      <c r="H1117" s="268" t="s">
        <v>1</v>
      </c>
      <c r="I1117" s="270"/>
      <c r="J1117" s="267"/>
      <c r="K1117" s="267"/>
      <c r="L1117" s="271"/>
      <c r="M1117" s="272"/>
      <c r="N1117" s="273"/>
      <c r="O1117" s="273"/>
      <c r="P1117" s="273"/>
      <c r="Q1117" s="273"/>
      <c r="R1117" s="273"/>
      <c r="S1117" s="273"/>
      <c r="T1117" s="274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T1117" s="275" t="s">
        <v>253</v>
      </c>
      <c r="AU1117" s="275" t="s">
        <v>92</v>
      </c>
      <c r="AV1117" s="15" t="s">
        <v>90</v>
      </c>
      <c r="AW1117" s="15" t="s">
        <v>36</v>
      </c>
      <c r="AX1117" s="15" t="s">
        <v>83</v>
      </c>
      <c r="AY1117" s="275" t="s">
        <v>244</v>
      </c>
    </row>
    <row r="1118" s="13" customFormat="1">
      <c r="A1118" s="13"/>
      <c r="B1118" s="243"/>
      <c r="C1118" s="244"/>
      <c r="D1118" s="245" t="s">
        <v>253</v>
      </c>
      <c r="E1118" s="246" t="s">
        <v>1</v>
      </c>
      <c r="F1118" s="247" t="s">
        <v>1469</v>
      </c>
      <c r="G1118" s="244"/>
      <c r="H1118" s="248">
        <v>5.25</v>
      </c>
      <c r="I1118" s="249"/>
      <c r="J1118" s="244"/>
      <c r="K1118" s="244"/>
      <c r="L1118" s="250"/>
      <c r="M1118" s="251"/>
      <c r="N1118" s="252"/>
      <c r="O1118" s="252"/>
      <c r="P1118" s="252"/>
      <c r="Q1118" s="252"/>
      <c r="R1118" s="252"/>
      <c r="S1118" s="252"/>
      <c r="T1118" s="25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54" t="s">
        <v>253</v>
      </c>
      <c r="AU1118" s="254" t="s">
        <v>92</v>
      </c>
      <c r="AV1118" s="13" t="s">
        <v>92</v>
      </c>
      <c r="AW1118" s="13" t="s">
        <v>36</v>
      </c>
      <c r="AX1118" s="13" t="s">
        <v>83</v>
      </c>
      <c r="AY1118" s="254" t="s">
        <v>244</v>
      </c>
    </row>
    <row r="1119" s="14" customFormat="1">
      <c r="A1119" s="14"/>
      <c r="B1119" s="255"/>
      <c r="C1119" s="256"/>
      <c r="D1119" s="245" t="s">
        <v>253</v>
      </c>
      <c r="E1119" s="257" t="s">
        <v>1</v>
      </c>
      <c r="F1119" s="258" t="s">
        <v>255</v>
      </c>
      <c r="G1119" s="256"/>
      <c r="H1119" s="259">
        <v>5.25</v>
      </c>
      <c r="I1119" s="260"/>
      <c r="J1119" s="256"/>
      <c r="K1119" s="256"/>
      <c r="L1119" s="261"/>
      <c r="M1119" s="262"/>
      <c r="N1119" s="263"/>
      <c r="O1119" s="263"/>
      <c r="P1119" s="263"/>
      <c r="Q1119" s="263"/>
      <c r="R1119" s="263"/>
      <c r="S1119" s="263"/>
      <c r="T1119" s="26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65" t="s">
        <v>253</v>
      </c>
      <c r="AU1119" s="265" t="s">
        <v>92</v>
      </c>
      <c r="AV1119" s="14" t="s">
        <v>251</v>
      </c>
      <c r="AW1119" s="14" t="s">
        <v>36</v>
      </c>
      <c r="AX1119" s="14" t="s">
        <v>90</v>
      </c>
      <c r="AY1119" s="265" t="s">
        <v>244</v>
      </c>
    </row>
    <row r="1120" s="2" customFormat="1" ht="24.15" customHeight="1">
      <c r="A1120" s="39"/>
      <c r="B1120" s="40"/>
      <c r="C1120" s="229" t="s">
        <v>1470</v>
      </c>
      <c r="D1120" s="229" t="s">
        <v>247</v>
      </c>
      <c r="E1120" s="230" t="s">
        <v>1471</v>
      </c>
      <c r="F1120" s="231" t="s">
        <v>1472</v>
      </c>
      <c r="G1120" s="232" t="s">
        <v>250</v>
      </c>
      <c r="H1120" s="233">
        <v>1</v>
      </c>
      <c r="I1120" s="234"/>
      <c r="J1120" s="235">
        <f>ROUND(I1120*H1120,2)</f>
        <v>0</v>
      </c>
      <c r="K1120" s="236"/>
      <c r="L1120" s="45"/>
      <c r="M1120" s="237" t="s">
        <v>1</v>
      </c>
      <c r="N1120" s="238" t="s">
        <v>48</v>
      </c>
      <c r="O1120" s="92"/>
      <c r="P1120" s="239">
        <f>O1120*H1120</f>
        <v>0</v>
      </c>
      <c r="Q1120" s="239">
        <v>0</v>
      </c>
      <c r="R1120" s="239">
        <f>Q1120*H1120</f>
        <v>0</v>
      </c>
      <c r="S1120" s="239">
        <v>0</v>
      </c>
      <c r="T1120" s="240">
        <f>S1120*H1120</f>
        <v>0</v>
      </c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R1120" s="241" t="s">
        <v>330</v>
      </c>
      <c r="AT1120" s="241" t="s">
        <v>247</v>
      </c>
      <c r="AU1120" s="241" t="s">
        <v>92</v>
      </c>
      <c r="AY1120" s="18" t="s">
        <v>244</v>
      </c>
      <c r="BE1120" s="242">
        <f>IF(N1120="základní",J1120,0)</f>
        <v>0</v>
      </c>
      <c r="BF1120" s="242">
        <f>IF(N1120="snížená",J1120,0)</f>
        <v>0</v>
      </c>
      <c r="BG1120" s="242">
        <f>IF(N1120="zákl. přenesená",J1120,0)</f>
        <v>0</v>
      </c>
      <c r="BH1120" s="242">
        <f>IF(N1120="sníž. přenesená",J1120,0)</f>
        <v>0</v>
      </c>
      <c r="BI1120" s="242">
        <f>IF(N1120="nulová",J1120,0)</f>
        <v>0</v>
      </c>
      <c r="BJ1120" s="18" t="s">
        <v>90</v>
      </c>
      <c r="BK1120" s="242">
        <f>ROUND(I1120*H1120,2)</f>
        <v>0</v>
      </c>
      <c r="BL1120" s="18" t="s">
        <v>330</v>
      </c>
      <c r="BM1120" s="241" t="s">
        <v>1473</v>
      </c>
    </row>
    <row r="1121" s="15" customFormat="1">
      <c r="A1121" s="15"/>
      <c r="B1121" s="266"/>
      <c r="C1121" s="267"/>
      <c r="D1121" s="245" t="s">
        <v>253</v>
      </c>
      <c r="E1121" s="268" t="s">
        <v>1</v>
      </c>
      <c r="F1121" s="269" t="s">
        <v>1474</v>
      </c>
      <c r="G1121" s="267"/>
      <c r="H1121" s="268" t="s">
        <v>1</v>
      </c>
      <c r="I1121" s="270"/>
      <c r="J1121" s="267"/>
      <c r="K1121" s="267"/>
      <c r="L1121" s="271"/>
      <c r="M1121" s="272"/>
      <c r="N1121" s="273"/>
      <c r="O1121" s="273"/>
      <c r="P1121" s="273"/>
      <c r="Q1121" s="273"/>
      <c r="R1121" s="273"/>
      <c r="S1121" s="273"/>
      <c r="T1121" s="274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T1121" s="275" t="s">
        <v>253</v>
      </c>
      <c r="AU1121" s="275" t="s">
        <v>92</v>
      </c>
      <c r="AV1121" s="15" t="s">
        <v>90</v>
      </c>
      <c r="AW1121" s="15" t="s">
        <v>36</v>
      </c>
      <c r="AX1121" s="15" t="s">
        <v>83</v>
      </c>
      <c r="AY1121" s="275" t="s">
        <v>244</v>
      </c>
    </row>
    <row r="1122" s="13" customFormat="1">
      <c r="A1122" s="13"/>
      <c r="B1122" s="243"/>
      <c r="C1122" s="244"/>
      <c r="D1122" s="245" t="s">
        <v>253</v>
      </c>
      <c r="E1122" s="246" t="s">
        <v>1</v>
      </c>
      <c r="F1122" s="247" t="s">
        <v>90</v>
      </c>
      <c r="G1122" s="244"/>
      <c r="H1122" s="248">
        <v>1</v>
      </c>
      <c r="I1122" s="249"/>
      <c r="J1122" s="244"/>
      <c r="K1122" s="244"/>
      <c r="L1122" s="250"/>
      <c r="M1122" s="251"/>
      <c r="N1122" s="252"/>
      <c r="O1122" s="252"/>
      <c r="P1122" s="252"/>
      <c r="Q1122" s="252"/>
      <c r="R1122" s="252"/>
      <c r="S1122" s="252"/>
      <c r="T1122" s="25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54" t="s">
        <v>253</v>
      </c>
      <c r="AU1122" s="254" t="s">
        <v>92</v>
      </c>
      <c r="AV1122" s="13" t="s">
        <v>92</v>
      </c>
      <c r="AW1122" s="13" t="s">
        <v>36</v>
      </c>
      <c r="AX1122" s="13" t="s">
        <v>83</v>
      </c>
      <c r="AY1122" s="254" t="s">
        <v>244</v>
      </c>
    </row>
    <row r="1123" s="14" customFormat="1">
      <c r="A1123" s="14"/>
      <c r="B1123" s="255"/>
      <c r="C1123" s="256"/>
      <c r="D1123" s="245" t="s">
        <v>253</v>
      </c>
      <c r="E1123" s="257" t="s">
        <v>1</v>
      </c>
      <c r="F1123" s="258" t="s">
        <v>255</v>
      </c>
      <c r="G1123" s="256"/>
      <c r="H1123" s="259">
        <v>1</v>
      </c>
      <c r="I1123" s="260"/>
      <c r="J1123" s="256"/>
      <c r="K1123" s="256"/>
      <c r="L1123" s="261"/>
      <c r="M1123" s="262"/>
      <c r="N1123" s="263"/>
      <c r="O1123" s="263"/>
      <c r="P1123" s="263"/>
      <c r="Q1123" s="263"/>
      <c r="R1123" s="263"/>
      <c r="S1123" s="263"/>
      <c r="T1123" s="26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65" t="s">
        <v>253</v>
      </c>
      <c r="AU1123" s="265" t="s">
        <v>92</v>
      </c>
      <c r="AV1123" s="14" t="s">
        <v>251</v>
      </c>
      <c r="AW1123" s="14" t="s">
        <v>36</v>
      </c>
      <c r="AX1123" s="14" t="s">
        <v>90</v>
      </c>
      <c r="AY1123" s="265" t="s">
        <v>244</v>
      </c>
    </row>
    <row r="1124" s="2" customFormat="1" ht="24.15" customHeight="1">
      <c r="A1124" s="39"/>
      <c r="B1124" s="40"/>
      <c r="C1124" s="287" t="s">
        <v>1475</v>
      </c>
      <c r="D1124" s="287" t="s">
        <v>529</v>
      </c>
      <c r="E1124" s="288" t="s">
        <v>1476</v>
      </c>
      <c r="F1124" s="289" t="s">
        <v>1477</v>
      </c>
      <c r="G1124" s="290" t="s">
        <v>250</v>
      </c>
      <c r="H1124" s="291">
        <v>1</v>
      </c>
      <c r="I1124" s="292"/>
      <c r="J1124" s="293">
        <f>ROUND(I1124*H1124,2)</f>
        <v>0</v>
      </c>
      <c r="K1124" s="294"/>
      <c r="L1124" s="295"/>
      <c r="M1124" s="296" t="s">
        <v>1</v>
      </c>
      <c r="N1124" s="297" t="s">
        <v>48</v>
      </c>
      <c r="O1124" s="92"/>
      <c r="P1124" s="239">
        <f>O1124*H1124</f>
        <v>0</v>
      </c>
      <c r="Q1124" s="239">
        <v>0.17999999999999999</v>
      </c>
      <c r="R1124" s="239">
        <f>Q1124*H1124</f>
        <v>0.17999999999999999</v>
      </c>
      <c r="S1124" s="239">
        <v>0</v>
      </c>
      <c r="T1124" s="240">
        <f>S1124*H1124</f>
        <v>0</v>
      </c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R1124" s="241" t="s">
        <v>427</v>
      </c>
      <c r="AT1124" s="241" t="s">
        <v>529</v>
      </c>
      <c r="AU1124" s="241" t="s">
        <v>92</v>
      </c>
      <c r="AY1124" s="18" t="s">
        <v>244</v>
      </c>
      <c r="BE1124" s="242">
        <f>IF(N1124="základní",J1124,0)</f>
        <v>0</v>
      </c>
      <c r="BF1124" s="242">
        <f>IF(N1124="snížená",J1124,0)</f>
        <v>0</v>
      </c>
      <c r="BG1124" s="242">
        <f>IF(N1124="zákl. přenesená",J1124,0)</f>
        <v>0</v>
      </c>
      <c r="BH1124" s="242">
        <f>IF(N1124="sníž. přenesená",J1124,0)</f>
        <v>0</v>
      </c>
      <c r="BI1124" s="242">
        <f>IF(N1124="nulová",J1124,0)</f>
        <v>0</v>
      </c>
      <c r="BJ1124" s="18" t="s">
        <v>90</v>
      </c>
      <c r="BK1124" s="242">
        <f>ROUND(I1124*H1124,2)</f>
        <v>0</v>
      </c>
      <c r="BL1124" s="18" t="s">
        <v>330</v>
      </c>
      <c r="BM1124" s="241" t="s">
        <v>1478</v>
      </c>
    </row>
    <row r="1125" s="2" customFormat="1">
      <c r="A1125" s="39"/>
      <c r="B1125" s="40"/>
      <c r="C1125" s="41"/>
      <c r="D1125" s="245" t="s">
        <v>632</v>
      </c>
      <c r="E1125" s="41"/>
      <c r="F1125" s="299" t="s">
        <v>1479</v>
      </c>
      <c r="G1125" s="41"/>
      <c r="H1125" s="41"/>
      <c r="I1125" s="300"/>
      <c r="J1125" s="41"/>
      <c r="K1125" s="41"/>
      <c r="L1125" s="45"/>
      <c r="M1125" s="301"/>
      <c r="N1125" s="302"/>
      <c r="O1125" s="92"/>
      <c r="P1125" s="92"/>
      <c r="Q1125" s="92"/>
      <c r="R1125" s="92"/>
      <c r="S1125" s="92"/>
      <c r="T1125" s="93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T1125" s="18" t="s">
        <v>632</v>
      </c>
      <c r="AU1125" s="18" t="s">
        <v>92</v>
      </c>
    </row>
    <row r="1126" s="2" customFormat="1" ht="24.15" customHeight="1">
      <c r="A1126" s="39"/>
      <c r="B1126" s="40"/>
      <c r="C1126" s="229" t="s">
        <v>1480</v>
      </c>
      <c r="D1126" s="229" t="s">
        <v>247</v>
      </c>
      <c r="E1126" s="230" t="s">
        <v>1481</v>
      </c>
      <c r="F1126" s="231" t="s">
        <v>1482</v>
      </c>
      <c r="G1126" s="232" t="s">
        <v>250</v>
      </c>
      <c r="H1126" s="233">
        <v>4</v>
      </c>
      <c r="I1126" s="234"/>
      <c r="J1126" s="235">
        <f>ROUND(I1126*H1126,2)</f>
        <v>0</v>
      </c>
      <c r="K1126" s="236"/>
      <c r="L1126" s="45"/>
      <c r="M1126" s="237" t="s">
        <v>1</v>
      </c>
      <c r="N1126" s="238" t="s">
        <v>48</v>
      </c>
      <c r="O1126" s="92"/>
      <c r="P1126" s="239">
        <f>O1126*H1126</f>
        <v>0</v>
      </c>
      <c r="Q1126" s="239">
        <v>0</v>
      </c>
      <c r="R1126" s="239">
        <f>Q1126*H1126</f>
        <v>0</v>
      </c>
      <c r="S1126" s="239">
        <v>0</v>
      </c>
      <c r="T1126" s="240">
        <f>S1126*H1126</f>
        <v>0</v>
      </c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R1126" s="241" t="s">
        <v>330</v>
      </c>
      <c r="AT1126" s="241" t="s">
        <v>247</v>
      </c>
      <c r="AU1126" s="241" t="s">
        <v>92</v>
      </c>
      <c r="AY1126" s="18" t="s">
        <v>244</v>
      </c>
      <c r="BE1126" s="242">
        <f>IF(N1126="základní",J1126,0)</f>
        <v>0</v>
      </c>
      <c r="BF1126" s="242">
        <f>IF(N1126="snížená",J1126,0)</f>
        <v>0</v>
      </c>
      <c r="BG1126" s="242">
        <f>IF(N1126="zákl. přenesená",J1126,0)</f>
        <v>0</v>
      </c>
      <c r="BH1126" s="242">
        <f>IF(N1126="sníž. přenesená",J1126,0)</f>
        <v>0</v>
      </c>
      <c r="BI1126" s="242">
        <f>IF(N1126="nulová",J1126,0)</f>
        <v>0</v>
      </c>
      <c r="BJ1126" s="18" t="s">
        <v>90</v>
      </c>
      <c r="BK1126" s="242">
        <f>ROUND(I1126*H1126,2)</f>
        <v>0</v>
      </c>
      <c r="BL1126" s="18" t="s">
        <v>330</v>
      </c>
      <c r="BM1126" s="241" t="s">
        <v>1483</v>
      </c>
    </row>
    <row r="1127" s="15" customFormat="1">
      <c r="A1127" s="15"/>
      <c r="B1127" s="266"/>
      <c r="C1127" s="267"/>
      <c r="D1127" s="245" t="s">
        <v>253</v>
      </c>
      <c r="E1127" s="268" t="s">
        <v>1</v>
      </c>
      <c r="F1127" s="269" t="s">
        <v>1484</v>
      </c>
      <c r="G1127" s="267"/>
      <c r="H1127" s="268" t="s">
        <v>1</v>
      </c>
      <c r="I1127" s="270"/>
      <c r="J1127" s="267"/>
      <c r="K1127" s="267"/>
      <c r="L1127" s="271"/>
      <c r="M1127" s="272"/>
      <c r="N1127" s="273"/>
      <c r="O1127" s="273"/>
      <c r="P1127" s="273"/>
      <c r="Q1127" s="273"/>
      <c r="R1127" s="273"/>
      <c r="S1127" s="273"/>
      <c r="T1127" s="274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T1127" s="275" t="s">
        <v>253</v>
      </c>
      <c r="AU1127" s="275" t="s">
        <v>92</v>
      </c>
      <c r="AV1127" s="15" t="s">
        <v>90</v>
      </c>
      <c r="AW1127" s="15" t="s">
        <v>36</v>
      </c>
      <c r="AX1127" s="15" t="s">
        <v>83</v>
      </c>
      <c r="AY1127" s="275" t="s">
        <v>244</v>
      </c>
    </row>
    <row r="1128" s="13" customFormat="1">
      <c r="A1128" s="13"/>
      <c r="B1128" s="243"/>
      <c r="C1128" s="244"/>
      <c r="D1128" s="245" t="s">
        <v>253</v>
      </c>
      <c r="E1128" s="246" t="s">
        <v>1</v>
      </c>
      <c r="F1128" s="247" t="s">
        <v>90</v>
      </c>
      <c r="G1128" s="244"/>
      <c r="H1128" s="248">
        <v>1</v>
      </c>
      <c r="I1128" s="249"/>
      <c r="J1128" s="244"/>
      <c r="K1128" s="244"/>
      <c r="L1128" s="250"/>
      <c r="M1128" s="251"/>
      <c r="N1128" s="252"/>
      <c r="O1128" s="252"/>
      <c r="P1128" s="252"/>
      <c r="Q1128" s="252"/>
      <c r="R1128" s="252"/>
      <c r="S1128" s="252"/>
      <c r="T1128" s="25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54" t="s">
        <v>253</v>
      </c>
      <c r="AU1128" s="254" t="s">
        <v>92</v>
      </c>
      <c r="AV1128" s="13" t="s">
        <v>92</v>
      </c>
      <c r="AW1128" s="13" t="s">
        <v>36</v>
      </c>
      <c r="AX1128" s="13" t="s">
        <v>83</v>
      </c>
      <c r="AY1128" s="254" t="s">
        <v>244</v>
      </c>
    </row>
    <row r="1129" s="15" customFormat="1">
      <c r="A1129" s="15"/>
      <c r="B1129" s="266"/>
      <c r="C1129" s="267"/>
      <c r="D1129" s="245" t="s">
        <v>253</v>
      </c>
      <c r="E1129" s="268" t="s">
        <v>1</v>
      </c>
      <c r="F1129" s="269" t="s">
        <v>1485</v>
      </c>
      <c r="G1129" s="267"/>
      <c r="H1129" s="268" t="s">
        <v>1</v>
      </c>
      <c r="I1129" s="270"/>
      <c r="J1129" s="267"/>
      <c r="K1129" s="267"/>
      <c r="L1129" s="271"/>
      <c r="M1129" s="272"/>
      <c r="N1129" s="273"/>
      <c r="O1129" s="273"/>
      <c r="P1129" s="273"/>
      <c r="Q1129" s="273"/>
      <c r="R1129" s="273"/>
      <c r="S1129" s="273"/>
      <c r="T1129" s="274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T1129" s="275" t="s">
        <v>253</v>
      </c>
      <c r="AU1129" s="275" t="s">
        <v>92</v>
      </c>
      <c r="AV1129" s="15" t="s">
        <v>90</v>
      </c>
      <c r="AW1129" s="15" t="s">
        <v>36</v>
      </c>
      <c r="AX1129" s="15" t="s">
        <v>83</v>
      </c>
      <c r="AY1129" s="275" t="s">
        <v>244</v>
      </c>
    </row>
    <row r="1130" s="13" customFormat="1">
      <c r="A1130" s="13"/>
      <c r="B1130" s="243"/>
      <c r="C1130" s="244"/>
      <c r="D1130" s="245" t="s">
        <v>253</v>
      </c>
      <c r="E1130" s="246" t="s">
        <v>1</v>
      </c>
      <c r="F1130" s="247" t="s">
        <v>90</v>
      </c>
      <c r="G1130" s="244"/>
      <c r="H1130" s="248">
        <v>1</v>
      </c>
      <c r="I1130" s="249"/>
      <c r="J1130" s="244"/>
      <c r="K1130" s="244"/>
      <c r="L1130" s="250"/>
      <c r="M1130" s="251"/>
      <c r="N1130" s="252"/>
      <c r="O1130" s="252"/>
      <c r="P1130" s="252"/>
      <c r="Q1130" s="252"/>
      <c r="R1130" s="252"/>
      <c r="S1130" s="252"/>
      <c r="T1130" s="25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54" t="s">
        <v>253</v>
      </c>
      <c r="AU1130" s="254" t="s">
        <v>92</v>
      </c>
      <c r="AV1130" s="13" t="s">
        <v>92</v>
      </c>
      <c r="AW1130" s="13" t="s">
        <v>36</v>
      </c>
      <c r="AX1130" s="13" t="s">
        <v>83</v>
      </c>
      <c r="AY1130" s="254" t="s">
        <v>244</v>
      </c>
    </row>
    <row r="1131" s="15" customFormat="1">
      <c r="A1131" s="15"/>
      <c r="B1131" s="266"/>
      <c r="C1131" s="267"/>
      <c r="D1131" s="245" t="s">
        <v>253</v>
      </c>
      <c r="E1131" s="268" t="s">
        <v>1</v>
      </c>
      <c r="F1131" s="269" t="s">
        <v>1486</v>
      </c>
      <c r="G1131" s="267"/>
      <c r="H1131" s="268" t="s">
        <v>1</v>
      </c>
      <c r="I1131" s="270"/>
      <c r="J1131" s="267"/>
      <c r="K1131" s="267"/>
      <c r="L1131" s="271"/>
      <c r="M1131" s="272"/>
      <c r="N1131" s="273"/>
      <c r="O1131" s="273"/>
      <c r="P1131" s="273"/>
      <c r="Q1131" s="273"/>
      <c r="R1131" s="273"/>
      <c r="S1131" s="273"/>
      <c r="T1131" s="274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T1131" s="275" t="s">
        <v>253</v>
      </c>
      <c r="AU1131" s="275" t="s">
        <v>92</v>
      </c>
      <c r="AV1131" s="15" t="s">
        <v>90</v>
      </c>
      <c r="AW1131" s="15" t="s">
        <v>36</v>
      </c>
      <c r="AX1131" s="15" t="s">
        <v>83</v>
      </c>
      <c r="AY1131" s="275" t="s">
        <v>244</v>
      </c>
    </row>
    <row r="1132" s="13" customFormat="1">
      <c r="A1132" s="13"/>
      <c r="B1132" s="243"/>
      <c r="C1132" s="244"/>
      <c r="D1132" s="245" t="s">
        <v>253</v>
      </c>
      <c r="E1132" s="246" t="s">
        <v>1</v>
      </c>
      <c r="F1132" s="247" t="s">
        <v>90</v>
      </c>
      <c r="G1132" s="244"/>
      <c r="H1132" s="248">
        <v>1</v>
      </c>
      <c r="I1132" s="249"/>
      <c r="J1132" s="244"/>
      <c r="K1132" s="244"/>
      <c r="L1132" s="250"/>
      <c r="M1132" s="251"/>
      <c r="N1132" s="252"/>
      <c r="O1132" s="252"/>
      <c r="P1132" s="252"/>
      <c r="Q1132" s="252"/>
      <c r="R1132" s="252"/>
      <c r="S1132" s="252"/>
      <c r="T1132" s="25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54" t="s">
        <v>253</v>
      </c>
      <c r="AU1132" s="254" t="s">
        <v>92</v>
      </c>
      <c r="AV1132" s="13" t="s">
        <v>92</v>
      </c>
      <c r="AW1132" s="13" t="s">
        <v>36</v>
      </c>
      <c r="AX1132" s="13" t="s">
        <v>83</v>
      </c>
      <c r="AY1132" s="254" t="s">
        <v>244</v>
      </c>
    </row>
    <row r="1133" s="15" customFormat="1">
      <c r="A1133" s="15"/>
      <c r="B1133" s="266"/>
      <c r="C1133" s="267"/>
      <c r="D1133" s="245" t="s">
        <v>253</v>
      </c>
      <c r="E1133" s="268" t="s">
        <v>1</v>
      </c>
      <c r="F1133" s="269" t="s">
        <v>1487</v>
      </c>
      <c r="G1133" s="267"/>
      <c r="H1133" s="268" t="s">
        <v>1</v>
      </c>
      <c r="I1133" s="270"/>
      <c r="J1133" s="267"/>
      <c r="K1133" s="267"/>
      <c r="L1133" s="271"/>
      <c r="M1133" s="272"/>
      <c r="N1133" s="273"/>
      <c r="O1133" s="273"/>
      <c r="P1133" s="273"/>
      <c r="Q1133" s="273"/>
      <c r="R1133" s="273"/>
      <c r="S1133" s="273"/>
      <c r="T1133" s="274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T1133" s="275" t="s">
        <v>253</v>
      </c>
      <c r="AU1133" s="275" t="s">
        <v>92</v>
      </c>
      <c r="AV1133" s="15" t="s">
        <v>90</v>
      </c>
      <c r="AW1133" s="15" t="s">
        <v>36</v>
      </c>
      <c r="AX1133" s="15" t="s">
        <v>83</v>
      </c>
      <c r="AY1133" s="275" t="s">
        <v>244</v>
      </c>
    </row>
    <row r="1134" s="13" customFormat="1">
      <c r="A1134" s="13"/>
      <c r="B1134" s="243"/>
      <c r="C1134" s="244"/>
      <c r="D1134" s="245" t="s">
        <v>253</v>
      </c>
      <c r="E1134" s="246" t="s">
        <v>1</v>
      </c>
      <c r="F1134" s="247" t="s">
        <v>90</v>
      </c>
      <c r="G1134" s="244"/>
      <c r="H1134" s="248">
        <v>1</v>
      </c>
      <c r="I1134" s="249"/>
      <c r="J1134" s="244"/>
      <c r="K1134" s="244"/>
      <c r="L1134" s="250"/>
      <c r="M1134" s="251"/>
      <c r="N1134" s="252"/>
      <c r="O1134" s="252"/>
      <c r="P1134" s="252"/>
      <c r="Q1134" s="252"/>
      <c r="R1134" s="252"/>
      <c r="S1134" s="252"/>
      <c r="T1134" s="25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54" t="s">
        <v>253</v>
      </c>
      <c r="AU1134" s="254" t="s">
        <v>92</v>
      </c>
      <c r="AV1134" s="13" t="s">
        <v>92</v>
      </c>
      <c r="AW1134" s="13" t="s">
        <v>36</v>
      </c>
      <c r="AX1134" s="13" t="s">
        <v>83</v>
      </c>
      <c r="AY1134" s="254" t="s">
        <v>244</v>
      </c>
    </row>
    <row r="1135" s="14" customFormat="1">
      <c r="A1135" s="14"/>
      <c r="B1135" s="255"/>
      <c r="C1135" s="256"/>
      <c r="D1135" s="245" t="s">
        <v>253</v>
      </c>
      <c r="E1135" s="257" t="s">
        <v>1</v>
      </c>
      <c r="F1135" s="258" t="s">
        <v>255</v>
      </c>
      <c r="G1135" s="256"/>
      <c r="H1135" s="259">
        <v>4</v>
      </c>
      <c r="I1135" s="260"/>
      <c r="J1135" s="256"/>
      <c r="K1135" s="256"/>
      <c r="L1135" s="261"/>
      <c r="M1135" s="262"/>
      <c r="N1135" s="263"/>
      <c r="O1135" s="263"/>
      <c r="P1135" s="263"/>
      <c r="Q1135" s="263"/>
      <c r="R1135" s="263"/>
      <c r="S1135" s="263"/>
      <c r="T1135" s="26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65" t="s">
        <v>253</v>
      </c>
      <c r="AU1135" s="265" t="s">
        <v>92</v>
      </c>
      <c r="AV1135" s="14" t="s">
        <v>251</v>
      </c>
      <c r="AW1135" s="14" t="s">
        <v>36</v>
      </c>
      <c r="AX1135" s="14" t="s">
        <v>90</v>
      </c>
      <c r="AY1135" s="265" t="s">
        <v>244</v>
      </c>
    </row>
    <row r="1136" s="2" customFormat="1" ht="24.15" customHeight="1">
      <c r="A1136" s="39"/>
      <c r="B1136" s="40"/>
      <c r="C1136" s="287" t="s">
        <v>1488</v>
      </c>
      <c r="D1136" s="287" t="s">
        <v>529</v>
      </c>
      <c r="E1136" s="288" t="s">
        <v>1489</v>
      </c>
      <c r="F1136" s="289" t="s">
        <v>1490</v>
      </c>
      <c r="G1136" s="290" t="s">
        <v>687</v>
      </c>
      <c r="H1136" s="291">
        <v>3</v>
      </c>
      <c r="I1136" s="292"/>
      <c r="J1136" s="293">
        <f>ROUND(I1136*H1136,2)</f>
        <v>0</v>
      </c>
      <c r="K1136" s="294"/>
      <c r="L1136" s="295"/>
      <c r="M1136" s="296" t="s">
        <v>1</v>
      </c>
      <c r="N1136" s="297" t="s">
        <v>48</v>
      </c>
      <c r="O1136" s="92"/>
      <c r="P1136" s="239">
        <f>O1136*H1136</f>
        <v>0</v>
      </c>
      <c r="Q1136" s="239">
        <v>0.20000000000000001</v>
      </c>
      <c r="R1136" s="239">
        <f>Q1136*H1136</f>
        <v>0.60000000000000009</v>
      </c>
      <c r="S1136" s="239">
        <v>0</v>
      </c>
      <c r="T1136" s="240">
        <f>S1136*H1136</f>
        <v>0</v>
      </c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R1136" s="241" t="s">
        <v>427</v>
      </c>
      <c r="AT1136" s="241" t="s">
        <v>529</v>
      </c>
      <c r="AU1136" s="241" t="s">
        <v>92</v>
      </c>
      <c r="AY1136" s="18" t="s">
        <v>244</v>
      </c>
      <c r="BE1136" s="242">
        <f>IF(N1136="základní",J1136,0)</f>
        <v>0</v>
      </c>
      <c r="BF1136" s="242">
        <f>IF(N1136="snížená",J1136,0)</f>
        <v>0</v>
      </c>
      <c r="BG1136" s="242">
        <f>IF(N1136="zákl. přenesená",J1136,0)</f>
        <v>0</v>
      </c>
      <c r="BH1136" s="242">
        <f>IF(N1136="sníž. přenesená",J1136,0)</f>
        <v>0</v>
      </c>
      <c r="BI1136" s="242">
        <f>IF(N1136="nulová",J1136,0)</f>
        <v>0</v>
      </c>
      <c r="BJ1136" s="18" t="s">
        <v>90</v>
      </c>
      <c r="BK1136" s="242">
        <f>ROUND(I1136*H1136,2)</f>
        <v>0</v>
      </c>
      <c r="BL1136" s="18" t="s">
        <v>330</v>
      </c>
      <c r="BM1136" s="241" t="s">
        <v>1491</v>
      </c>
    </row>
    <row r="1137" s="2" customFormat="1">
      <c r="A1137" s="39"/>
      <c r="B1137" s="40"/>
      <c r="C1137" s="41"/>
      <c r="D1137" s="245" t="s">
        <v>632</v>
      </c>
      <c r="E1137" s="41"/>
      <c r="F1137" s="299" t="s">
        <v>1492</v>
      </c>
      <c r="G1137" s="41"/>
      <c r="H1137" s="41"/>
      <c r="I1137" s="300"/>
      <c r="J1137" s="41"/>
      <c r="K1137" s="41"/>
      <c r="L1137" s="45"/>
      <c r="M1137" s="301"/>
      <c r="N1137" s="302"/>
      <c r="O1137" s="92"/>
      <c r="P1137" s="92"/>
      <c r="Q1137" s="92"/>
      <c r="R1137" s="92"/>
      <c r="S1137" s="92"/>
      <c r="T1137" s="93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39"/>
      <c r="AT1137" s="18" t="s">
        <v>632</v>
      </c>
      <c r="AU1137" s="18" t="s">
        <v>92</v>
      </c>
    </row>
    <row r="1138" s="2" customFormat="1" ht="24.15" customHeight="1">
      <c r="A1138" s="39"/>
      <c r="B1138" s="40"/>
      <c r="C1138" s="287" t="s">
        <v>1493</v>
      </c>
      <c r="D1138" s="287" t="s">
        <v>529</v>
      </c>
      <c r="E1138" s="288" t="s">
        <v>1494</v>
      </c>
      <c r="F1138" s="289" t="s">
        <v>1495</v>
      </c>
      <c r="G1138" s="290" t="s">
        <v>687</v>
      </c>
      <c r="H1138" s="291">
        <v>1</v>
      </c>
      <c r="I1138" s="292"/>
      <c r="J1138" s="293">
        <f>ROUND(I1138*H1138,2)</f>
        <v>0</v>
      </c>
      <c r="K1138" s="294"/>
      <c r="L1138" s="295"/>
      <c r="M1138" s="296" t="s">
        <v>1</v>
      </c>
      <c r="N1138" s="297" t="s">
        <v>48</v>
      </c>
      <c r="O1138" s="92"/>
      <c r="P1138" s="239">
        <f>O1138*H1138</f>
        <v>0</v>
      </c>
      <c r="Q1138" s="239">
        <v>0.20000000000000001</v>
      </c>
      <c r="R1138" s="239">
        <f>Q1138*H1138</f>
        <v>0.20000000000000001</v>
      </c>
      <c r="S1138" s="239">
        <v>0</v>
      </c>
      <c r="T1138" s="240">
        <f>S1138*H1138</f>
        <v>0</v>
      </c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39"/>
      <c r="AE1138" s="39"/>
      <c r="AR1138" s="241" t="s">
        <v>427</v>
      </c>
      <c r="AT1138" s="241" t="s">
        <v>529</v>
      </c>
      <c r="AU1138" s="241" t="s">
        <v>92</v>
      </c>
      <c r="AY1138" s="18" t="s">
        <v>244</v>
      </c>
      <c r="BE1138" s="242">
        <f>IF(N1138="základní",J1138,0)</f>
        <v>0</v>
      </c>
      <c r="BF1138" s="242">
        <f>IF(N1138="snížená",J1138,0)</f>
        <v>0</v>
      </c>
      <c r="BG1138" s="242">
        <f>IF(N1138="zákl. přenesená",J1138,0)</f>
        <v>0</v>
      </c>
      <c r="BH1138" s="242">
        <f>IF(N1138="sníž. přenesená",J1138,0)</f>
        <v>0</v>
      </c>
      <c r="BI1138" s="242">
        <f>IF(N1138="nulová",J1138,0)</f>
        <v>0</v>
      </c>
      <c r="BJ1138" s="18" t="s">
        <v>90</v>
      </c>
      <c r="BK1138" s="242">
        <f>ROUND(I1138*H1138,2)</f>
        <v>0</v>
      </c>
      <c r="BL1138" s="18" t="s">
        <v>330</v>
      </c>
      <c r="BM1138" s="241" t="s">
        <v>1496</v>
      </c>
    </row>
    <row r="1139" s="2" customFormat="1">
      <c r="A1139" s="39"/>
      <c r="B1139" s="40"/>
      <c r="C1139" s="41"/>
      <c r="D1139" s="245" t="s">
        <v>632</v>
      </c>
      <c r="E1139" s="41"/>
      <c r="F1139" s="299" t="s">
        <v>1492</v>
      </c>
      <c r="G1139" s="41"/>
      <c r="H1139" s="41"/>
      <c r="I1139" s="300"/>
      <c r="J1139" s="41"/>
      <c r="K1139" s="41"/>
      <c r="L1139" s="45"/>
      <c r="M1139" s="301"/>
      <c r="N1139" s="302"/>
      <c r="O1139" s="92"/>
      <c r="P1139" s="92"/>
      <c r="Q1139" s="92"/>
      <c r="R1139" s="92"/>
      <c r="S1139" s="92"/>
      <c r="T1139" s="93"/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9"/>
      <c r="AT1139" s="18" t="s">
        <v>632</v>
      </c>
      <c r="AU1139" s="18" t="s">
        <v>92</v>
      </c>
    </row>
    <row r="1140" s="2" customFormat="1" ht="24.15" customHeight="1">
      <c r="A1140" s="39"/>
      <c r="B1140" s="40"/>
      <c r="C1140" s="229" t="s">
        <v>1497</v>
      </c>
      <c r="D1140" s="229" t="s">
        <v>247</v>
      </c>
      <c r="E1140" s="230" t="s">
        <v>1481</v>
      </c>
      <c r="F1140" s="231" t="s">
        <v>1482</v>
      </c>
      <c r="G1140" s="232" t="s">
        <v>250</v>
      </c>
      <c r="H1140" s="233">
        <v>5</v>
      </c>
      <c r="I1140" s="234"/>
      <c r="J1140" s="235">
        <f>ROUND(I1140*H1140,2)</f>
        <v>0</v>
      </c>
      <c r="K1140" s="236"/>
      <c r="L1140" s="45"/>
      <c r="M1140" s="237" t="s">
        <v>1</v>
      </c>
      <c r="N1140" s="238" t="s">
        <v>48</v>
      </c>
      <c r="O1140" s="92"/>
      <c r="P1140" s="239">
        <f>O1140*H1140</f>
        <v>0</v>
      </c>
      <c r="Q1140" s="239">
        <v>0</v>
      </c>
      <c r="R1140" s="239">
        <f>Q1140*H1140</f>
        <v>0</v>
      </c>
      <c r="S1140" s="239">
        <v>0</v>
      </c>
      <c r="T1140" s="240">
        <f>S1140*H1140</f>
        <v>0</v>
      </c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R1140" s="241" t="s">
        <v>330</v>
      </c>
      <c r="AT1140" s="241" t="s">
        <v>247</v>
      </c>
      <c r="AU1140" s="241" t="s">
        <v>92</v>
      </c>
      <c r="AY1140" s="18" t="s">
        <v>244</v>
      </c>
      <c r="BE1140" s="242">
        <f>IF(N1140="základní",J1140,0)</f>
        <v>0</v>
      </c>
      <c r="BF1140" s="242">
        <f>IF(N1140="snížená",J1140,0)</f>
        <v>0</v>
      </c>
      <c r="BG1140" s="242">
        <f>IF(N1140="zákl. přenesená",J1140,0)</f>
        <v>0</v>
      </c>
      <c r="BH1140" s="242">
        <f>IF(N1140="sníž. přenesená",J1140,0)</f>
        <v>0</v>
      </c>
      <c r="BI1140" s="242">
        <f>IF(N1140="nulová",J1140,0)</f>
        <v>0</v>
      </c>
      <c r="BJ1140" s="18" t="s">
        <v>90</v>
      </c>
      <c r="BK1140" s="242">
        <f>ROUND(I1140*H1140,2)</f>
        <v>0</v>
      </c>
      <c r="BL1140" s="18" t="s">
        <v>330</v>
      </c>
      <c r="BM1140" s="241" t="s">
        <v>1498</v>
      </c>
    </row>
    <row r="1141" s="2" customFormat="1" ht="24.15" customHeight="1">
      <c r="A1141" s="39"/>
      <c r="B1141" s="40"/>
      <c r="C1141" s="287" t="s">
        <v>1499</v>
      </c>
      <c r="D1141" s="287" t="s">
        <v>529</v>
      </c>
      <c r="E1141" s="288" t="s">
        <v>1500</v>
      </c>
      <c r="F1141" s="289" t="s">
        <v>1501</v>
      </c>
      <c r="G1141" s="290" t="s">
        <v>250</v>
      </c>
      <c r="H1141" s="291">
        <v>3</v>
      </c>
      <c r="I1141" s="292"/>
      <c r="J1141" s="293">
        <f>ROUND(I1141*H1141,2)</f>
        <v>0</v>
      </c>
      <c r="K1141" s="294"/>
      <c r="L1141" s="295"/>
      <c r="M1141" s="296" t="s">
        <v>1</v>
      </c>
      <c r="N1141" s="297" t="s">
        <v>48</v>
      </c>
      <c r="O1141" s="92"/>
      <c r="P1141" s="239">
        <f>O1141*H1141</f>
        <v>0</v>
      </c>
      <c r="Q1141" s="239">
        <v>0.16</v>
      </c>
      <c r="R1141" s="239">
        <f>Q1141*H1141</f>
        <v>0.47999999999999998</v>
      </c>
      <c r="S1141" s="239">
        <v>0</v>
      </c>
      <c r="T1141" s="240">
        <f>S1141*H1141</f>
        <v>0</v>
      </c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R1141" s="241" t="s">
        <v>427</v>
      </c>
      <c r="AT1141" s="241" t="s">
        <v>529</v>
      </c>
      <c r="AU1141" s="241" t="s">
        <v>92</v>
      </c>
      <c r="AY1141" s="18" t="s">
        <v>244</v>
      </c>
      <c r="BE1141" s="242">
        <f>IF(N1141="základní",J1141,0)</f>
        <v>0</v>
      </c>
      <c r="BF1141" s="242">
        <f>IF(N1141="snížená",J1141,0)</f>
        <v>0</v>
      </c>
      <c r="BG1141" s="242">
        <f>IF(N1141="zákl. přenesená",J1141,0)</f>
        <v>0</v>
      </c>
      <c r="BH1141" s="242">
        <f>IF(N1141="sníž. přenesená",J1141,0)</f>
        <v>0</v>
      </c>
      <c r="BI1141" s="242">
        <f>IF(N1141="nulová",J1141,0)</f>
        <v>0</v>
      </c>
      <c r="BJ1141" s="18" t="s">
        <v>90</v>
      </c>
      <c r="BK1141" s="242">
        <f>ROUND(I1141*H1141,2)</f>
        <v>0</v>
      </c>
      <c r="BL1141" s="18" t="s">
        <v>330</v>
      </c>
      <c r="BM1141" s="241" t="s">
        <v>1502</v>
      </c>
    </row>
    <row r="1142" s="2" customFormat="1">
      <c r="A1142" s="39"/>
      <c r="B1142" s="40"/>
      <c r="C1142" s="41"/>
      <c r="D1142" s="245" t="s">
        <v>632</v>
      </c>
      <c r="E1142" s="41"/>
      <c r="F1142" s="299" t="s">
        <v>1492</v>
      </c>
      <c r="G1142" s="41"/>
      <c r="H1142" s="41"/>
      <c r="I1142" s="300"/>
      <c r="J1142" s="41"/>
      <c r="K1142" s="41"/>
      <c r="L1142" s="45"/>
      <c r="M1142" s="301"/>
      <c r="N1142" s="302"/>
      <c r="O1142" s="92"/>
      <c r="P1142" s="92"/>
      <c r="Q1142" s="92"/>
      <c r="R1142" s="92"/>
      <c r="S1142" s="92"/>
      <c r="T1142" s="93"/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39"/>
      <c r="AE1142" s="39"/>
      <c r="AT1142" s="18" t="s">
        <v>632</v>
      </c>
      <c r="AU1142" s="18" t="s">
        <v>92</v>
      </c>
    </row>
    <row r="1143" s="2" customFormat="1" ht="37.8" customHeight="1">
      <c r="A1143" s="39"/>
      <c r="B1143" s="40"/>
      <c r="C1143" s="287" t="s">
        <v>1503</v>
      </c>
      <c r="D1143" s="287" t="s">
        <v>529</v>
      </c>
      <c r="E1143" s="288" t="s">
        <v>1504</v>
      </c>
      <c r="F1143" s="289" t="s">
        <v>1505</v>
      </c>
      <c r="G1143" s="290" t="s">
        <v>250</v>
      </c>
      <c r="H1143" s="291">
        <v>1</v>
      </c>
      <c r="I1143" s="292"/>
      <c r="J1143" s="293">
        <f>ROUND(I1143*H1143,2)</f>
        <v>0</v>
      </c>
      <c r="K1143" s="294"/>
      <c r="L1143" s="295"/>
      <c r="M1143" s="296" t="s">
        <v>1</v>
      </c>
      <c r="N1143" s="297" t="s">
        <v>48</v>
      </c>
      <c r="O1143" s="92"/>
      <c r="P1143" s="239">
        <f>O1143*H1143</f>
        <v>0</v>
      </c>
      <c r="Q1143" s="239">
        <v>0.23999999999999999</v>
      </c>
      <c r="R1143" s="239">
        <f>Q1143*H1143</f>
        <v>0.23999999999999999</v>
      </c>
      <c r="S1143" s="239">
        <v>0</v>
      </c>
      <c r="T1143" s="240">
        <f>S1143*H1143</f>
        <v>0</v>
      </c>
      <c r="U1143" s="39"/>
      <c r="V1143" s="39"/>
      <c r="W1143" s="39"/>
      <c r="X1143" s="39"/>
      <c r="Y1143" s="39"/>
      <c r="Z1143" s="39"/>
      <c r="AA1143" s="39"/>
      <c r="AB1143" s="39"/>
      <c r="AC1143" s="39"/>
      <c r="AD1143" s="39"/>
      <c r="AE1143" s="39"/>
      <c r="AR1143" s="241" t="s">
        <v>427</v>
      </c>
      <c r="AT1143" s="241" t="s">
        <v>529</v>
      </c>
      <c r="AU1143" s="241" t="s">
        <v>92</v>
      </c>
      <c r="AY1143" s="18" t="s">
        <v>244</v>
      </c>
      <c r="BE1143" s="242">
        <f>IF(N1143="základní",J1143,0)</f>
        <v>0</v>
      </c>
      <c r="BF1143" s="242">
        <f>IF(N1143="snížená",J1143,0)</f>
        <v>0</v>
      </c>
      <c r="BG1143" s="242">
        <f>IF(N1143="zákl. přenesená",J1143,0)</f>
        <v>0</v>
      </c>
      <c r="BH1143" s="242">
        <f>IF(N1143="sníž. přenesená",J1143,0)</f>
        <v>0</v>
      </c>
      <c r="BI1143" s="242">
        <f>IF(N1143="nulová",J1143,0)</f>
        <v>0</v>
      </c>
      <c r="BJ1143" s="18" t="s">
        <v>90</v>
      </c>
      <c r="BK1143" s="242">
        <f>ROUND(I1143*H1143,2)</f>
        <v>0</v>
      </c>
      <c r="BL1143" s="18" t="s">
        <v>330</v>
      </c>
      <c r="BM1143" s="241" t="s">
        <v>1506</v>
      </c>
    </row>
    <row r="1144" s="2" customFormat="1">
      <c r="A1144" s="39"/>
      <c r="B1144" s="40"/>
      <c r="C1144" s="41"/>
      <c r="D1144" s="245" t="s">
        <v>632</v>
      </c>
      <c r="E1144" s="41"/>
      <c r="F1144" s="299" t="s">
        <v>1492</v>
      </c>
      <c r="G1144" s="41"/>
      <c r="H1144" s="41"/>
      <c r="I1144" s="300"/>
      <c r="J1144" s="41"/>
      <c r="K1144" s="41"/>
      <c r="L1144" s="45"/>
      <c r="M1144" s="301"/>
      <c r="N1144" s="302"/>
      <c r="O1144" s="92"/>
      <c r="P1144" s="92"/>
      <c r="Q1144" s="92"/>
      <c r="R1144" s="92"/>
      <c r="S1144" s="92"/>
      <c r="T1144" s="93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T1144" s="18" t="s">
        <v>632</v>
      </c>
      <c r="AU1144" s="18" t="s">
        <v>92</v>
      </c>
    </row>
    <row r="1145" s="2" customFormat="1" ht="37.8" customHeight="1">
      <c r="A1145" s="39"/>
      <c r="B1145" s="40"/>
      <c r="C1145" s="287" t="s">
        <v>1507</v>
      </c>
      <c r="D1145" s="287" t="s">
        <v>529</v>
      </c>
      <c r="E1145" s="288" t="s">
        <v>1508</v>
      </c>
      <c r="F1145" s="289" t="s">
        <v>1509</v>
      </c>
      <c r="G1145" s="290" t="s">
        <v>250</v>
      </c>
      <c r="H1145" s="291">
        <v>1</v>
      </c>
      <c r="I1145" s="292"/>
      <c r="J1145" s="293">
        <f>ROUND(I1145*H1145,2)</f>
        <v>0</v>
      </c>
      <c r="K1145" s="294"/>
      <c r="L1145" s="295"/>
      <c r="M1145" s="296" t="s">
        <v>1</v>
      </c>
      <c r="N1145" s="297" t="s">
        <v>48</v>
      </c>
      <c r="O1145" s="92"/>
      <c r="P1145" s="239">
        <f>O1145*H1145</f>
        <v>0</v>
      </c>
      <c r="Q1145" s="239">
        <v>0.23999999999999999</v>
      </c>
      <c r="R1145" s="239">
        <f>Q1145*H1145</f>
        <v>0.23999999999999999</v>
      </c>
      <c r="S1145" s="239">
        <v>0</v>
      </c>
      <c r="T1145" s="240">
        <f>S1145*H1145</f>
        <v>0</v>
      </c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R1145" s="241" t="s">
        <v>427</v>
      </c>
      <c r="AT1145" s="241" t="s">
        <v>529</v>
      </c>
      <c r="AU1145" s="241" t="s">
        <v>92</v>
      </c>
      <c r="AY1145" s="18" t="s">
        <v>244</v>
      </c>
      <c r="BE1145" s="242">
        <f>IF(N1145="základní",J1145,0)</f>
        <v>0</v>
      </c>
      <c r="BF1145" s="242">
        <f>IF(N1145="snížená",J1145,0)</f>
        <v>0</v>
      </c>
      <c r="BG1145" s="242">
        <f>IF(N1145="zákl. přenesená",J1145,0)</f>
        <v>0</v>
      </c>
      <c r="BH1145" s="242">
        <f>IF(N1145="sníž. přenesená",J1145,0)</f>
        <v>0</v>
      </c>
      <c r="BI1145" s="242">
        <f>IF(N1145="nulová",J1145,0)</f>
        <v>0</v>
      </c>
      <c r="BJ1145" s="18" t="s">
        <v>90</v>
      </c>
      <c r="BK1145" s="242">
        <f>ROUND(I1145*H1145,2)</f>
        <v>0</v>
      </c>
      <c r="BL1145" s="18" t="s">
        <v>330</v>
      </c>
      <c r="BM1145" s="241" t="s">
        <v>1510</v>
      </c>
    </row>
    <row r="1146" s="2" customFormat="1">
      <c r="A1146" s="39"/>
      <c r="B1146" s="40"/>
      <c r="C1146" s="41"/>
      <c r="D1146" s="245" t="s">
        <v>632</v>
      </c>
      <c r="E1146" s="41"/>
      <c r="F1146" s="299" t="s">
        <v>1492</v>
      </c>
      <c r="G1146" s="41"/>
      <c r="H1146" s="41"/>
      <c r="I1146" s="300"/>
      <c r="J1146" s="41"/>
      <c r="K1146" s="41"/>
      <c r="L1146" s="45"/>
      <c r="M1146" s="301"/>
      <c r="N1146" s="302"/>
      <c r="O1146" s="92"/>
      <c r="P1146" s="92"/>
      <c r="Q1146" s="92"/>
      <c r="R1146" s="92"/>
      <c r="S1146" s="92"/>
      <c r="T1146" s="93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T1146" s="18" t="s">
        <v>632</v>
      </c>
      <c r="AU1146" s="18" t="s">
        <v>92</v>
      </c>
    </row>
    <row r="1147" s="2" customFormat="1" ht="24.15" customHeight="1">
      <c r="A1147" s="39"/>
      <c r="B1147" s="40"/>
      <c r="C1147" s="229" t="s">
        <v>1511</v>
      </c>
      <c r="D1147" s="229" t="s">
        <v>247</v>
      </c>
      <c r="E1147" s="230" t="s">
        <v>1512</v>
      </c>
      <c r="F1147" s="231" t="s">
        <v>1513</v>
      </c>
      <c r="G1147" s="232" t="s">
        <v>338</v>
      </c>
      <c r="H1147" s="233">
        <v>2.3759999999999999</v>
      </c>
      <c r="I1147" s="234"/>
      <c r="J1147" s="235">
        <f>ROUND(I1147*H1147,2)</f>
        <v>0</v>
      </c>
      <c r="K1147" s="236"/>
      <c r="L1147" s="45"/>
      <c r="M1147" s="237" t="s">
        <v>1</v>
      </c>
      <c r="N1147" s="238" t="s">
        <v>48</v>
      </c>
      <c r="O1147" s="92"/>
      <c r="P1147" s="239">
        <f>O1147*H1147</f>
        <v>0</v>
      </c>
      <c r="Q1147" s="239">
        <v>0</v>
      </c>
      <c r="R1147" s="239">
        <f>Q1147*H1147</f>
        <v>0</v>
      </c>
      <c r="S1147" s="239">
        <v>0</v>
      </c>
      <c r="T1147" s="240">
        <f>S1147*H1147</f>
        <v>0</v>
      </c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39"/>
      <c r="AE1147" s="39"/>
      <c r="AR1147" s="241" t="s">
        <v>330</v>
      </c>
      <c r="AT1147" s="241" t="s">
        <v>247</v>
      </c>
      <c r="AU1147" s="241" t="s">
        <v>92</v>
      </c>
      <c r="AY1147" s="18" t="s">
        <v>244</v>
      </c>
      <c r="BE1147" s="242">
        <f>IF(N1147="základní",J1147,0)</f>
        <v>0</v>
      </c>
      <c r="BF1147" s="242">
        <f>IF(N1147="snížená",J1147,0)</f>
        <v>0</v>
      </c>
      <c r="BG1147" s="242">
        <f>IF(N1147="zákl. přenesená",J1147,0)</f>
        <v>0</v>
      </c>
      <c r="BH1147" s="242">
        <f>IF(N1147="sníž. přenesená",J1147,0)</f>
        <v>0</v>
      </c>
      <c r="BI1147" s="242">
        <f>IF(N1147="nulová",J1147,0)</f>
        <v>0</v>
      </c>
      <c r="BJ1147" s="18" t="s">
        <v>90</v>
      </c>
      <c r="BK1147" s="242">
        <f>ROUND(I1147*H1147,2)</f>
        <v>0</v>
      </c>
      <c r="BL1147" s="18" t="s">
        <v>330</v>
      </c>
      <c r="BM1147" s="241" t="s">
        <v>1514</v>
      </c>
    </row>
    <row r="1148" s="12" customFormat="1" ht="22.8" customHeight="1">
      <c r="A1148" s="12"/>
      <c r="B1148" s="213"/>
      <c r="C1148" s="214"/>
      <c r="D1148" s="215" t="s">
        <v>82</v>
      </c>
      <c r="E1148" s="227" t="s">
        <v>1515</v>
      </c>
      <c r="F1148" s="227" t="s">
        <v>1516</v>
      </c>
      <c r="G1148" s="214"/>
      <c r="H1148" s="214"/>
      <c r="I1148" s="217"/>
      <c r="J1148" s="228">
        <f>BK1148</f>
        <v>0</v>
      </c>
      <c r="K1148" s="214"/>
      <c r="L1148" s="219"/>
      <c r="M1148" s="220"/>
      <c r="N1148" s="221"/>
      <c r="O1148" s="221"/>
      <c r="P1148" s="222">
        <f>SUM(P1149:P1368)</f>
        <v>0</v>
      </c>
      <c r="Q1148" s="221"/>
      <c r="R1148" s="222">
        <f>SUM(R1149:R1368)</f>
        <v>29.696180139999992</v>
      </c>
      <c r="S1148" s="221"/>
      <c r="T1148" s="223">
        <f>SUM(T1149:T1368)</f>
        <v>0</v>
      </c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R1148" s="224" t="s">
        <v>92</v>
      </c>
      <c r="AT1148" s="225" t="s">
        <v>82</v>
      </c>
      <c r="AU1148" s="225" t="s">
        <v>90</v>
      </c>
      <c r="AY1148" s="224" t="s">
        <v>244</v>
      </c>
      <c r="BK1148" s="226">
        <f>SUM(BK1149:BK1368)</f>
        <v>0</v>
      </c>
    </row>
    <row r="1149" s="2" customFormat="1" ht="16.5" customHeight="1">
      <c r="A1149" s="39"/>
      <c r="B1149" s="40"/>
      <c r="C1149" s="229" t="s">
        <v>1517</v>
      </c>
      <c r="D1149" s="303" t="s">
        <v>247</v>
      </c>
      <c r="E1149" s="230" t="s">
        <v>1518</v>
      </c>
      <c r="F1149" s="231" t="s">
        <v>1519</v>
      </c>
      <c r="G1149" s="232" t="s">
        <v>174</v>
      </c>
      <c r="H1149" s="233">
        <v>814.03800000000001</v>
      </c>
      <c r="I1149" s="234"/>
      <c r="J1149" s="235">
        <f>ROUND(I1149*H1149,2)</f>
        <v>0</v>
      </c>
      <c r="K1149" s="236"/>
      <c r="L1149" s="45"/>
      <c r="M1149" s="237" t="s">
        <v>1</v>
      </c>
      <c r="N1149" s="238" t="s">
        <v>48</v>
      </c>
      <c r="O1149" s="92"/>
      <c r="P1149" s="239">
        <f>O1149*H1149</f>
        <v>0</v>
      </c>
      <c r="Q1149" s="239">
        <v>0</v>
      </c>
      <c r="R1149" s="239">
        <f>Q1149*H1149</f>
        <v>0</v>
      </c>
      <c r="S1149" s="239">
        <v>0</v>
      </c>
      <c r="T1149" s="240">
        <f>S1149*H1149</f>
        <v>0</v>
      </c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R1149" s="241" t="s">
        <v>330</v>
      </c>
      <c r="AT1149" s="241" t="s">
        <v>247</v>
      </c>
      <c r="AU1149" s="241" t="s">
        <v>92</v>
      </c>
      <c r="AY1149" s="18" t="s">
        <v>244</v>
      </c>
      <c r="BE1149" s="242">
        <f>IF(N1149="základní",J1149,0)</f>
        <v>0</v>
      </c>
      <c r="BF1149" s="242">
        <f>IF(N1149="snížená",J1149,0)</f>
        <v>0</v>
      </c>
      <c r="BG1149" s="242">
        <f>IF(N1149="zákl. přenesená",J1149,0)</f>
        <v>0</v>
      </c>
      <c r="BH1149" s="242">
        <f>IF(N1149="sníž. přenesená",J1149,0)</f>
        <v>0</v>
      </c>
      <c r="BI1149" s="242">
        <f>IF(N1149="nulová",J1149,0)</f>
        <v>0</v>
      </c>
      <c r="BJ1149" s="18" t="s">
        <v>90</v>
      </c>
      <c r="BK1149" s="242">
        <f>ROUND(I1149*H1149,2)</f>
        <v>0</v>
      </c>
      <c r="BL1149" s="18" t="s">
        <v>330</v>
      </c>
      <c r="BM1149" s="241" t="s">
        <v>1520</v>
      </c>
    </row>
    <row r="1150" s="13" customFormat="1">
      <c r="A1150" s="13"/>
      <c r="B1150" s="243"/>
      <c r="C1150" s="244"/>
      <c r="D1150" s="245" t="s">
        <v>253</v>
      </c>
      <c r="E1150" s="246" t="s">
        <v>1</v>
      </c>
      <c r="F1150" s="247" t="s">
        <v>1521</v>
      </c>
      <c r="G1150" s="244"/>
      <c r="H1150" s="248">
        <v>499.63</v>
      </c>
      <c r="I1150" s="249"/>
      <c r="J1150" s="244"/>
      <c r="K1150" s="244"/>
      <c r="L1150" s="250"/>
      <c r="M1150" s="251"/>
      <c r="N1150" s="252"/>
      <c r="O1150" s="252"/>
      <c r="P1150" s="252"/>
      <c r="Q1150" s="252"/>
      <c r="R1150" s="252"/>
      <c r="S1150" s="252"/>
      <c r="T1150" s="25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54" t="s">
        <v>253</v>
      </c>
      <c r="AU1150" s="254" t="s">
        <v>92</v>
      </c>
      <c r="AV1150" s="13" t="s">
        <v>92</v>
      </c>
      <c r="AW1150" s="13" t="s">
        <v>36</v>
      </c>
      <c r="AX1150" s="13" t="s">
        <v>83</v>
      </c>
      <c r="AY1150" s="254" t="s">
        <v>244</v>
      </c>
    </row>
    <row r="1151" s="13" customFormat="1">
      <c r="A1151" s="13"/>
      <c r="B1151" s="243"/>
      <c r="C1151" s="244"/>
      <c r="D1151" s="245" t="s">
        <v>253</v>
      </c>
      <c r="E1151" s="246" t="s">
        <v>1</v>
      </c>
      <c r="F1151" s="247" t="s">
        <v>1522</v>
      </c>
      <c r="G1151" s="244"/>
      <c r="H1151" s="248">
        <v>169.005</v>
      </c>
      <c r="I1151" s="249"/>
      <c r="J1151" s="244"/>
      <c r="K1151" s="244"/>
      <c r="L1151" s="250"/>
      <c r="M1151" s="251"/>
      <c r="N1151" s="252"/>
      <c r="O1151" s="252"/>
      <c r="P1151" s="252"/>
      <c r="Q1151" s="252"/>
      <c r="R1151" s="252"/>
      <c r="S1151" s="252"/>
      <c r="T1151" s="25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54" t="s">
        <v>253</v>
      </c>
      <c r="AU1151" s="254" t="s">
        <v>92</v>
      </c>
      <c r="AV1151" s="13" t="s">
        <v>92</v>
      </c>
      <c r="AW1151" s="13" t="s">
        <v>36</v>
      </c>
      <c r="AX1151" s="13" t="s">
        <v>83</v>
      </c>
      <c r="AY1151" s="254" t="s">
        <v>244</v>
      </c>
    </row>
    <row r="1152" s="13" customFormat="1">
      <c r="A1152" s="13"/>
      <c r="B1152" s="243"/>
      <c r="C1152" s="244"/>
      <c r="D1152" s="245" t="s">
        <v>253</v>
      </c>
      <c r="E1152" s="246" t="s">
        <v>1</v>
      </c>
      <c r="F1152" s="247" t="s">
        <v>1523</v>
      </c>
      <c r="G1152" s="244"/>
      <c r="H1152" s="248">
        <v>65.501000000000005</v>
      </c>
      <c r="I1152" s="249"/>
      <c r="J1152" s="244"/>
      <c r="K1152" s="244"/>
      <c r="L1152" s="250"/>
      <c r="M1152" s="251"/>
      <c r="N1152" s="252"/>
      <c r="O1152" s="252"/>
      <c r="P1152" s="252"/>
      <c r="Q1152" s="252"/>
      <c r="R1152" s="252"/>
      <c r="S1152" s="252"/>
      <c r="T1152" s="25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54" t="s">
        <v>253</v>
      </c>
      <c r="AU1152" s="254" t="s">
        <v>92</v>
      </c>
      <c r="AV1152" s="13" t="s">
        <v>92</v>
      </c>
      <c r="AW1152" s="13" t="s">
        <v>36</v>
      </c>
      <c r="AX1152" s="13" t="s">
        <v>83</v>
      </c>
      <c r="AY1152" s="254" t="s">
        <v>244</v>
      </c>
    </row>
    <row r="1153" s="13" customFormat="1">
      <c r="A1153" s="13"/>
      <c r="B1153" s="243"/>
      <c r="C1153" s="244"/>
      <c r="D1153" s="245" t="s">
        <v>253</v>
      </c>
      <c r="E1153" s="246" t="s">
        <v>1</v>
      </c>
      <c r="F1153" s="247" t="s">
        <v>1524</v>
      </c>
      <c r="G1153" s="244"/>
      <c r="H1153" s="248">
        <v>66.239999999999995</v>
      </c>
      <c r="I1153" s="249"/>
      <c r="J1153" s="244"/>
      <c r="K1153" s="244"/>
      <c r="L1153" s="250"/>
      <c r="M1153" s="251"/>
      <c r="N1153" s="252"/>
      <c r="O1153" s="252"/>
      <c r="P1153" s="252"/>
      <c r="Q1153" s="252"/>
      <c r="R1153" s="252"/>
      <c r="S1153" s="252"/>
      <c r="T1153" s="25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54" t="s">
        <v>253</v>
      </c>
      <c r="AU1153" s="254" t="s">
        <v>92</v>
      </c>
      <c r="AV1153" s="13" t="s">
        <v>92</v>
      </c>
      <c r="AW1153" s="13" t="s">
        <v>36</v>
      </c>
      <c r="AX1153" s="13" t="s">
        <v>83</v>
      </c>
      <c r="AY1153" s="254" t="s">
        <v>244</v>
      </c>
    </row>
    <row r="1154" s="13" customFormat="1">
      <c r="A1154" s="13"/>
      <c r="B1154" s="243"/>
      <c r="C1154" s="244"/>
      <c r="D1154" s="245" t="s">
        <v>253</v>
      </c>
      <c r="E1154" s="246" t="s">
        <v>1</v>
      </c>
      <c r="F1154" s="247" t="s">
        <v>1525</v>
      </c>
      <c r="G1154" s="244"/>
      <c r="H1154" s="248">
        <v>13.662000000000001</v>
      </c>
      <c r="I1154" s="249"/>
      <c r="J1154" s="244"/>
      <c r="K1154" s="244"/>
      <c r="L1154" s="250"/>
      <c r="M1154" s="251"/>
      <c r="N1154" s="252"/>
      <c r="O1154" s="252"/>
      <c r="P1154" s="252"/>
      <c r="Q1154" s="252"/>
      <c r="R1154" s="252"/>
      <c r="S1154" s="252"/>
      <c r="T1154" s="25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54" t="s">
        <v>253</v>
      </c>
      <c r="AU1154" s="254" t="s">
        <v>92</v>
      </c>
      <c r="AV1154" s="13" t="s">
        <v>92</v>
      </c>
      <c r="AW1154" s="13" t="s">
        <v>36</v>
      </c>
      <c r="AX1154" s="13" t="s">
        <v>83</v>
      </c>
      <c r="AY1154" s="254" t="s">
        <v>244</v>
      </c>
    </row>
    <row r="1155" s="14" customFormat="1">
      <c r="A1155" s="14"/>
      <c r="B1155" s="255"/>
      <c r="C1155" s="256"/>
      <c r="D1155" s="245" t="s">
        <v>253</v>
      </c>
      <c r="E1155" s="257" t="s">
        <v>1</v>
      </c>
      <c r="F1155" s="258" t="s">
        <v>255</v>
      </c>
      <c r="G1155" s="256"/>
      <c r="H1155" s="259">
        <v>814.03800000000001</v>
      </c>
      <c r="I1155" s="260"/>
      <c r="J1155" s="256"/>
      <c r="K1155" s="256"/>
      <c r="L1155" s="261"/>
      <c r="M1155" s="262"/>
      <c r="N1155" s="263"/>
      <c r="O1155" s="263"/>
      <c r="P1155" s="263"/>
      <c r="Q1155" s="263"/>
      <c r="R1155" s="263"/>
      <c r="S1155" s="263"/>
      <c r="T1155" s="26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T1155" s="265" t="s">
        <v>253</v>
      </c>
      <c r="AU1155" s="265" t="s">
        <v>92</v>
      </c>
      <c r="AV1155" s="14" t="s">
        <v>251</v>
      </c>
      <c r="AW1155" s="14" t="s">
        <v>36</v>
      </c>
      <c r="AX1155" s="14" t="s">
        <v>90</v>
      </c>
      <c r="AY1155" s="265" t="s">
        <v>244</v>
      </c>
    </row>
    <row r="1156" s="2" customFormat="1" ht="16.5" customHeight="1">
      <c r="A1156" s="39"/>
      <c r="B1156" s="40"/>
      <c r="C1156" s="229" t="s">
        <v>1526</v>
      </c>
      <c r="D1156" s="303" t="s">
        <v>247</v>
      </c>
      <c r="E1156" s="230" t="s">
        <v>1527</v>
      </c>
      <c r="F1156" s="231" t="s">
        <v>1528</v>
      </c>
      <c r="G1156" s="232" t="s">
        <v>174</v>
      </c>
      <c r="H1156" s="233">
        <v>814.03800000000001</v>
      </c>
      <c r="I1156" s="234"/>
      <c r="J1156" s="235">
        <f>ROUND(I1156*H1156,2)</f>
        <v>0</v>
      </c>
      <c r="K1156" s="236"/>
      <c r="L1156" s="45"/>
      <c r="M1156" s="237" t="s">
        <v>1</v>
      </c>
      <c r="N1156" s="238" t="s">
        <v>48</v>
      </c>
      <c r="O1156" s="92"/>
      <c r="P1156" s="239">
        <f>O1156*H1156</f>
        <v>0</v>
      </c>
      <c r="Q1156" s="239">
        <v>0.00029999999999999997</v>
      </c>
      <c r="R1156" s="239">
        <f>Q1156*H1156</f>
        <v>0.2442114</v>
      </c>
      <c r="S1156" s="239">
        <v>0</v>
      </c>
      <c r="T1156" s="240">
        <f>S1156*H1156</f>
        <v>0</v>
      </c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R1156" s="241" t="s">
        <v>330</v>
      </c>
      <c r="AT1156" s="241" t="s">
        <v>247</v>
      </c>
      <c r="AU1156" s="241" t="s">
        <v>92</v>
      </c>
      <c r="AY1156" s="18" t="s">
        <v>244</v>
      </c>
      <c r="BE1156" s="242">
        <f>IF(N1156="základní",J1156,0)</f>
        <v>0</v>
      </c>
      <c r="BF1156" s="242">
        <f>IF(N1156="snížená",J1156,0)</f>
        <v>0</v>
      </c>
      <c r="BG1156" s="242">
        <f>IF(N1156="zákl. přenesená",J1156,0)</f>
        <v>0</v>
      </c>
      <c r="BH1156" s="242">
        <f>IF(N1156="sníž. přenesená",J1156,0)</f>
        <v>0</v>
      </c>
      <c r="BI1156" s="242">
        <f>IF(N1156="nulová",J1156,0)</f>
        <v>0</v>
      </c>
      <c r="BJ1156" s="18" t="s">
        <v>90</v>
      </c>
      <c r="BK1156" s="242">
        <f>ROUND(I1156*H1156,2)</f>
        <v>0</v>
      </c>
      <c r="BL1156" s="18" t="s">
        <v>330</v>
      </c>
      <c r="BM1156" s="241" t="s">
        <v>1529</v>
      </c>
    </row>
    <row r="1157" s="13" customFormat="1">
      <c r="A1157" s="13"/>
      <c r="B1157" s="243"/>
      <c r="C1157" s="244"/>
      <c r="D1157" s="245" t="s">
        <v>253</v>
      </c>
      <c r="E1157" s="246" t="s">
        <v>1</v>
      </c>
      <c r="F1157" s="247" t="s">
        <v>1521</v>
      </c>
      <c r="G1157" s="244"/>
      <c r="H1157" s="248">
        <v>499.63</v>
      </c>
      <c r="I1157" s="249"/>
      <c r="J1157" s="244"/>
      <c r="K1157" s="244"/>
      <c r="L1157" s="250"/>
      <c r="M1157" s="251"/>
      <c r="N1157" s="252"/>
      <c r="O1157" s="252"/>
      <c r="P1157" s="252"/>
      <c r="Q1157" s="252"/>
      <c r="R1157" s="252"/>
      <c r="S1157" s="252"/>
      <c r="T1157" s="25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54" t="s">
        <v>253</v>
      </c>
      <c r="AU1157" s="254" t="s">
        <v>92</v>
      </c>
      <c r="AV1157" s="13" t="s">
        <v>92</v>
      </c>
      <c r="AW1157" s="13" t="s">
        <v>36</v>
      </c>
      <c r="AX1157" s="13" t="s">
        <v>83</v>
      </c>
      <c r="AY1157" s="254" t="s">
        <v>244</v>
      </c>
    </row>
    <row r="1158" s="13" customFormat="1">
      <c r="A1158" s="13"/>
      <c r="B1158" s="243"/>
      <c r="C1158" s="244"/>
      <c r="D1158" s="245" t="s">
        <v>253</v>
      </c>
      <c r="E1158" s="246" t="s">
        <v>1</v>
      </c>
      <c r="F1158" s="247" t="s">
        <v>1522</v>
      </c>
      <c r="G1158" s="244"/>
      <c r="H1158" s="248">
        <v>169.005</v>
      </c>
      <c r="I1158" s="249"/>
      <c r="J1158" s="244"/>
      <c r="K1158" s="244"/>
      <c r="L1158" s="250"/>
      <c r="M1158" s="251"/>
      <c r="N1158" s="252"/>
      <c r="O1158" s="252"/>
      <c r="P1158" s="252"/>
      <c r="Q1158" s="252"/>
      <c r="R1158" s="252"/>
      <c r="S1158" s="252"/>
      <c r="T1158" s="25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54" t="s">
        <v>253</v>
      </c>
      <c r="AU1158" s="254" t="s">
        <v>92</v>
      </c>
      <c r="AV1158" s="13" t="s">
        <v>92</v>
      </c>
      <c r="AW1158" s="13" t="s">
        <v>36</v>
      </c>
      <c r="AX1158" s="13" t="s">
        <v>83</v>
      </c>
      <c r="AY1158" s="254" t="s">
        <v>244</v>
      </c>
    </row>
    <row r="1159" s="13" customFormat="1">
      <c r="A1159" s="13"/>
      <c r="B1159" s="243"/>
      <c r="C1159" s="244"/>
      <c r="D1159" s="245" t="s">
        <v>253</v>
      </c>
      <c r="E1159" s="246" t="s">
        <v>1</v>
      </c>
      <c r="F1159" s="247" t="s">
        <v>1523</v>
      </c>
      <c r="G1159" s="244"/>
      <c r="H1159" s="248">
        <v>65.501000000000005</v>
      </c>
      <c r="I1159" s="249"/>
      <c r="J1159" s="244"/>
      <c r="K1159" s="244"/>
      <c r="L1159" s="250"/>
      <c r="M1159" s="251"/>
      <c r="N1159" s="252"/>
      <c r="O1159" s="252"/>
      <c r="P1159" s="252"/>
      <c r="Q1159" s="252"/>
      <c r="R1159" s="252"/>
      <c r="S1159" s="252"/>
      <c r="T1159" s="25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54" t="s">
        <v>253</v>
      </c>
      <c r="AU1159" s="254" t="s">
        <v>92</v>
      </c>
      <c r="AV1159" s="13" t="s">
        <v>92</v>
      </c>
      <c r="AW1159" s="13" t="s">
        <v>36</v>
      </c>
      <c r="AX1159" s="13" t="s">
        <v>83</v>
      </c>
      <c r="AY1159" s="254" t="s">
        <v>244</v>
      </c>
    </row>
    <row r="1160" s="13" customFormat="1">
      <c r="A1160" s="13"/>
      <c r="B1160" s="243"/>
      <c r="C1160" s="244"/>
      <c r="D1160" s="245" t="s">
        <v>253</v>
      </c>
      <c r="E1160" s="246" t="s">
        <v>1</v>
      </c>
      <c r="F1160" s="247" t="s">
        <v>1524</v>
      </c>
      <c r="G1160" s="244"/>
      <c r="H1160" s="248">
        <v>66.239999999999995</v>
      </c>
      <c r="I1160" s="249"/>
      <c r="J1160" s="244"/>
      <c r="K1160" s="244"/>
      <c r="L1160" s="250"/>
      <c r="M1160" s="251"/>
      <c r="N1160" s="252"/>
      <c r="O1160" s="252"/>
      <c r="P1160" s="252"/>
      <c r="Q1160" s="252"/>
      <c r="R1160" s="252"/>
      <c r="S1160" s="252"/>
      <c r="T1160" s="25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54" t="s">
        <v>253</v>
      </c>
      <c r="AU1160" s="254" t="s">
        <v>92</v>
      </c>
      <c r="AV1160" s="13" t="s">
        <v>92</v>
      </c>
      <c r="AW1160" s="13" t="s">
        <v>36</v>
      </c>
      <c r="AX1160" s="13" t="s">
        <v>83</v>
      </c>
      <c r="AY1160" s="254" t="s">
        <v>244</v>
      </c>
    </row>
    <row r="1161" s="13" customFormat="1">
      <c r="A1161" s="13"/>
      <c r="B1161" s="243"/>
      <c r="C1161" s="244"/>
      <c r="D1161" s="245" t="s">
        <v>253</v>
      </c>
      <c r="E1161" s="246" t="s">
        <v>1</v>
      </c>
      <c r="F1161" s="247" t="s">
        <v>1525</v>
      </c>
      <c r="G1161" s="244"/>
      <c r="H1161" s="248">
        <v>13.662000000000001</v>
      </c>
      <c r="I1161" s="249"/>
      <c r="J1161" s="244"/>
      <c r="K1161" s="244"/>
      <c r="L1161" s="250"/>
      <c r="M1161" s="251"/>
      <c r="N1161" s="252"/>
      <c r="O1161" s="252"/>
      <c r="P1161" s="252"/>
      <c r="Q1161" s="252"/>
      <c r="R1161" s="252"/>
      <c r="S1161" s="252"/>
      <c r="T1161" s="25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54" t="s">
        <v>253</v>
      </c>
      <c r="AU1161" s="254" t="s">
        <v>92</v>
      </c>
      <c r="AV1161" s="13" t="s">
        <v>92</v>
      </c>
      <c r="AW1161" s="13" t="s">
        <v>36</v>
      </c>
      <c r="AX1161" s="13" t="s">
        <v>83</v>
      </c>
      <c r="AY1161" s="254" t="s">
        <v>244</v>
      </c>
    </row>
    <row r="1162" s="14" customFormat="1">
      <c r="A1162" s="14"/>
      <c r="B1162" s="255"/>
      <c r="C1162" s="256"/>
      <c r="D1162" s="245" t="s">
        <v>253</v>
      </c>
      <c r="E1162" s="257" t="s">
        <v>1</v>
      </c>
      <c r="F1162" s="258" t="s">
        <v>255</v>
      </c>
      <c r="G1162" s="256"/>
      <c r="H1162" s="259">
        <v>814.03800000000001</v>
      </c>
      <c r="I1162" s="260"/>
      <c r="J1162" s="256"/>
      <c r="K1162" s="256"/>
      <c r="L1162" s="261"/>
      <c r="M1162" s="262"/>
      <c r="N1162" s="263"/>
      <c r="O1162" s="263"/>
      <c r="P1162" s="263"/>
      <c r="Q1162" s="263"/>
      <c r="R1162" s="263"/>
      <c r="S1162" s="263"/>
      <c r="T1162" s="26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65" t="s">
        <v>253</v>
      </c>
      <c r="AU1162" s="265" t="s">
        <v>92</v>
      </c>
      <c r="AV1162" s="14" t="s">
        <v>251</v>
      </c>
      <c r="AW1162" s="14" t="s">
        <v>36</v>
      </c>
      <c r="AX1162" s="14" t="s">
        <v>90</v>
      </c>
      <c r="AY1162" s="265" t="s">
        <v>244</v>
      </c>
    </row>
    <row r="1163" s="2" customFormat="1" ht="37.8" customHeight="1">
      <c r="A1163" s="39"/>
      <c r="B1163" s="40"/>
      <c r="C1163" s="229" t="s">
        <v>1530</v>
      </c>
      <c r="D1163" s="303" t="s">
        <v>247</v>
      </c>
      <c r="E1163" s="230" t="s">
        <v>1531</v>
      </c>
      <c r="F1163" s="231" t="s">
        <v>1532</v>
      </c>
      <c r="G1163" s="232" t="s">
        <v>184</v>
      </c>
      <c r="H1163" s="233">
        <v>163.80000000000001</v>
      </c>
      <c r="I1163" s="234"/>
      <c r="J1163" s="235">
        <f>ROUND(I1163*H1163,2)</f>
        <v>0</v>
      </c>
      <c r="K1163" s="236"/>
      <c r="L1163" s="45"/>
      <c r="M1163" s="237" t="s">
        <v>1</v>
      </c>
      <c r="N1163" s="238" t="s">
        <v>48</v>
      </c>
      <c r="O1163" s="92"/>
      <c r="P1163" s="239">
        <f>O1163*H1163</f>
        <v>0</v>
      </c>
      <c r="Q1163" s="239">
        <v>0.0015299999999999999</v>
      </c>
      <c r="R1163" s="239">
        <f>Q1163*H1163</f>
        <v>0.250614</v>
      </c>
      <c r="S1163" s="239">
        <v>0</v>
      </c>
      <c r="T1163" s="240">
        <f>S1163*H1163</f>
        <v>0</v>
      </c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R1163" s="241" t="s">
        <v>330</v>
      </c>
      <c r="AT1163" s="241" t="s">
        <v>247</v>
      </c>
      <c r="AU1163" s="241" t="s">
        <v>92</v>
      </c>
      <c r="AY1163" s="18" t="s">
        <v>244</v>
      </c>
      <c r="BE1163" s="242">
        <f>IF(N1163="základní",J1163,0)</f>
        <v>0</v>
      </c>
      <c r="BF1163" s="242">
        <f>IF(N1163="snížená",J1163,0)</f>
        <v>0</v>
      </c>
      <c r="BG1163" s="242">
        <f>IF(N1163="zákl. přenesená",J1163,0)</f>
        <v>0</v>
      </c>
      <c r="BH1163" s="242">
        <f>IF(N1163="sníž. přenesená",J1163,0)</f>
        <v>0</v>
      </c>
      <c r="BI1163" s="242">
        <f>IF(N1163="nulová",J1163,0)</f>
        <v>0</v>
      </c>
      <c r="BJ1163" s="18" t="s">
        <v>90</v>
      </c>
      <c r="BK1163" s="242">
        <f>ROUND(I1163*H1163,2)</f>
        <v>0</v>
      </c>
      <c r="BL1163" s="18" t="s">
        <v>330</v>
      </c>
      <c r="BM1163" s="241" t="s">
        <v>1533</v>
      </c>
    </row>
    <row r="1164" s="13" customFormat="1">
      <c r="A1164" s="13"/>
      <c r="B1164" s="243"/>
      <c r="C1164" s="244"/>
      <c r="D1164" s="245" t="s">
        <v>253</v>
      </c>
      <c r="E1164" s="246" t="s">
        <v>1</v>
      </c>
      <c r="F1164" s="247" t="s">
        <v>1534</v>
      </c>
      <c r="G1164" s="244"/>
      <c r="H1164" s="248">
        <v>136.80000000000001</v>
      </c>
      <c r="I1164" s="249"/>
      <c r="J1164" s="244"/>
      <c r="K1164" s="244"/>
      <c r="L1164" s="250"/>
      <c r="M1164" s="251"/>
      <c r="N1164" s="252"/>
      <c r="O1164" s="252"/>
      <c r="P1164" s="252"/>
      <c r="Q1164" s="252"/>
      <c r="R1164" s="252"/>
      <c r="S1164" s="252"/>
      <c r="T1164" s="25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54" t="s">
        <v>253</v>
      </c>
      <c r="AU1164" s="254" t="s">
        <v>92</v>
      </c>
      <c r="AV1164" s="13" t="s">
        <v>92</v>
      </c>
      <c r="AW1164" s="13" t="s">
        <v>36</v>
      </c>
      <c r="AX1164" s="13" t="s">
        <v>83</v>
      </c>
      <c r="AY1164" s="254" t="s">
        <v>244</v>
      </c>
    </row>
    <row r="1165" s="13" customFormat="1">
      <c r="A1165" s="13"/>
      <c r="B1165" s="243"/>
      <c r="C1165" s="244"/>
      <c r="D1165" s="245" t="s">
        <v>253</v>
      </c>
      <c r="E1165" s="246" t="s">
        <v>1</v>
      </c>
      <c r="F1165" s="247" t="s">
        <v>1535</v>
      </c>
      <c r="G1165" s="244"/>
      <c r="H1165" s="248">
        <v>27</v>
      </c>
      <c r="I1165" s="249"/>
      <c r="J1165" s="244"/>
      <c r="K1165" s="244"/>
      <c r="L1165" s="250"/>
      <c r="M1165" s="251"/>
      <c r="N1165" s="252"/>
      <c r="O1165" s="252"/>
      <c r="P1165" s="252"/>
      <c r="Q1165" s="252"/>
      <c r="R1165" s="252"/>
      <c r="S1165" s="252"/>
      <c r="T1165" s="25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4" t="s">
        <v>253</v>
      </c>
      <c r="AU1165" s="254" t="s">
        <v>92</v>
      </c>
      <c r="AV1165" s="13" t="s">
        <v>92</v>
      </c>
      <c r="AW1165" s="13" t="s">
        <v>36</v>
      </c>
      <c r="AX1165" s="13" t="s">
        <v>83</v>
      </c>
      <c r="AY1165" s="254" t="s">
        <v>244</v>
      </c>
    </row>
    <row r="1166" s="14" customFormat="1">
      <c r="A1166" s="14"/>
      <c r="B1166" s="255"/>
      <c r="C1166" s="256"/>
      <c r="D1166" s="245" t="s">
        <v>253</v>
      </c>
      <c r="E1166" s="257" t="s">
        <v>1</v>
      </c>
      <c r="F1166" s="258" t="s">
        <v>255</v>
      </c>
      <c r="G1166" s="256"/>
      <c r="H1166" s="259">
        <v>163.80000000000001</v>
      </c>
      <c r="I1166" s="260"/>
      <c r="J1166" s="256"/>
      <c r="K1166" s="256"/>
      <c r="L1166" s="261"/>
      <c r="M1166" s="262"/>
      <c r="N1166" s="263"/>
      <c r="O1166" s="263"/>
      <c r="P1166" s="263"/>
      <c r="Q1166" s="263"/>
      <c r="R1166" s="263"/>
      <c r="S1166" s="263"/>
      <c r="T1166" s="26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65" t="s">
        <v>253</v>
      </c>
      <c r="AU1166" s="265" t="s">
        <v>92</v>
      </c>
      <c r="AV1166" s="14" t="s">
        <v>251</v>
      </c>
      <c r="AW1166" s="14" t="s">
        <v>36</v>
      </c>
      <c r="AX1166" s="14" t="s">
        <v>90</v>
      </c>
      <c r="AY1166" s="265" t="s">
        <v>244</v>
      </c>
    </row>
    <row r="1167" s="2" customFormat="1" ht="37.8" customHeight="1">
      <c r="A1167" s="39"/>
      <c r="B1167" s="40"/>
      <c r="C1167" s="287" t="s">
        <v>1536</v>
      </c>
      <c r="D1167" s="304" t="s">
        <v>529</v>
      </c>
      <c r="E1167" s="288" t="s">
        <v>1537</v>
      </c>
      <c r="F1167" s="289" t="s">
        <v>1538</v>
      </c>
      <c r="G1167" s="290" t="s">
        <v>184</v>
      </c>
      <c r="H1167" s="291">
        <v>180.18000000000001</v>
      </c>
      <c r="I1167" s="292"/>
      <c r="J1167" s="293">
        <f>ROUND(I1167*H1167,2)</f>
        <v>0</v>
      </c>
      <c r="K1167" s="294"/>
      <c r="L1167" s="295"/>
      <c r="M1167" s="296" t="s">
        <v>1</v>
      </c>
      <c r="N1167" s="297" t="s">
        <v>48</v>
      </c>
      <c r="O1167" s="92"/>
      <c r="P1167" s="239">
        <f>O1167*H1167</f>
        <v>0</v>
      </c>
      <c r="Q1167" s="239">
        <v>0.0066</v>
      </c>
      <c r="R1167" s="239">
        <f>Q1167*H1167</f>
        <v>1.1891880000000001</v>
      </c>
      <c r="S1167" s="239">
        <v>0</v>
      </c>
      <c r="T1167" s="240">
        <f>S1167*H1167</f>
        <v>0</v>
      </c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R1167" s="241" t="s">
        <v>427</v>
      </c>
      <c r="AT1167" s="241" t="s">
        <v>529</v>
      </c>
      <c r="AU1167" s="241" t="s">
        <v>92</v>
      </c>
      <c r="AY1167" s="18" t="s">
        <v>244</v>
      </c>
      <c r="BE1167" s="242">
        <f>IF(N1167="základní",J1167,0)</f>
        <v>0</v>
      </c>
      <c r="BF1167" s="242">
        <f>IF(N1167="snížená",J1167,0)</f>
        <v>0</v>
      </c>
      <c r="BG1167" s="242">
        <f>IF(N1167="zákl. přenesená",J1167,0)</f>
        <v>0</v>
      </c>
      <c r="BH1167" s="242">
        <f>IF(N1167="sníž. přenesená",J1167,0)</f>
        <v>0</v>
      </c>
      <c r="BI1167" s="242">
        <f>IF(N1167="nulová",J1167,0)</f>
        <v>0</v>
      </c>
      <c r="BJ1167" s="18" t="s">
        <v>90</v>
      </c>
      <c r="BK1167" s="242">
        <f>ROUND(I1167*H1167,2)</f>
        <v>0</v>
      </c>
      <c r="BL1167" s="18" t="s">
        <v>330</v>
      </c>
      <c r="BM1167" s="241" t="s">
        <v>1539</v>
      </c>
    </row>
    <row r="1168" s="13" customFormat="1">
      <c r="A1168" s="13"/>
      <c r="B1168" s="243"/>
      <c r="C1168" s="244"/>
      <c r="D1168" s="245" t="s">
        <v>253</v>
      </c>
      <c r="E1168" s="246" t="s">
        <v>1</v>
      </c>
      <c r="F1168" s="247" t="s">
        <v>1534</v>
      </c>
      <c r="G1168" s="244"/>
      <c r="H1168" s="248">
        <v>136.80000000000001</v>
      </c>
      <c r="I1168" s="249"/>
      <c r="J1168" s="244"/>
      <c r="K1168" s="244"/>
      <c r="L1168" s="250"/>
      <c r="M1168" s="251"/>
      <c r="N1168" s="252"/>
      <c r="O1168" s="252"/>
      <c r="P1168" s="252"/>
      <c r="Q1168" s="252"/>
      <c r="R1168" s="252"/>
      <c r="S1168" s="252"/>
      <c r="T1168" s="25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54" t="s">
        <v>253</v>
      </c>
      <c r="AU1168" s="254" t="s">
        <v>92</v>
      </c>
      <c r="AV1168" s="13" t="s">
        <v>92</v>
      </c>
      <c r="AW1168" s="13" t="s">
        <v>36</v>
      </c>
      <c r="AX1168" s="13" t="s">
        <v>83</v>
      </c>
      <c r="AY1168" s="254" t="s">
        <v>244</v>
      </c>
    </row>
    <row r="1169" s="13" customFormat="1">
      <c r="A1169" s="13"/>
      <c r="B1169" s="243"/>
      <c r="C1169" s="244"/>
      <c r="D1169" s="245" t="s">
        <v>253</v>
      </c>
      <c r="E1169" s="246" t="s">
        <v>1</v>
      </c>
      <c r="F1169" s="247" t="s">
        <v>1535</v>
      </c>
      <c r="G1169" s="244"/>
      <c r="H1169" s="248">
        <v>27</v>
      </c>
      <c r="I1169" s="249"/>
      <c r="J1169" s="244"/>
      <c r="K1169" s="244"/>
      <c r="L1169" s="250"/>
      <c r="M1169" s="251"/>
      <c r="N1169" s="252"/>
      <c r="O1169" s="252"/>
      <c r="P1169" s="252"/>
      <c r="Q1169" s="252"/>
      <c r="R1169" s="252"/>
      <c r="S1169" s="252"/>
      <c r="T1169" s="25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54" t="s">
        <v>253</v>
      </c>
      <c r="AU1169" s="254" t="s">
        <v>92</v>
      </c>
      <c r="AV1169" s="13" t="s">
        <v>92</v>
      </c>
      <c r="AW1169" s="13" t="s">
        <v>36</v>
      </c>
      <c r="AX1169" s="13" t="s">
        <v>83</v>
      </c>
      <c r="AY1169" s="254" t="s">
        <v>244</v>
      </c>
    </row>
    <row r="1170" s="14" customFormat="1">
      <c r="A1170" s="14"/>
      <c r="B1170" s="255"/>
      <c r="C1170" s="256"/>
      <c r="D1170" s="245" t="s">
        <v>253</v>
      </c>
      <c r="E1170" s="257" t="s">
        <v>1</v>
      </c>
      <c r="F1170" s="258" t="s">
        <v>255</v>
      </c>
      <c r="G1170" s="256"/>
      <c r="H1170" s="259">
        <v>163.80000000000001</v>
      </c>
      <c r="I1170" s="260"/>
      <c r="J1170" s="256"/>
      <c r="K1170" s="256"/>
      <c r="L1170" s="261"/>
      <c r="M1170" s="262"/>
      <c r="N1170" s="263"/>
      <c r="O1170" s="263"/>
      <c r="P1170" s="263"/>
      <c r="Q1170" s="263"/>
      <c r="R1170" s="263"/>
      <c r="S1170" s="263"/>
      <c r="T1170" s="26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65" t="s">
        <v>253</v>
      </c>
      <c r="AU1170" s="265" t="s">
        <v>92</v>
      </c>
      <c r="AV1170" s="14" t="s">
        <v>251</v>
      </c>
      <c r="AW1170" s="14" t="s">
        <v>36</v>
      </c>
      <c r="AX1170" s="14" t="s">
        <v>90</v>
      </c>
      <c r="AY1170" s="265" t="s">
        <v>244</v>
      </c>
    </row>
    <row r="1171" s="13" customFormat="1">
      <c r="A1171" s="13"/>
      <c r="B1171" s="243"/>
      <c r="C1171" s="244"/>
      <c r="D1171" s="245" t="s">
        <v>253</v>
      </c>
      <c r="E1171" s="244"/>
      <c r="F1171" s="247" t="s">
        <v>1540</v>
      </c>
      <c r="G1171" s="244"/>
      <c r="H1171" s="248">
        <v>180.18000000000001</v>
      </c>
      <c r="I1171" s="249"/>
      <c r="J1171" s="244"/>
      <c r="K1171" s="244"/>
      <c r="L1171" s="250"/>
      <c r="M1171" s="251"/>
      <c r="N1171" s="252"/>
      <c r="O1171" s="252"/>
      <c r="P1171" s="252"/>
      <c r="Q1171" s="252"/>
      <c r="R1171" s="252"/>
      <c r="S1171" s="252"/>
      <c r="T1171" s="25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54" t="s">
        <v>253</v>
      </c>
      <c r="AU1171" s="254" t="s">
        <v>92</v>
      </c>
      <c r="AV1171" s="13" t="s">
        <v>92</v>
      </c>
      <c r="AW1171" s="13" t="s">
        <v>4</v>
      </c>
      <c r="AX1171" s="13" t="s">
        <v>90</v>
      </c>
      <c r="AY1171" s="254" t="s">
        <v>244</v>
      </c>
    </row>
    <row r="1172" s="2" customFormat="1" ht="37.8" customHeight="1">
      <c r="A1172" s="39"/>
      <c r="B1172" s="40"/>
      <c r="C1172" s="229" t="s">
        <v>1541</v>
      </c>
      <c r="D1172" s="303" t="s">
        <v>247</v>
      </c>
      <c r="E1172" s="230" t="s">
        <v>1542</v>
      </c>
      <c r="F1172" s="231" t="s">
        <v>1543</v>
      </c>
      <c r="G1172" s="232" t="s">
        <v>184</v>
      </c>
      <c r="H1172" s="233">
        <v>163.80000000000001</v>
      </c>
      <c r="I1172" s="234"/>
      <c r="J1172" s="235">
        <f>ROUND(I1172*H1172,2)</f>
        <v>0</v>
      </c>
      <c r="K1172" s="236"/>
      <c r="L1172" s="45"/>
      <c r="M1172" s="237" t="s">
        <v>1</v>
      </c>
      <c r="N1172" s="238" t="s">
        <v>48</v>
      </c>
      <c r="O1172" s="92"/>
      <c r="P1172" s="239">
        <f>O1172*H1172</f>
        <v>0</v>
      </c>
      <c r="Q1172" s="239">
        <v>0.0010200000000000001</v>
      </c>
      <c r="R1172" s="239">
        <f>Q1172*H1172</f>
        <v>0.16707600000000003</v>
      </c>
      <c r="S1172" s="239">
        <v>0</v>
      </c>
      <c r="T1172" s="240">
        <f>S1172*H1172</f>
        <v>0</v>
      </c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R1172" s="241" t="s">
        <v>330</v>
      </c>
      <c r="AT1172" s="241" t="s">
        <v>247</v>
      </c>
      <c r="AU1172" s="241" t="s">
        <v>92</v>
      </c>
      <c r="AY1172" s="18" t="s">
        <v>244</v>
      </c>
      <c r="BE1172" s="242">
        <f>IF(N1172="základní",J1172,0)</f>
        <v>0</v>
      </c>
      <c r="BF1172" s="242">
        <f>IF(N1172="snížená",J1172,0)</f>
        <v>0</v>
      </c>
      <c r="BG1172" s="242">
        <f>IF(N1172="zákl. přenesená",J1172,0)</f>
        <v>0</v>
      </c>
      <c r="BH1172" s="242">
        <f>IF(N1172="sníž. přenesená",J1172,0)</f>
        <v>0</v>
      </c>
      <c r="BI1172" s="242">
        <f>IF(N1172="nulová",J1172,0)</f>
        <v>0</v>
      </c>
      <c r="BJ1172" s="18" t="s">
        <v>90</v>
      </c>
      <c r="BK1172" s="242">
        <f>ROUND(I1172*H1172,2)</f>
        <v>0</v>
      </c>
      <c r="BL1172" s="18" t="s">
        <v>330</v>
      </c>
      <c r="BM1172" s="241" t="s">
        <v>1544</v>
      </c>
    </row>
    <row r="1173" s="13" customFormat="1">
      <c r="A1173" s="13"/>
      <c r="B1173" s="243"/>
      <c r="C1173" s="244"/>
      <c r="D1173" s="245" t="s">
        <v>253</v>
      </c>
      <c r="E1173" s="246" t="s">
        <v>1</v>
      </c>
      <c r="F1173" s="247" t="s">
        <v>1534</v>
      </c>
      <c r="G1173" s="244"/>
      <c r="H1173" s="248">
        <v>136.80000000000001</v>
      </c>
      <c r="I1173" s="249"/>
      <c r="J1173" s="244"/>
      <c r="K1173" s="244"/>
      <c r="L1173" s="250"/>
      <c r="M1173" s="251"/>
      <c r="N1173" s="252"/>
      <c r="O1173" s="252"/>
      <c r="P1173" s="252"/>
      <c r="Q1173" s="252"/>
      <c r="R1173" s="252"/>
      <c r="S1173" s="252"/>
      <c r="T1173" s="25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54" t="s">
        <v>253</v>
      </c>
      <c r="AU1173" s="254" t="s">
        <v>92</v>
      </c>
      <c r="AV1173" s="13" t="s">
        <v>92</v>
      </c>
      <c r="AW1173" s="13" t="s">
        <v>36</v>
      </c>
      <c r="AX1173" s="13" t="s">
        <v>83</v>
      </c>
      <c r="AY1173" s="254" t="s">
        <v>244</v>
      </c>
    </row>
    <row r="1174" s="13" customFormat="1">
      <c r="A1174" s="13"/>
      <c r="B1174" s="243"/>
      <c r="C1174" s="244"/>
      <c r="D1174" s="245" t="s">
        <v>253</v>
      </c>
      <c r="E1174" s="246" t="s">
        <v>1</v>
      </c>
      <c r="F1174" s="247" t="s">
        <v>1535</v>
      </c>
      <c r="G1174" s="244"/>
      <c r="H1174" s="248">
        <v>27</v>
      </c>
      <c r="I1174" s="249"/>
      <c r="J1174" s="244"/>
      <c r="K1174" s="244"/>
      <c r="L1174" s="250"/>
      <c r="M1174" s="251"/>
      <c r="N1174" s="252"/>
      <c r="O1174" s="252"/>
      <c r="P1174" s="252"/>
      <c r="Q1174" s="252"/>
      <c r="R1174" s="252"/>
      <c r="S1174" s="252"/>
      <c r="T1174" s="25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54" t="s">
        <v>253</v>
      </c>
      <c r="AU1174" s="254" t="s">
        <v>92</v>
      </c>
      <c r="AV1174" s="13" t="s">
        <v>92</v>
      </c>
      <c r="AW1174" s="13" t="s">
        <v>36</v>
      </c>
      <c r="AX1174" s="13" t="s">
        <v>83</v>
      </c>
      <c r="AY1174" s="254" t="s">
        <v>244</v>
      </c>
    </row>
    <row r="1175" s="14" customFormat="1">
      <c r="A1175" s="14"/>
      <c r="B1175" s="255"/>
      <c r="C1175" s="256"/>
      <c r="D1175" s="245" t="s">
        <v>253</v>
      </c>
      <c r="E1175" s="257" t="s">
        <v>1</v>
      </c>
      <c r="F1175" s="258" t="s">
        <v>255</v>
      </c>
      <c r="G1175" s="256"/>
      <c r="H1175" s="259">
        <v>163.80000000000001</v>
      </c>
      <c r="I1175" s="260"/>
      <c r="J1175" s="256"/>
      <c r="K1175" s="256"/>
      <c r="L1175" s="261"/>
      <c r="M1175" s="262"/>
      <c r="N1175" s="263"/>
      <c r="O1175" s="263"/>
      <c r="P1175" s="263"/>
      <c r="Q1175" s="263"/>
      <c r="R1175" s="263"/>
      <c r="S1175" s="263"/>
      <c r="T1175" s="26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65" t="s">
        <v>253</v>
      </c>
      <c r="AU1175" s="265" t="s">
        <v>92</v>
      </c>
      <c r="AV1175" s="14" t="s">
        <v>251</v>
      </c>
      <c r="AW1175" s="14" t="s">
        <v>36</v>
      </c>
      <c r="AX1175" s="14" t="s">
        <v>90</v>
      </c>
      <c r="AY1175" s="265" t="s">
        <v>244</v>
      </c>
    </row>
    <row r="1176" s="2" customFormat="1" ht="33" customHeight="1">
      <c r="A1176" s="39"/>
      <c r="B1176" s="40"/>
      <c r="C1176" s="287" t="s">
        <v>1545</v>
      </c>
      <c r="D1176" s="304" t="s">
        <v>529</v>
      </c>
      <c r="E1176" s="288" t="s">
        <v>1546</v>
      </c>
      <c r="F1176" s="289" t="s">
        <v>1547</v>
      </c>
      <c r="G1176" s="290" t="s">
        <v>174</v>
      </c>
      <c r="H1176" s="291">
        <v>33.414999999999999</v>
      </c>
      <c r="I1176" s="292"/>
      <c r="J1176" s="293">
        <f>ROUND(I1176*H1176,2)</f>
        <v>0</v>
      </c>
      <c r="K1176" s="294"/>
      <c r="L1176" s="295"/>
      <c r="M1176" s="296" t="s">
        <v>1</v>
      </c>
      <c r="N1176" s="297" t="s">
        <v>48</v>
      </c>
      <c r="O1176" s="92"/>
      <c r="P1176" s="239">
        <f>O1176*H1176</f>
        <v>0</v>
      </c>
      <c r="Q1176" s="239">
        <v>0.021999999999999999</v>
      </c>
      <c r="R1176" s="239">
        <f>Q1176*H1176</f>
        <v>0.73512999999999995</v>
      </c>
      <c r="S1176" s="239">
        <v>0</v>
      </c>
      <c r="T1176" s="240">
        <f>S1176*H1176</f>
        <v>0</v>
      </c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R1176" s="241" t="s">
        <v>427</v>
      </c>
      <c r="AT1176" s="241" t="s">
        <v>529</v>
      </c>
      <c r="AU1176" s="241" t="s">
        <v>92</v>
      </c>
      <c r="AY1176" s="18" t="s">
        <v>244</v>
      </c>
      <c r="BE1176" s="242">
        <f>IF(N1176="základní",J1176,0)</f>
        <v>0</v>
      </c>
      <c r="BF1176" s="242">
        <f>IF(N1176="snížená",J1176,0)</f>
        <v>0</v>
      </c>
      <c r="BG1176" s="242">
        <f>IF(N1176="zákl. přenesená",J1176,0)</f>
        <v>0</v>
      </c>
      <c r="BH1176" s="242">
        <f>IF(N1176="sníž. přenesená",J1176,0)</f>
        <v>0</v>
      </c>
      <c r="BI1176" s="242">
        <f>IF(N1176="nulová",J1176,0)</f>
        <v>0</v>
      </c>
      <c r="BJ1176" s="18" t="s">
        <v>90</v>
      </c>
      <c r="BK1176" s="242">
        <f>ROUND(I1176*H1176,2)</f>
        <v>0</v>
      </c>
      <c r="BL1176" s="18" t="s">
        <v>330</v>
      </c>
      <c r="BM1176" s="241" t="s">
        <v>1548</v>
      </c>
    </row>
    <row r="1177" s="13" customFormat="1">
      <c r="A1177" s="13"/>
      <c r="B1177" s="243"/>
      <c r="C1177" s="244"/>
      <c r="D1177" s="245" t="s">
        <v>253</v>
      </c>
      <c r="E1177" s="246" t="s">
        <v>1</v>
      </c>
      <c r="F1177" s="247" t="s">
        <v>1549</v>
      </c>
      <c r="G1177" s="244"/>
      <c r="H1177" s="248">
        <v>23.256</v>
      </c>
      <c r="I1177" s="249"/>
      <c r="J1177" s="244"/>
      <c r="K1177" s="244"/>
      <c r="L1177" s="250"/>
      <c r="M1177" s="251"/>
      <c r="N1177" s="252"/>
      <c r="O1177" s="252"/>
      <c r="P1177" s="252"/>
      <c r="Q1177" s="252"/>
      <c r="R1177" s="252"/>
      <c r="S1177" s="252"/>
      <c r="T1177" s="25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54" t="s">
        <v>253</v>
      </c>
      <c r="AU1177" s="254" t="s">
        <v>92</v>
      </c>
      <c r="AV1177" s="13" t="s">
        <v>92</v>
      </c>
      <c r="AW1177" s="13" t="s">
        <v>36</v>
      </c>
      <c r="AX1177" s="13" t="s">
        <v>83</v>
      </c>
      <c r="AY1177" s="254" t="s">
        <v>244</v>
      </c>
    </row>
    <row r="1178" s="13" customFormat="1">
      <c r="A1178" s="13"/>
      <c r="B1178" s="243"/>
      <c r="C1178" s="244"/>
      <c r="D1178" s="245" t="s">
        <v>253</v>
      </c>
      <c r="E1178" s="246" t="s">
        <v>1</v>
      </c>
      <c r="F1178" s="247" t="s">
        <v>1550</v>
      </c>
      <c r="G1178" s="244"/>
      <c r="H1178" s="248">
        <v>4.5899999999999999</v>
      </c>
      <c r="I1178" s="249"/>
      <c r="J1178" s="244"/>
      <c r="K1178" s="244"/>
      <c r="L1178" s="250"/>
      <c r="M1178" s="251"/>
      <c r="N1178" s="252"/>
      <c r="O1178" s="252"/>
      <c r="P1178" s="252"/>
      <c r="Q1178" s="252"/>
      <c r="R1178" s="252"/>
      <c r="S1178" s="252"/>
      <c r="T1178" s="25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54" t="s">
        <v>253</v>
      </c>
      <c r="AU1178" s="254" t="s">
        <v>92</v>
      </c>
      <c r="AV1178" s="13" t="s">
        <v>92</v>
      </c>
      <c r="AW1178" s="13" t="s">
        <v>36</v>
      </c>
      <c r="AX1178" s="13" t="s">
        <v>83</v>
      </c>
      <c r="AY1178" s="254" t="s">
        <v>244</v>
      </c>
    </row>
    <row r="1179" s="14" customFormat="1">
      <c r="A1179" s="14"/>
      <c r="B1179" s="255"/>
      <c r="C1179" s="256"/>
      <c r="D1179" s="245" t="s">
        <v>253</v>
      </c>
      <c r="E1179" s="257" t="s">
        <v>1</v>
      </c>
      <c r="F1179" s="258" t="s">
        <v>255</v>
      </c>
      <c r="G1179" s="256"/>
      <c r="H1179" s="259">
        <v>27.846</v>
      </c>
      <c r="I1179" s="260"/>
      <c r="J1179" s="256"/>
      <c r="K1179" s="256"/>
      <c r="L1179" s="261"/>
      <c r="M1179" s="262"/>
      <c r="N1179" s="263"/>
      <c r="O1179" s="263"/>
      <c r="P1179" s="263"/>
      <c r="Q1179" s="263"/>
      <c r="R1179" s="263"/>
      <c r="S1179" s="263"/>
      <c r="T1179" s="26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65" t="s">
        <v>253</v>
      </c>
      <c r="AU1179" s="265" t="s">
        <v>92</v>
      </c>
      <c r="AV1179" s="14" t="s">
        <v>251</v>
      </c>
      <c r="AW1179" s="14" t="s">
        <v>36</v>
      </c>
      <c r="AX1179" s="14" t="s">
        <v>90</v>
      </c>
      <c r="AY1179" s="265" t="s">
        <v>244</v>
      </c>
    </row>
    <row r="1180" s="13" customFormat="1">
      <c r="A1180" s="13"/>
      <c r="B1180" s="243"/>
      <c r="C1180" s="244"/>
      <c r="D1180" s="245" t="s">
        <v>253</v>
      </c>
      <c r="E1180" s="244"/>
      <c r="F1180" s="247" t="s">
        <v>1551</v>
      </c>
      <c r="G1180" s="244"/>
      <c r="H1180" s="248">
        <v>33.414999999999999</v>
      </c>
      <c r="I1180" s="249"/>
      <c r="J1180" s="244"/>
      <c r="K1180" s="244"/>
      <c r="L1180" s="250"/>
      <c r="M1180" s="251"/>
      <c r="N1180" s="252"/>
      <c r="O1180" s="252"/>
      <c r="P1180" s="252"/>
      <c r="Q1180" s="252"/>
      <c r="R1180" s="252"/>
      <c r="S1180" s="252"/>
      <c r="T1180" s="25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54" t="s">
        <v>253</v>
      </c>
      <c r="AU1180" s="254" t="s">
        <v>92</v>
      </c>
      <c r="AV1180" s="13" t="s">
        <v>92</v>
      </c>
      <c r="AW1180" s="13" t="s">
        <v>4</v>
      </c>
      <c r="AX1180" s="13" t="s">
        <v>90</v>
      </c>
      <c r="AY1180" s="254" t="s">
        <v>244</v>
      </c>
    </row>
    <row r="1181" s="2" customFormat="1" ht="33" customHeight="1">
      <c r="A1181" s="39"/>
      <c r="B1181" s="40"/>
      <c r="C1181" s="229" t="s">
        <v>1552</v>
      </c>
      <c r="D1181" s="303" t="s">
        <v>247</v>
      </c>
      <c r="E1181" s="230" t="s">
        <v>1553</v>
      </c>
      <c r="F1181" s="231" t="s">
        <v>1554</v>
      </c>
      <c r="G1181" s="232" t="s">
        <v>184</v>
      </c>
      <c r="H1181" s="233">
        <v>632.25999999999999</v>
      </c>
      <c r="I1181" s="234"/>
      <c r="J1181" s="235">
        <f>ROUND(I1181*H1181,2)</f>
        <v>0</v>
      </c>
      <c r="K1181" s="236"/>
      <c r="L1181" s="45"/>
      <c r="M1181" s="237" t="s">
        <v>1</v>
      </c>
      <c r="N1181" s="238" t="s">
        <v>48</v>
      </c>
      <c r="O1181" s="92"/>
      <c r="P1181" s="239">
        <f>O1181*H1181</f>
        <v>0</v>
      </c>
      <c r="Q1181" s="239">
        <v>0.00042999999999999999</v>
      </c>
      <c r="R1181" s="239">
        <f>Q1181*H1181</f>
        <v>0.2718718</v>
      </c>
      <c r="S1181" s="239">
        <v>0</v>
      </c>
      <c r="T1181" s="240">
        <f>S1181*H1181</f>
        <v>0</v>
      </c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R1181" s="241" t="s">
        <v>330</v>
      </c>
      <c r="AT1181" s="241" t="s">
        <v>247</v>
      </c>
      <c r="AU1181" s="241" t="s">
        <v>92</v>
      </c>
      <c r="AY1181" s="18" t="s">
        <v>244</v>
      </c>
      <c r="BE1181" s="242">
        <f>IF(N1181="základní",J1181,0)</f>
        <v>0</v>
      </c>
      <c r="BF1181" s="242">
        <f>IF(N1181="snížená",J1181,0)</f>
        <v>0</v>
      </c>
      <c r="BG1181" s="242">
        <f>IF(N1181="zákl. přenesená",J1181,0)</f>
        <v>0</v>
      </c>
      <c r="BH1181" s="242">
        <f>IF(N1181="sníž. přenesená",J1181,0)</f>
        <v>0</v>
      </c>
      <c r="BI1181" s="242">
        <f>IF(N1181="nulová",J1181,0)</f>
        <v>0</v>
      </c>
      <c r="BJ1181" s="18" t="s">
        <v>90</v>
      </c>
      <c r="BK1181" s="242">
        <f>ROUND(I1181*H1181,2)</f>
        <v>0</v>
      </c>
      <c r="BL1181" s="18" t="s">
        <v>330</v>
      </c>
      <c r="BM1181" s="241" t="s">
        <v>1555</v>
      </c>
    </row>
    <row r="1182" s="13" customFormat="1">
      <c r="A1182" s="13"/>
      <c r="B1182" s="243"/>
      <c r="C1182" s="244"/>
      <c r="D1182" s="245" t="s">
        <v>253</v>
      </c>
      <c r="E1182" s="246" t="s">
        <v>1</v>
      </c>
      <c r="F1182" s="247" t="s">
        <v>1556</v>
      </c>
      <c r="G1182" s="244"/>
      <c r="H1182" s="248">
        <v>20.620000000000001</v>
      </c>
      <c r="I1182" s="249"/>
      <c r="J1182" s="244"/>
      <c r="K1182" s="244"/>
      <c r="L1182" s="250"/>
      <c r="M1182" s="251"/>
      <c r="N1182" s="252"/>
      <c r="O1182" s="252"/>
      <c r="P1182" s="252"/>
      <c r="Q1182" s="252"/>
      <c r="R1182" s="252"/>
      <c r="S1182" s="252"/>
      <c r="T1182" s="25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54" t="s">
        <v>253</v>
      </c>
      <c r="AU1182" s="254" t="s">
        <v>92</v>
      </c>
      <c r="AV1182" s="13" t="s">
        <v>92</v>
      </c>
      <c r="AW1182" s="13" t="s">
        <v>36</v>
      </c>
      <c r="AX1182" s="13" t="s">
        <v>83</v>
      </c>
      <c r="AY1182" s="254" t="s">
        <v>244</v>
      </c>
    </row>
    <row r="1183" s="13" customFormat="1">
      <c r="A1183" s="13"/>
      <c r="B1183" s="243"/>
      <c r="C1183" s="244"/>
      <c r="D1183" s="245" t="s">
        <v>253</v>
      </c>
      <c r="E1183" s="246" t="s">
        <v>1</v>
      </c>
      <c r="F1183" s="247" t="s">
        <v>1557</v>
      </c>
      <c r="G1183" s="244"/>
      <c r="H1183" s="248">
        <v>10.380000000000001</v>
      </c>
      <c r="I1183" s="249"/>
      <c r="J1183" s="244"/>
      <c r="K1183" s="244"/>
      <c r="L1183" s="250"/>
      <c r="M1183" s="251"/>
      <c r="N1183" s="252"/>
      <c r="O1183" s="252"/>
      <c r="P1183" s="252"/>
      <c r="Q1183" s="252"/>
      <c r="R1183" s="252"/>
      <c r="S1183" s="252"/>
      <c r="T1183" s="25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4" t="s">
        <v>253</v>
      </c>
      <c r="AU1183" s="254" t="s">
        <v>92</v>
      </c>
      <c r="AV1183" s="13" t="s">
        <v>92</v>
      </c>
      <c r="AW1183" s="13" t="s">
        <v>36</v>
      </c>
      <c r="AX1183" s="13" t="s">
        <v>83</v>
      </c>
      <c r="AY1183" s="254" t="s">
        <v>244</v>
      </c>
    </row>
    <row r="1184" s="13" customFormat="1">
      <c r="A1184" s="13"/>
      <c r="B1184" s="243"/>
      <c r="C1184" s="244"/>
      <c r="D1184" s="245" t="s">
        <v>253</v>
      </c>
      <c r="E1184" s="246" t="s">
        <v>1</v>
      </c>
      <c r="F1184" s="247" t="s">
        <v>1558</v>
      </c>
      <c r="G1184" s="244"/>
      <c r="H1184" s="248">
        <v>22.800000000000001</v>
      </c>
      <c r="I1184" s="249"/>
      <c r="J1184" s="244"/>
      <c r="K1184" s="244"/>
      <c r="L1184" s="250"/>
      <c r="M1184" s="251"/>
      <c r="N1184" s="252"/>
      <c r="O1184" s="252"/>
      <c r="P1184" s="252"/>
      <c r="Q1184" s="252"/>
      <c r="R1184" s="252"/>
      <c r="S1184" s="252"/>
      <c r="T1184" s="25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54" t="s">
        <v>253</v>
      </c>
      <c r="AU1184" s="254" t="s">
        <v>92</v>
      </c>
      <c r="AV1184" s="13" t="s">
        <v>92</v>
      </c>
      <c r="AW1184" s="13" t="s">
        <v>36</v>
      </c>
      <c r="AX1184" s="13" t="s">
        <v>83</v>
      </c>
      <c r="AY1184" s="254" t="s">
        <v>244</v>
      </c>
    </row>
    <row r="1185" s="13" customFormat="1">
      <c r="A1185" s="13"/>
      <c r="B1185" s="243"/>
      <c r="C1185" s="244"/>
      <c r="D1185" s="245" t="s">
        <v>253</v>
      </c>
      <c r="E1185" s="246" t="s">
        <v>1</v>
      </c>
      <c r="F1185" s="247" t="s">
        <v>1559</v>
      </c>
      <c r="G1185" s="244"/>
      <c r="H1185" s="248">
        <v>8.5</v>
      </c>
      <c r="I1185" s="249"/>
      <c r="J1185" s="244"/>
      <c r="K1185" s="244"/>
      <c r="L1185" s="250"/>
      <c r="M1185" s="251"/>
      <c r="N1185" s="252"/>
      <c r="O1185" s="252"/>
      <c r="P1185" s="252"/>
      <c r="Q1185" s="252"/>
      <c r="R1185" s="252"/>
      <c r="S1185" s="252"/>
      <c r="T1185" s="25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4" t="s">
        <v>253</v>
      </c>
      <c r="AU1185" s="254" t="s">
        <v>92</v>
      </c>
      <c r="AV1185" s="13" t="s">
        <v>92</v>
      </c>
      <c r="AW1185" s="13" t="s">
        <v>36</v>
      </c>
      <c r="AX1185" s="13" t="s">
        <v>83</v>
      </c>
      <c r="AY1185" s="254" t="s">
        <v>244</v>
      </c>
    </row>
    <row r="1186" s="13" customFormat="1">
      <c r="A1186" s="13"/>
      <c r="B1186" s="243"/>
      <c r="C1186" s="244"/>
      <c r="D1186" s="245" t="s">
        <v>253</v>
      </c>
      <c r="E1186" s="246" t="s">
        <v>1</v>
      </c>
      <c r="F1186" s="247" t="s">
        <v>1560</v>
      </c>
      <c r="G1186" s="244"/>
      <c r="H1186" s="248">
        <v>37.439999999999998</v>
      </c>
      <c r="I1186" s="249"/>
      <c r="J1186" s="244"/>
      <c r="K1186" s="244"/>
      <c r="L1186" s="250"/>
      <c r="M1186" s="251"/>
      <c r="N1186" s="252"/>
      <c r="O1186" s="252"/>
      <c r="P1186" s="252"/>
      <c r="Q1186" s="252"/>
      <c r="R1186" s="252"/>
      <c r="S1186" s="252"/>
      <c r="T1186" s="25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54" t="s">
        <v>253</v>
      </c>
      <c r="AU1186" s="254" t="s">
        <v>92</v>
      </c>
      <c r="AV1186" s="13" t="s">
        <v>92</v>
      </c>
      <c r="AW1186" s="13" t="s">
        <v>36</v>
      </c>
      <c r="AX1186" s="13" t="s">
        <v>83</v>
      </c>
      <c r="AY1186" s="254" t="s">
        <v>244</v>
      </c>
    </row>
    <row r="1187" s="13" customFormat="1">
      <c r="A1187" s="13"/>
      <c r="B1187" s="243"/>
      <c r="C1187" s="244"/>
      <c r="D1187" s="245" t="s">
        <v>253</v>
      </c>
      <c r="E1187" s="246" t="s">
        <v>1</v>
      </c>
      <c r="F1187" s="247" t="s">
        <v>1561</v>
      </c>
      <c r="G1187" s="244"/>
      <c r="H1187" s="248">
        <v>18.390000000000001</v>
      </c>
      <c r="I1187" s="249"/>
      <c r="J1187" s="244"/>
      <c r="K1187" s="244"/>
      <c r="L1187" s="250"/>
      <c r="M1187" s="251"/>
      <c r="N1187" s="252"/>
      <c r="O1187" s="252"/>
      <c r="P1187" s="252"/>
      <c r="Q1187" s="252"/>
      <c r="R1187" s="252"/>
      <c r="S1187" s="252"/>
      <c r="T1187" s="25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54" t="s">
        <v>253</v>
      </c>
      <c r="AU1187" s="254" t="s">
        <v>92</v>
      </c>
      <c r="AV1187" s="13" t="s">
        <v>92</v>
      </c>
      <c r="AW1187" s="13" t="s">
        <v>36</v>
      </c>
      <c r="AX1187" s="13" t="s">
        <v>83</v>
      </c>
      <c r="AY1187" s="254" t="s">
        <v>244</v>
      </c>
    </row>
    <row r="1188" s="13" customFormat="1">
      <c r="A1188" s="13"/>
      <c r="B1188" s="243"/>
      <c r="C1188" s="244"/>
      <c r="D1188" s="245" t="s">
        <v>253</v>
      </c>
      <c r="E1188" s="246" t="s">
        <v>1</v>
      </c>
      <c r="F1188" s="247" t="s">
        <v>1562</v>
      </c>
      <c r="G1188" s="244"/>
      <c r="H1188" s="248">
        <v>41.049999999999997</v>
      </c>
      <c r="I1188" s="249"/>
      <c r="J1188" s="244"/>
      <c r="K1188" s="244"/>
      <c r="L1188" s="250"/>
      <c r="M1188" s="251"/>
      <c r="N1188" s="252"/>
      <c r="O1188" s="252"/>
      <c r="P1188" s="252"/>
      <c r="Q1188" s="252"/>
      <c r="R1188" s="252"/>
      <c r="S1188" s="252"/>
      <c r="T1188" s="25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54" t="s">
        <v>253</v>
      </c>
      <c r="AU1188" s="254" t="s">
        <v>92</v>
      </c>
      <c r="AV1188" s="13" t="s">
        <v>92</v>
      </c>
      <c r="AW1188" s="13" t="s">
        <v>36</v>
      </c>
      <c r="AX1188" s="13" t="s">
        <v>83</v>
      </c>
      <c r="AY1188" s="254" t="s">
        <v>244</v>
      </c>
    </row>
    <row r="1189" s="13" customFormat="1">
      <c r="A1189" s="13"/>
      <c r="B1189" s="243"/>
      <c r="C1189" s="244"/>
      <c r="D1189" s="245" t="s">
        <v>253</v>
      </c>
      <c r="E1189" s="246" t="s">
        <v>1</v>
      </c>
      <c r="F1189" s="247" t="s">
        <v>1563</v>
      </c>
      <c r="G1189" s="244"/>
      <c r="H1189" s="248">
        <v>8.8000000000000007</v>
      </c>
      <c r="I1189" s="249"/>
      <c r="J1189" s="244"/>
      <c r="K1189" s="244"/>
      <c r="L1189" s="250"/>
      <c r="M1189" s="251"/>
      <c r="N1189" s="252"/>
      <c r="O1189" s="252"/>
      <c r="P1189" s="252"/>
      <c r="Q1189" s="252"/>
      <c r="R1189" s="252"/>
      <c r="S1189" s="252"/>
      <c r="T1189" s="25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54" t="s">
        <v>253</v>
      </c>
      <c r="AU1189" s="254" t="s">
        <v>92</v>
      </c>
      <c r="AV1189" s="13" t="s">
        <v>92</v>
      </c>
      <c r="AW1189" s="13" t="s">
        <v>36</v>
      </c>
      <c r="AX1189" s="13" t="s">
        <v>83</v>
      </c>
      <c r="AY1189" s="254" t="s">
        <v>244</v>
      </c>
    </row>
    <row r="1190" s="13" customFormat="1">
      <c r="A1190" s="13"/>
      <c r="B1190" s="243"/>
      <c r="C1190" s="244"/>
      <c r="D1190" s="245" t="s">
        <v>253</v>
      </c>
      <c r="E1190" s="246" t="s">
        <v>1</v>
      </c>
      <c r="F1190" s="247" t="s">
        <v>1564</v>
      </c>
      <c r="G1190" s="244"/>
      <c r="H1190" s="248">
        <v>8.5</v>
      </c>
      <c r="I1190" s="249"/>
      <c r="J1190" s="244"/>
      <c r="K1190" s="244"/>
      <c r="L1190" s="250"/>
      <c r="M1190" s="251"/>
      <c r="N1190" s="252"/>
      <c r="O1190" s="252"/>
      <c r="P1190" s="252"/>
      <c r="Q1190" s="252"/>
      <c r="R1190" s="252"/>
      <c r="S1190" s="252"/>
      <c r="T1190" s="25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54" t="s">
        <v>253</v>
      </c>
      <c r="AU1190" s="254" t="s">
        <v>92</v>
      </c>
      <c r="AV1190" s="13" t="s">
        <v>92</v>
      </c>
      <c r="AW1190" s="13" t="s">
        <v>36</v>
      </c>
      <c r="AX1190" s="13" t="s">
        <v>83</v>
      </c>
      <c r="AY1190" s="254" t="s">
        <v>244</v>
      </c>
    </row>
    <row r="1191" s="13" customFormat="1">
      <c r="A1191" s="13"/>
      <c r="B1191" s="243"/>
      <c r="C1191" s="244"/>
      <c r="D1191" s="245" t="s">
        <v>253</v>
      </c>
      <c r="E1191" s="246" t="s">
        <v>1</v>
      </c>
      <c r="F1191" s="247" t="s">
        <v>1565</v>
      </c>
      <c r="G1191" s="244"/>
      <c r="H1191" s="248">
        <v>17.91</v>
      </c>
      <c r="I1191" s="249"/>
      <c r="J1191" s="244"/>
      <c r="K1191" s="244"/>
      <c r="L1191" s="250"/>
      <c r="M1191" s="251"/>
      <c r="N1191" s="252"/>
      <c r="O1191" s="252"/>
      <c r="P1191" s="252"/>
      <c r="Q1191" s="252"/>
      <c r="R1191" s="252"/>
      <c r="S1191" s="252"/>
      <c r="T1191" s="25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54" t="s">
        <v>253</v>
      </c>
      <c r="AU1191" s="254" t="s">
        <v>92</v>
      </c>
      <c r="AV1191" s="13" t="s">
        <v>92</v>
      </c>
      <c r="AW1191" s="13" t="s">
        <v>36</v>
      </c>
      <c r="AX1191" s="13" t="s">
        <v>83</v>
      </c>
      <c r="AY1191" s="254" t="s">
        <v>244</v>
      </c>
    </row>
    <row r="1192" s="13" customFormat="1">
      <c r="A1192" s="13"/>
      <c r="B1192" s="243"/>
      <c r="C1192" s="244"/>
      <c r="D1192" s="245" t="s">
        <v>253</v>
      </c>
      <c r="E1192" s="246" t="s">
        <v>1</v>
      </c>
      <c r="F1192" s="247" t="s">
        <v>1566</v>
      </c>
      <c r="G1192" s="244"/>
      <c r="H1192" s="248">
        <v>40.479999999999997</v>
      </c>
      <c r="I1192" s="249"/>
      <c r="J1192" s="244"/>
      <c r="K1192" s="244"/>
      <c r="L1192" s="250"/>
      <c r="M1192" s="251"/>
      <c r="N1192" s="252"/>
      <c r="O1192" s="252"/>
      <c r="P1192" s="252"/>
      <c r="Q1192" s="252"/>
      <c r="R1192" s="252"/>
      <c r="S1192" s="252"/>
      <c r="T1192" s="25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54" t="s">
        <v>253</v>
      </c>
      <c r="AU1192" s="254" t="s">
        <v>92</v>
      </c>
      <c r="AV1192" s="13" t="s">
        <v>92</v>
      </c>
      <c r="AW1192" s="13" t="s">
        <v>36</v>
      </c>
      <c r="AX1192" s="13" t="s">
        <v>83</v>
      </c>
      <c r="AY1192" s="254" t="s">
        <v>244</v>
      </c>
    </row>
    <row r="1193" s="13" customFormat="1">
      <c r="A1193" s="13"/>
      <c r="B1193" s="243"/>
      <c r="C1193" s="244"/>
      <c r="D1193" s="245" t="s">
        <v>253</v>
      </c>
      <c r="E1193" s="246" t="s">
        <v>1</v>
      </c>
      <c r="F1193" s="247" t="s">
        <v>1567</v>
      </c>
      <c r="G1193" s="244"/>
      <c r="H1193" s="248">
        <v>8.8000000000000007</v>
      </c>
      <c r="I1193" s="249"/>
      <c r="J1193" s="244"/>
      <c r="K1193" s="244"/>
      <c r="L1193" s="250"/>
      <c r="M1193" s="251"/>
      <c r="N1193" s="252"/>
      <c r="O1193" s="252"/>
      <c r="P1193" s="252"/>
      <c r="Q1193" s="252"/>
      <c r="R1193" s="252"/>
      <c r="S1193" s="252"/>
      <c r="T1193" s="25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54" t="s">
        <v>253</v>
      </c>
      <c r="AU1193" s="254" t="s">
        <v>92</v>
      </c>
      <c r="AV1193" s="13" t="s">
        <v>92</v>
      </c>
      <c r="AW1193" s="13" t="s">
        <v>36</v>
      </c>
      <c r="AX1193" s="13" t="s">
        <v>83</v>
      </c>
      <c r="AY1193" s="254" t="s">
        <v>244</v>
      </c>
    </row>
    <row r="1194" s="13" customFormat="1">
      <c r="A1194" s="13"/>
      <c r="B1194" s="243"/>
      <c r="C1194" s="244"/>
      <c r="D1194" s="245" t="s">
        <v>253</v>
      </c>
      <c r="E1194" s="246" t="s">
        <v>1</v>
      </c>
      <c r="F1194" s="247" t="s">
        <v>1568</v>
      </c>
      <c r="G1194" s="244"/>
      <c r="H1194" s="248">
        <v>8.5</v>
      </c>
      <c r="I1194" s="249"/>
      <c r="J1194" s="244"/>
      <c r="K1194" s="244"/>
      <c r="L1194" s="250"/>
      <c r="M1194" s="251"/>
      <c r="N1194" s="252"/>
      <c r="O1194" s="252"/>
      <c r="P1194" s="252"/>
      <c r="Q1194" s="252"/>
      <c r="R1194" s="252"/>
      <c r="S1194" s="252"/>
      <c r="T1194" s="25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54" t="s">
        <v>253</v>
      </c>
      <c r="AU1194" s="254" t="s">
        <v>92</v>
      </c>
      <c r="AV1194" s="13" t="s">
        <v>92</v>
      </c>
      <c r="AW1194" s="13" t="s">
        <v>36</v>
      </c>
      <c r="AX1194" s="13" t="s">
        <v>83</v>
      </c>
      <c r="AY1194" s="254" t="s">
        <v>244</v>
      </c>
    </row>
    <row r="1195" s="13" customFormat="1">
      <c r="A1195" s="13"/>
      <c r="B1195" s="243"/>
      <c r="C1195" s="244"/>
      <c r="D1195" s="245" t="s">
        <v>253</v>
      </c>
      <c r="E1195" s="246" t="s">
        <v>1</v>
      </c>
      <c r="F1195" s="247" t="s">
        <v>1569</v>
      </c>
      <c r="G1195" s="244"/>
      <c r="H1195" s="248">
        <v>30.649999999999999</v>
      </c>
      <c r="I1195" s="249"/>
      <c r="J1195" s="244"/>
      <c r="K1195" s="244"/>
      <c r="L1195" s="250"/>
      <c r="M1195" s="251"/>
      <c r="N1195" s="252"/>
      <c r="O1195" s="252"/>
      <c r="P1195" s="252"/>
      <c r="Q1195" s="252"/>
      <c r="R1195" s="252"/>
      <c r="S1195" s="252"/>
      <c r="T1195" s="25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54" t="s">
        <v>253</v>
      </c>
      <c r="AU1195" s="254" t="s">
        <v>92</v>
      </c>
      <c r="AV1195" s="13" t="s">
        <v>92</v>
      </c>
      <c r="AW1195" s="13" t="s">
        <v>36</v>
      </c>
      <c r="AX1195" s="13" t="s">
        <v>83</v>
      </c>
      <c r="AY1195" s="254" t="s">
        <v>244</v>
      </c>
    </row>
    <row r="1196" s="13" customFormat="1">
      <c r="A1196" s="13"/>
      <c r="B1196" s="243"/>
      <c r="C1196" s="244"/>
      <c r="D1196" s="245" t="s">
        <v>253</v>
      </c>
      <c r="E1196" s="246" t="s">
        <v>1</v>
      </c>
      <c r="F1196" s="247" t="s">
        <v>1570</v>
      </c>
      <c r="G1196" s="244"/>
      <c r="H1196" s="248">
        <v>40.479999999999997</v>
      </c>
      <c r="I1196" s="249"/>
      <c r="J1196" s="244"/>
      <c r="K1196" s="244"/>
      <c r="L1196" s="250"/>
      <c r="M1196" s="251"/>
      <c r="N1196" s="252"/>
      <c r="O1196" s="252"/>
      <c r="P1196" s="252"/>
      <c r="Q1196" s="252"/>
      <c r="R1196" s="252"/>
      <c r="S1196" s="252"/>
      <c r="T1196" s="25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54" t="s">
        <v>253</v>
      </c>
      <c r="AU1196" s="254" t="s">
        <v>92</v>
      </c>
      <c r="AV1196" s="13" t="s">
        <v>92</v>
      </c>
      <c r="AW1196" s="13" t="s">
        <v>36</v>
      </c>
      <c r="AX1196" s="13" t="s">
        <v>83</v>
      </c>
      <c r="AY1196" s="254" t="s">
        <v>244</v>
      </c>
    </row>
    <row r="1197" s="13" customFormat="1">
      <c r="A1197" s="13"/>
      <c r="B1197" s="243"/>
      <c r="C1197" s="244"/>
      <c r="D1197" s="245" t="s">
        <v>253</v>
      </c>
      <c r="E1197" s="246" t="s">
        <v>1</v>
      </c>
      <c r="F1197" s="247" t="s">
        <v>1571</v>
      </c>
      <c r="G1197" s="244"/>
      <c r="H1197" s="248">
        <v>8.1999999999999993</v>
      </c>
      <c r="I1197" s="249"/>
      <c r="J1197" s="244"/>
      <c r="K1197" s="244"/>
      <c r="L1197" s="250"/>
      <c r="M1197" s="251"/>
      <c r="N1197" s="252"/>
      <c r="O1197" s="252"/>
      <c r="P1197" s="252"/>
      <c r="Q1197" s="252"/>
      <c r="R1197" s="252"/>
      <c r="S1197" s="252"/>
      <c r="T1197" s="25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54" t="s">
        <v>253</v>
      </c>
      <c r="AU1197" s="254" t="s">
        <v>92</v>
      </c>
      <c r="AV1197" s="13" t="s">
        <v>92</v>
      </c>
      <c r="AW1197" s="13" t="s">
        <v>36</v>
      </c>
      <c r="AX1197" s="13" t="s">
        <v>83</v>
      </c>
      <c r="AY1197" s="254" t="s">
        <v>244</v>
      </c>
    </row>
    <row r="1198" s="13" customFormat="1">
      <c r="A1198" s="13"/>
      <c r="B1198" s="243"/>
      <c r="C1198" s="244"/>
      <c r="D1198" s="245" t="s">
        <v>253</v>
      </c>
      <c r="E1198" s="246" t="s">
        <v>1</v>
      </c>
      <c r="F1198" s="247" t="s">
        <v>1572</v>
      </c>
      <c r="G1198" s="244"/>
      <c r="H1198" s="248">
        <v>8.5</v>
      </c>
      <c r="I1198" s="249"/>
      <c r="J1198" s="244"/>
      <c r="K1198" s="244"/>
      <c r="L1198" s="250"/>
      <c r="M1198" s="251"/>
      <c r="N1198" s="252"/>
      <c r="O1198" s="252"/>
      <c r="P1198" s="252"/>
      <c r="Q1198" s="252"/>
      <c r="R1198" s="252"/>
      <c r="S1198" s="252"/>
      <c r="T1198" s="25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54" t="s">
        <v>253</v>
      </c>
      <c r="AU1198" s="254" t="s">
        <v>92</v>
      </c>
      <c r="AV1198" s="13" t="s">
        <v>92</v>
      </c>
      <c r="AW1198" s="13" t="s">
        <v>36</v>
      </c>
      <c r="AX1198" s="13" t="s">
        <v>83</v>
      </c>
      <c r="AY1198" s="254" t="s">
        <v>244</v>
      </c>
    </row>
    <row r="1199" s="13" customFormat="1">
      <c r="A1199" s="13"/>
      <c r="B1199" s="243"/>
      <c r="C1199" s="244"/>
      <c r="D1199" s="245" t="s">
        <v>253</v>
      </c>
      <c r="E1199" s="246" t="s">
        <v>1</v>
      </c>
      <c r="F1199" s="247" t="s">
        <v>1573</v>
      </c>
      <c r="G1199" s="244"/>
      <c r="H1199" s="248">
        <v>10</v>
      </c>
      <c r="I1199" s="249"/>
      <c r="J1199" s="244"/>
      <c r="K1199" s="244"/>
      <c r="L1199" s="250"/>
      <c r="M1199" s="251"/>
      <c r="N1199" s="252"/>
      <c r="O1199" s="252"/>
      <c r="P1199" s="252"/>
      <c r="Q1199" s="252"/>
      <c r="R1199" s="252"/>
      <c r="S1199" s="252"/>
      <c r="T1199" s="25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54" t="s">
        <v>253</v>
      </c>
      <c r="AU1199" s="254" t="s">
        <v>92</v>
      </c>
      <c r="AV1199" s="13" t="s">
        <v>92</v>
      </c>
      <c r="AW1199" s="13" t="s">
        <v>36</v>
      </c>
      <c r="AX1199" s="13" t="s">
        <v>83</v>
      </c>
      <c r="AY1199" s="254" t="s">
        <v>244</v>
      </c>
    </row>
    <row r="1200" s="16" customFormat="1">
      <c r="A1200" s="16"/>
      <c r="B1200" s="276"/>
      <c r="C1200" s="277"/>
      <c r="D1200" s="245" t="s">
        <v>253</v>
      </c>
      <c r="E1200" s="278" t="s">
        <v>190</v>
      </c>
      <c r="F1200" s="279" t="s">
        <v>503</v>
      </c>
      <c r="G1200" s="277"/>
      <c r="H1200" s="280">
        <v>350</v>
      </c>
      <c r="I1200" s="281"/>
      <c r="J1200" s="277"/>
      <c r="K1200" s="277"/>
      <c r="L1200" s="282"/>
      <c r="M1200" s="283"/>
      <c r="N1200" s="284"/>
      <c r="O1200" s="284"/>
      <c r="P1200" s="284"/>
      <c r="Q1200" s="284"/>
      <c r="R1200" s="284"/>
      <c r="S1200" s="284"/>
      <c r="T1200" s="285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T1200" s="286" t="s">
        <v>253</v>
      </c>
      <c r="AU1200" s="286" t="s">
        <v>92</v>
      </c>
      <c r="AV1200" s="16" t="s">
        <v>358</v>
      </c>
      <c r="AW1200" s="16" t="s">
        <v>36</v>
      </c>
      <c r="AX1200" s="16" t="s">
        <v>83</v>
      </c>
      <c r="AY1200" s="286" t="s">
        <v>244</v>
      </c>
    </row>
    <row r="1201" s="13" customFormat="1">
      <c r="A1201" s="13"/>
      <c r="B1201" s="243"/>
      <c r="C1201" s="244"/>
      <c r="D1201" s="245" t="s">
        <v>253</v>
      </c>
      <c r="E1201" s="246" t="s">
        <v>1</v>
      </c>
      <c r="F1201" s="247" t="s">
        <v>1574</v>
      </c>
      <c r="G1201" s="244"/>
      <c r="H1201" s="248">
        <v>16.390000000000001</v>
      </c>
      <c r="I1201" s="249"/>
      <c r="J1201" s="244"/>
      <c r="K1201" s="244"/>
      <c r="L1201" s="250"/>
      <c r="M1201" s="251"/>
      <c r="N1201" s="252"/>
      <c r="O1201" s="252"/>
      <c r="P1201" s="252"/>
      <c r="Q1201" s="252"/>
      <c r="R1201" s="252"/>
      <c r="S1201" s="252"/>
      <c r="T1201" s="25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54" t="s">
        <v>253</v>
      </c>
      <c r="AU1201" s="254" t="s">
        <v>92</v>
      </c>
      <c r="AV1201" s="13" t="s">
        <v>92</v>
      </c>
      <c r="AW1201" s="13" t="s">
        <v>36</v>
      </c>
      <c r="AX1201" s="13" t="s">
        <v>83</v>
      </c>
      <c r="AY1201" s="254" t="s">
        <v>244</v>
      </c>
    </row>
    <row r="1202" s="13" customFormat="1">
      <c r="A1202" s="13"/>
      <c r="B1202" s="243"/>
      <c r="C1202" s="244"/>
      <c r="D1202" s="245" t="s">
        <v>253</v>
      </c>
      <c r="E1202" s="246" t="s">
        <v>1</v>
      </c>
      <c r="F1202" s="247" t="s">
        <v>1575</v>
      </c>
      <c r="G1202" s="244"/>
      <c r="H1202" s="248">
        <v>14.69</v>
      </c>
      <c r="I1202" s="249"/>
      <c r="J1202" s="244"/>
      <c r="K1202" s="244"/>
      <c r="L1202" s="250"/>
      <c r="M1202" s="251"/>
      <c r="N1202" s="252"/>
      <c r="O1202" s="252"/>
      <c r="P1202" s="252"/>
      <c r="Q1202" s="252"/>
      <c r="R1202" s="252"/>
      <c r="S1202" s="252"/>
      <c r="T1202" s="25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54" t="s">
        <v>253</v>
      </c>
      <c r="AU1202" s="254" t="s">
        <v>92</v>
      </c>
      <c r="AV1202" s="13" t="s">
        <v>92</v>
      </c>
      <c r="AW1202" s="13" t="s">
        <v>36</v>
      </c>
      <c r="AX1202" s="13" t="s">
        <v>83</v>
      </c>
      <c r="AY1202" s="254" t="s">
        <v>244</v>
      </c>
    </row>
    <row r="1203" s="13" customFormat="1">
      <c r="A1203" s="13"/>
      <c r="B1203" s="243"/>
      <c r="C1203" s="244"/>
      <c r="D1203" s="245" t="s">
        <v>253</v>
      </c>
      <c r="E1203" s="246" t="s">
        <v>1</v>
      </c>
      <c r="F1203" s="247" t="s">
        <v>1576</v>
      </c>
      <c r="G1203" s="244"/>
      <c r="H1203" s="248">
        <v>28.460000000000001</v>
      </c>
      <c r="I1203" s="249"/>
      <c r="J1203" s="244"/>
      <c r="K1203" s="244"/>
      <c r="L1203" s="250"/>
      <c r="M1203" s="251"/>
      <c r="N1203" s="252"/>
      <c r="O1203" s="252"/>
      <c r="P1203" s="252"/>
      <c r="Q1203" s="252"/>
      <c r="R1203" s="252"/>
      <c r="S1203" s="252"/>
      <c r="T1203" s="25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54" t="s">
        <v>253</v>
      </c>
      <c r="AU1203" s="254" t="s">
        <v>92</v>
      </c>
      <c r="AV1203" s="13" t="s">
        <v>92</v>
      </c>
      <c r="AW1203" s="13" t="s">
        <v>36</v>
      </c>
      <c r="AX1203" s="13" t="s">
        <v>83</v>
      </c>
      <c r="AY1203" s="254" t="s">
        <v>244</v>
      </c>
    </row>
    <row r="1204" s="13" customFormat="1">
      <c r="A1204" s="13"/>
      <c r="B1204" s="243"/>
      <c r="C1204" s="244"/>
      <c r="D1204" s="245" t="s">
        <v>253</v>
      </c>
      <c r="E1204" s="246" t="s">
        <v>1</v>
      </c>
      <c r="F1204" s="247" t="s">
        <v>1577</v>
      </c>
      <c r="G1204" s="244"/>
      <c r="H1204" s="248">
        <v>14.69</v>
      </c>
      <c r="I1204" s="249"/>
      <c r="J1204" s="244"/>
      <c r="K1204" s="244"/>
      <c r="L1204" s="250"/>
      <c r="M1204" s="251"/>
      <c r="N1204" s="252"/>
      <c r="O1204" s="252"/>
      <c r="P1204" s="252"/>
      <c r="Q1204" s="252"/>
      <c r="R1204" s="252"/>
      <c r="S1204" s="252"/>
      <c r="T1204" s="25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54" t="s">
        <v>253</v>
      </c>
      <c r="AU1204" s="254" t="s">
        <v>92</v>
      </c>
      <c r="AV1204" s="13" t="s">
        <v>92</v>
      </c>
      <c r="AW1204" s="13" t="s">
        <v>36</v>
      </c>
      <c r="AX1204" s="13" t="s">
        <v>83</v>
      </c>
      <c r="AY1204" s="254" t="s">
        <v>244</v>
      </c>
    </row>
    <row r="1205" s="13" customFormat="1">
      <c r="A1205" s="13"/>
      <c r="B1205" s="243"/>
      <c r="C1205" s="244"/>
      <c r="D1205" s="245" t="s">
        <v>253</v>
      </c>
      <c r="E1205" s="246" t="s">
        <v>1</v>
      </c>
      <c r="F1205" s="247" t="s">
        <v>1578</v>
      </c>
      <c r="G1205" s="244"/>
      <c r="H1205" s="248">
        <v>15.210000000000001</v>
      </c>
      <c r="I1205" s="249"/>
      <c r="J1205" s="244"/>
      <c r="K1205" s="244"/>
      <c r="L1205" s="250"/>
      <c r="M1205" s="251"/>
      <c r="N1205" s="252"/>
      <c r="O1205" s="252"/>
      <c r="P1205" s="252"/>
      <c r="Q1205" s="252"/>
      <c r="R1205" s="252"/>
      <c r="S1205" s="252"/>
      <c r="T1205" s="25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54" t="s">
        <v>253</v>
      </c>
      <c r="AU1205" s="254" t="s">
        <v>92</v>
      </c>
      <c r="AV1205" s="13" t="s">
        <v>92</v>
      </c>
      <c r="AW1205" s="13" t="s">
        <v>36</v>
      </c>
      <c r="AX1205" s="13" t="s">
        <v>83</v>
      </c>
      <c r="AY1205" s="254" t="s">
        <v>244</v>
      </c>
    </row>
    <row r="1206" s="13" customFormat="1">
      <c r="A1206" s="13"/>
      <c r="B1206" s="243"/>
      <c r="C1206" s="244"/>
      <c r="D1206" s="245" t="s">
        <v>253</v>
      </c>
      <c r="E1206" s="246" t="s">
        <v>1</v>
      </c>
      <c r="F1206" s="247" t="s">
        <v>1579</v>
      </c>
      <c r="G1206" s="244"/>
      <c r="H1206" s="248">
        <v>12.43</v>
      </c>
      <c r="I1206" s="249"/>
      <c r="J1206" s="244"/>
      <c r="K1206" s="244"/>
      <c r="L1206" s="250"/>
      <c r="M1206" s="251"/>
      <c r="N1206" s="252"/>
      <c r="O1206" s="252"/>
      <c r="P1206" s="252"/>
      <c r="Q1206" s="252"/>
      <c r="R1206" s="252"/>
      <c r="S1206" s="252"/>
      <c r="T1206" s="25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54" t="s">
        <v>253</v>
      </c>
      <c r="AU1206" s="254" t="s">
        <v>92</v>
      </c>
      <c r="AV1206" s="13" t="s">
        <v>92</v>
      </c>
      <c r="AW1206" s="13" t="s">
        <v>36</v>
      </c>
      <c r="AX1206" s="13" t="s">
        <v>83</v>
      </c>
      <c r="AY1206" s="254" t="s">
        <v>244</v>
      </c>
    </row>
    <row r="1207" s="13" customFormat="1">
      <c r="A1207" s="13"/>
      <c r="B1207" s="243"/>
      <c r="C1207" s="244"/>
      <c r="D1207" s="245" t="s">
        <v>253</v>
      </c>
      <c r="E1207" s="246" t="s">
        <v>1</v>
      </c>
      <c r="F1207" s="247" t="s">
        <v>1580</v>
      </c>
      <c r="G1207" s="244"/>
      <c r="H1207" s="248">
        <v>11.810000000000001</v>
      </c>
      <c r="I1207" s="249"/>
      <c r="J1207" s="244"/>
      <c r="K1207" s="244"/>
      <c r="L1207" s="250"/>
      <c r="M1207" s="251"/>
      <c r="N1207" s="252"/>
      <c r="O1207" s="252"/>
      <c r="P1207" s="252"/>
      <c r="Q1207" s="252"/>
      <c r="R1207" s="252"/>
      <c r="S1207" s="252"/>
      <c r="T1207" s="25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54" t="s">
        <v>253</v>
      </c>
      <c r="AU1207" s="254" t="s">
        <v>92</v>
      </c>
      <c r="AV1207" s="13" t="s">
        <v>92</v>
      </c>
      <c r="AW1207" s="13" t="s">
        <v>36</v>
      </c>
      <c r="AX1207" s="13" t="s">
        <v>83</v>
      </c>
      <c r="AY1207" s="254" t="s">
        <v>244</v>
      </c>
    </row>
    <row r="1208" s="13" customFormat="1">
      <c r="A1208" s="13"/>
      <c r="B1208" s="243"/>
      <c r="C1208" s="244"/>
      <c r="D1208" s="245" t="s">
        <v>253</v>
      </c>
      <c r="E1208" s="246" t="s">
        <v>1</v>
      </c>
      <c r="F1208" s="247" t="s">
        <v>1581</v>
      </c>
      <c r="G1208" s="244"/>
      <c r="H1208" s="248">
        <v>11.880000000000001</v>
      </c>
      <c r="I1208" s="249"/>
      <c r="J1208" s="244"/>
      <c r="K1208" s="244"/>
      <c r="L1208" s="250"/>
      <c r="M1208" s="251"/>
      <c r="N1208" s="252"/>
      <c r="O1208" s="252"/>
      <c r="P1208" s="252"/>
      <c r="Q1208" s="252"/>
      <c r="R1208" s="252"/>
      <c r="S1208" s="252"/>
      <c r="T1208" s="25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54" t="s">
        <v>253</v>
      </c>
      <c r="AU1208" s="254" t="s">
        <v>92</v>
      </c>
      <c r="AV1208" s="13" t="s">
        <v>92</v>
      </c>
      <c r="AW1208" s="13" t="s">
        <v>36</v>
      </c>
      <c r="AX1208" s="13" t="s">
        <v>83</v>
      </c>
      <c r="AY1208" s="254" t="s">
        <v>244</v>
      </c>
    </row>
    <row r="1209" s="13" customFormat="1">
      <c r="A1209" s="13"/>
      <c r="B1209" s="243"/>
      <c r="C1209" s="244"/>
      <c r="D1209" s="245" t="s">
        <v>253</v>
      </c>
      <c r="E1209" s="246" t="s">
        <v>1</v>
      </c>
      <c r="F1209" s="247" t="s">
        <v>1582</v>
      </c>
      <c r="G1209" s="244"/>
      <c r="H1209" s="248">
        <v>15.73</v>
      </c>
      <c r="I1209" s="249"/>
      <c r="J1209" s="244"/>
      <c r="K1209" s="244"/>
      <c r="L1209" s="250"/>
      <c r="M1209" s="251"/>
      <c r="N1209" s="252"/>
      <c r="O1209" s="252"/>
      <c r="P1209" s="252"/>
      <c r="Q1209" s="252"/>
      <c r="R1209" s="252"/>
      <c r="S1209" s="252"/>
      <c r="T1209" s="25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54" t="s">
        <v>253</v>
      </c>
      <c r="AU1209" s="254" t="s">
        <v>92</v>
      </c>
      <c r="AV1209" s="13" t="s">
        <v>92</v>
      </c>
      <c r="AW1209" s="13" t="s">
        <v>36</v>
      </c>
      <c r="AX1209" s="13" t="s">
        <v>83</v>
      </c>
      <c r="AY1209" s="254" t="s">
        <v>244</v>
      </c>
    </row>
    <row r="1210" s="13" customFormat="1">
      <c r="A1210" s="13"/>
      <c r="B1210" s="243"/>
      <c r="C1210" s="244"/>
      <c r="D1210" s="245" t="s">
        <v>253</v>
      </c>
      <c r="E1210" s="246" t="s">
        <v>1</v>
      </c>
      <c r="F1210" s="247" t="s">
        <v>1583</v>
      </c>
      <c r="G1210" s="244"/>
      <c r="H1210" s="248">
        <v>13.83</v>
      </c>
      <c r="I1210" s="249"/>
      <c r="J1210" s="244"/>
      <c r="K1210" s="244"/>
      <c r="L1210" s="250"/>
      <c r="M1210" s="251"/>
      <c r="N1210" s="252"/>
      <c r="O1210" s="252"/>
      <c r="P1210" s="252"/>
      <c r="Q1210" s="252"/>
      <c r="R1210" s="252"/>
      <c r="S1210" s="252"/>
      <c r="T1210" s="25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54" t="s">
        <v>253</v>
      </c>
      <c r="AU1210" s="254" t="s">
        <v>92</v>
      </c>
      <c r="AV1210" s="13" t="s">
        <v>92</v>
      </c>
      <c r="AW1210" s="13" t="s">
        <v>36</v>
      </c>
      <c r="AX1210" s="13" t="s">
        <v>83</v>
      </c>
      <c r="AY1210" s="254" t="s">
        <v>244</v>
      </c>
    </row>
    <row r="1211" s="13" customFormat="1">
      <c r="A1211" s="13"/>
      <c r="B1211" s="243"/>
      <c r="C1211" s="244"/>
      <c r="D1211" s="245" t="s">
        <v>253</v>
      </c>
      <c r="E1211" s="246" t="s">
        <v>1</v>
      </c>
      <c r="F1211" s="247" t="s">
        <v>1584</v>
      </c>
      <c r="G1211" s="244"/>
      <c r="H1211" s="248">
        <v>10.630000000000001</v>
      </c>
      <c r="I1211" s="249"/>
      <c r="J1211" s="244"/>
      <c r="K1211" s="244"/>
      <c r="L1211" s="250"/>
      <c r="M1211" s="251"/>
      <c r="N1211" s="252"/>
      <c r="O1211" s="252"/>
      <c r="P1211" s="252"/>
      <c r="Q1211" s="252"/>
      <c r="R1211" s="252"/>
      <c r="S1211" s="252"/>
      <c r="T1211" s="25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54" t="s">
        <v>253</v>
      </c>
      <c r="AU1211" s="254" t="s">
        <v>92</v>
      </c>
      <c r="AV1211" s="13" t="s">
        <v>92</v>
      </c>
      <c r="AW1211" s="13" t="s">
        <v>36</v>
      </c>
      <c r="AX1211" s="13" t="s">
        <v>83</v>
      </c>
      <c r="AY1211" s="254" t="s">
        <v>244</v>
      </c>
    </row>
    <row r="1212" s="16" customFormat="1">
      <c r="A1212" s="16"/>
      <c r="B1212" s="276"/>
      <c r="C1212" s="277"/>
      <c r="D1212" s="245" t="s">
        <v>253</v>
      </c>
      <c r="E1212" s="278" t="s">
        <v>187</v>
      </c>
      <c r="F1212" s="279" t="s">
        <v>503</v>
      </c>
      <c r="G1212" s="277"/>
      <c r="H1212" s="280">
        <v>165.75</v>
      </c>
      <c r="I1212" s="281"/>
      <c r="J1212" s="277"/>
      <c r="K1212" s="277"/>
      <c r="L1212" s="282"/>
      <c r="M1212" s="283"/>
      <c r="N1212" s="284"/>
      <c r="O1212" s="284"/>
      <c r="P1212" s="284"/>
      <c r="Q1212" s="284"/>
      <c r="R1212" s="284"/>
      <c r="S1212" s="284"/>
      <c r="T1212" s="285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T1212" s="286" t="s">
        <v>253</v>
      </c>
      <c r="AU1212" s="286" t="s">
        <v>92</v>
      </c>
      <c r="AV1212" s="16" t="s">
        <v>358</v>
      </c>
      <c r="AW1212" s="16" t="s">
        <v>36</v>
      </c>
      <c r="AX1212" s="16" t="s">
        <v>83</v>
      </c>
      <c r="AY1212" s="286" t="s">
        <v>244</v>
      </c>
    </row>
    <row r="1213" s="13" customFormat="1">
      <c r="A1213" s="13"/>
      <c r="B1213" s="243"/>
      <c r="C1213" s="244"/>
      <c r="D1213" s="245" t="s">
        <v>253</v>
      </c>
      <c r="E1213" s="246" t="s">
        <v>1</v>
      </c>
      <c r="F1213" s="247" t="s">
        <v>1585</v>
      </c>
      <c r="G1213" s="244"/>
      <c r="H1213" s="248">
        <v>10.369999999999999</v>
      </c>
      <c r="I1213" s="249"/>
      <c r="J1213" s="244"/>
      <c r="K1213" s="244"/>
      <c r="L1213" s="250"/>
      <c r="M1213" s="251"/>
      <c r="N1213" s="252"/>
      <c r="O1213" s="252"/>
      <c r="P1213" s="252"/>
      <c r="Q1213" s="252"/>
      <c r="R1213" s="252"/>
      <c r="S1213" s="252"/>
      <c r="T1213" s="25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54" t="s">
        <v>253</v>
      </c>
      <c r="AU1213" s="254" t="s">
        <v>92</v>
      </c>
      <c r="AV1213" s="13" t="s">
        <v>92</v>
      </c>
      <c r="AW1213" s="13" t="s">
        <v>36</v>
      </c>
      <c r="AX1213" s="13" t="s">
        <v>83</v>
      </c>
      <c r="AY1213" s="254" t="s">
        <v>244</v>
      </c>
    </row>
    <row r="1214" s="13" customFormat="1">
      <c r="A1214" s="13"/>
      <c r="B1214" s="243"/>
      <c r="C1214" s="244"/>
      <c r="D1214" s="245" t="s">
        <v>253</v>
      </c>
      <c r="E1214" s="246" t="s">
        <v>1</v>
      </c>
      <c r="F1214" s="247" t="s">
        <v>1586</v>
      </c>
      <c r="G1214" s="244"/>
      <c r="H1214" s="248">
        <v>10.369999999999999</v>
      </c>
      <c r="I1214" s="249"/>
      <c r="J1214" s="244"/>
      <c r="K1214" s="244"/>
      <c r="L1214" s="250"/>
      <c r="M1214" s="251"/>
      <c r="N1214" s="252"/>
      <c r="O1214" s="252"/>
      <c r="P1214" s="252"/>
      <c r="Q1214" s="252"/>
      <c r="R1214" s="252"/>
      <c r="S1214" s="252"/>
      <c r="T1214" s="25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54" t="s">
        <v>253</v>
      </c>
      <c r="AU1214" s="254" t="s">
        <v>92</v>
      </c>
      <c r="AV1214" s="13" t="s">
        <v>92</v>
      </c>
      <c r="AW1214" s="13" t="s">
        <v>36</v>
      </c>
      <c r="AX1214" s="13" t="s">
        <v>83</v>
      </c>
      <c r="AY1214" s="254" t="s">
        <v>244</v>
      </c>
    </row>
    <row r="1215" s="13" customFormat="1">
      <c r="A1215" s="13"/>
      <c r="B1215" s="243"/>
      <c r="C1215" s="244"/>
      <c r="D1215" s="245" t="s">
        <v>253</v>
      </c>
      <c r="E1215" s="246" t="s">
        <v>1</v>
      </c>
      <c r="F1215" s="247" t="s">
        <v>1587</v>
      </c>
      <c r="G1215" s="244"/>
      <c r="H1215" s="248">
        <v>7.79</v>
      </c>
      <c r="I1215" s="249"/>
      <c r="J1215" s="244"/>
      <c r="K1215" s="244"/>
      <c r="L1215" s="250"/>
      <c r="M1215" s="251"/>
      <c r="N1215" s="252"/>
      <c r="O1215" s="252"/>
      <c r="P1215" s="252"/>
      <c r="Q1215" s="252"/>
      <c r="R1215" s="252"/>
      <c r="S1215" s="252"/>
      <c r="T1215" s="25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54" t="s">
        <v>253</v>
      </c>
      <c r="AU1215" s="254" t="s">
        <v>92</v>
      </c>
      <c r="AV1215" s="13" t="s">
        <v>92</v>
      </c>
      <c r="AW1215" s="13" t="s">
        <v>36</v>
      </c>
      <c r="AX1215" s="13" t="s">
        <v>83</v>
      </c>
      <c r="AY1215" s="254" t="s">
        <v>244</v>
      </c>
    </row>
    <row r="1216" s="13" customFormat="1">
      <c r="A1216" s="13"/>
      <c r="B1216" s="243"/>
      <c r="C1216" s="244"/>
      <c r="D1216" s="245" t="s">
        <v>253</v>
      </c>
      <c r="E1216" s="246" t="s">
        <v>1</v>
      </c>
      <c r="F1216" s="247" t="s">
        <v>1588</v>
      </c>
      <c r="G1216" s="244"/>
      <c r="H1216" s="248">
        <v>5.3600000000000003</v>
      </c>
      <c r="I1216" s="249"/>
      <c r="J1216" s="244"/>
      <c r="K1216" s="244"/>
      <c r="L1216" s="250"/>
      <c r="M1216" s="251"/>
      <c r="N1216" s="252"/>
      <c r="O1216" s="252"/>
      <c r="P1216" s="252"/>
      <c r="Q1216" s="252"/>
      <c r="R1216" s="252"/>
      <c r="S1216" s="252"/>
      <c r="T1216" s="25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54" t="s">
        <v>253</v>
      </c>
      <c r="AU1216" s="254" t="s">
        <v>92</v>
      </c>
      <c r="AV1216" s="13" t="s">
        <v>92</v>
      </c>
      <c r="AW1216" s="13" t="s">
        <v>36</v>
      </c>
      <c r="AX1216" s="13" t="s">
        <v>83</v>
      </c>
      <c r="AY1216" s="254" t="s">
        <v>244</v>
      </c>
    </row>
    <row r="1217" s="13" customFormat="1">
      <c r="A1217" s="13"/>
      <c r="B1217" s="243"/>
      <c r="C1217" s="244"/>
      <c r="D1217" s="245" t="s">
        <v>253</v>
      </c>
      <c r="E1217" s="246" t="s">
        <v>1</v>
      </c>
      <c r="F1217" s="247" t="s">
        <v>1589</v>
      </c>
      <c r="G1217" s="244"/>
      <c r="H1217" s="248">
        <v>9.9900000000000002</v>
      </c>
      <c r="I1217" s="249"/>
      <c r="J1217" s="244"/>
      <c r="K1217" s="244"/>
      <c r="L1217" s="250"/>
      <c r="M1217" s="251"/>
      <c r="N1217" s="252"/>
      <c r="O1217" s="252"/>
      <c r="P1217" s="252"/>
      <c r="Q1217" s="252"/>
      <c r="R1217" s="252"/>
      <c r="S1217" s="252"/>
      <c r="T1217" s="25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54" t="s">
        <v>253</v>
      </c>
      <c r="AU1217" s="254" t="s">
        <v>92</v>
      </c>
      <c r="AV1217" s="13" t="s">
        <v>92</v>
      </c>
      <c r="AW1217" s="13" t="s">
        <v>36</v>
      </c>
      <c r="AX1217" s="13" t="s">
        <v>83</v>
      </c>
      <c r="AY1217" s="254" t="s">
        <v>244</v>
      </c>
    </row>
    <row r="1218" s="13" customFormat="1">
      <c r="A1218" s="13"/>
      <c r="B1218" s="243"/>
      <c r="C1218" s="244"/>
      <c r="D1218" s="245" t="s">
        <v>253</v>
      </c>
      <c r="E1218" s="246" t="s">
        <v>1</v>
      </c>
      <c r="F1218" s="247" t="s">
        <v>1590</v>
      </c>
      <c r="G1218" s="244"/>
      <c r="H1218" s="248">
        <v>5.2699999999999996</v>
      </c>
      <c r="I1218" s="249"/>
      <c r="J1218" s="244"/>
      <c r="K1218" s="244"/>
      <c r="L1218" s="250"/>
      <c r="M1218" s="251"/>
      <c r="N1218" s="252"/>
      <c r="O1218" s="252"/>
      <c r="P1218" s="252"/>
      <c r="Q1218" s="252"/>
      <c r="R1218" s="252"/>
      <c r="S1218" s="252"/>
      <c r="T1218" s="25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54" t="s">
        <v>253</v>
      </c>
      <c r="AU1218" s="254" t="s">
        <v>92</v>
      </c>
      <c r="AV1218" s="13" t="s">
        <v>92</v>
      </c>
      <c r="AW1218" s="13" t="s">
        <v>36</v>
      </c>
      <c r="AX1218" s="13" t="s">
        <v>83</v>
      </c>
      <c r="AY1218" s="254" t="s">
        <v>244</v>
      </c>
    </row>
    <row r="1219" s="13" customFormat="1">
      <c r="A1219" s="13"/>
      <c r="B1219" s="243"/>
      <c r="C1219" s="244"/>
      <c r="D1219" s="245" t="s">
        <v>253</v>
      </c>
      <c r="E1219" s="246" t="s">
        <v>1</v>
      </c>
      <c r="F1219" s="247" t="s">
        <v>1591</v>
      </c>
      <c r="G1219" s="244"/>
      <c r="H1219" s="248">
        <v>5.3799999999999999</v>
      </c>
      <c r="I1219" s="249"/>
      <c r="J1219" s="244"/>
      <c r="K1219" s="244"/>
      <c r="L1219" s="250"/>
      <c r="M1219" s="251"/>
      <c r="N1219" s="252"/>
      <c r="O1219" s="252"/>
      <c r="P1219" s="252"/>
      <c r="Q1219" s="252"/>
      <c r="R1219" s="252"/>
      <c r="S1219" s="252"/>
      <c r="T1219" s="25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54" t="s">
        <v>253</v>
      </c>
      <c r="AU1219" s="254" t="s">
        <v>92</v>
      </c>
      <c r="AV1219" s="13" t="s">
        <v>92</v>
      </c>
      <c r="AW1219" s="13" t="s">
        <v>36</v>
      </c>
      <c r="AX1219" s="13" t="s">
        <v>83</v>
      </c>
      <c r="AY1219" s="254" t="s">
        <v>244</v>
      </c>
    </row>
    <row r="1220" s="13" customFormat="1">
      <c r="A1220" s="13"/>
      <c r="B1220" s="243"/>
      <c r="C1220" s="244"/>
      <c r="D1220" s="245" t="s">
        <v>253</v>
      </c>
      <c r="E1220" s="246" t="s">
        <v>1</v>
      </c>
      <c r="F1220" s="247" t="s">
        <v>1592</v>
      </c>
      <c r="G1220" s="244"/>
      <c r="H1220" s="248">
        <v>5.4400000000000004</v>
      </c>
      <c r="I1220" s="249"/>
      <c r="J1220" s="244"/>
      <c r="K1220" s="244"/>
      <c r="L1220" s="250"/>
      <c r="M1220" s="251"/>
      <c r="N1220" s="252"/>
      <c r="O1220" s="252"/>
      <c r="P1220" s="252"/>
      <c r="Q1220" s="252"/>
      <c r="R1220" s="252"/>
      <c r="S1220" s="252"/>
      <c r="T1220" s="25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54" t="s">
        <v>253</v>
      </c>
      <c r="AU1220" s="254" t="s">
        <v>92</v>
      </c>
      <c r="AV1220" s="13" t="s">
        <v>92</v>
      </c>
      <c r="AW1220" s="13" t="s">
        <v>36</v>
      </c>
      <c r="AX1220" s="13" t="s">
        <v>83</v>
      </c>
      <c r="AY1220" s="254" t="s">
        <v>244</v>
      </c>
    </row>
    <row r="1221" s="13" customFormat="1">
      <c r="A1221" s="13"/>
      <c r="B1221" s="243"/>
      <c r="C1221" s="244"/>
      <c r="D1221" s="245" t="s">
        <v>253</v>
      </c>
      <c r="E1221" s="246" t="s">
        <v>1</v>
      </c>
      <c r="F1221" s="247" t="s">
        <v>1593</v>
      </c>
      <c r="G1221" s="244"/>
      <c r="H1221" s="248">
        <v>10.119999999999999</v>
      </c>
      <c r="I1221" s="249"/>
      <c r="J1221" s="244"/>
      <c r="K1221" s="244"/>
      <c r="L1221" s="250"/>
      <c r="M1221" s="251"/>
      <c r="N1221" s="252"/>
      <c r="O1221" s="252"/>
      <c r="P1221" s="252"/>
      <c r="Q1221" s="252"/>
      <c r="R1221" s="252"/>
      <c r="S1221" s="252"/>
      <c r="T1221" s="25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54" t="s">
        <v>253</v>
      </c>
      <c r="AU1221" s="254" t="s">
        <v>92</v>
      </c>
      <c r="AV1221" s="13" t="s">
        <v>92</v>
      </c>
      <c r="AW1221" s="13" t="s">
        <v>36</v>
      </c>
      <c r="AX1221" s="13" t="s">
        <v>83</v>
      </c>
      <c r="AY1221" s="254" t="s">
        <v>244</v>
      </c>
    </row>
    <row r="1222" s="13" customFormat="1">
      <c r="A1222" s="13"/>
      <c r="B1222" s="243"/>
      <c r="C1222" s="244"/>
      <c r="D1222" s="245" t="s">
        <v>253</v>
      </c>
      <c r="E1222" s="246" t="s">
        <v>1</v>
      </c>
      <c r="F1222" s="247" t="s">
        <v>1594</v>
      </c>
      <c r="G1222" s="244"/>
      <c r="H1222" s="248">
        <v>12.85</v>
      </c>
      <c r="I1222" s="249"/>
      <c r="J1222" s="244"/>
      <c r="K1222" s="244"/>
      <c r="L1222" s="250"/>
      <c r="M1222" s="251"/>
      <c r="N1222" s="252"/>
      <c r="O1222" s="252"/>
      <c r="P1222" s="252"/>
      <c r="Q1222" s="252"/>
      <c r="R1222" s="252"/>
      <c r="S1222" s="252"/>
      <c r="T1222" s="25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54" t="s">
        <v>253</v>
      </c>
      <c r="AU1222" s="254" t="s">
        <v>92</v>
      </c>
      <c r="AV1222" s="13" t="s">
        <v>92</v>
      </c>
      <c r="AW1222" s="13" t="s">
        <v>36</v>
      </c>
      <c r="AX1222" s="13" t="s">
        <v>83</v>
      </c>
      <c r="AY1222" s="254" t="s">
        <v>244</v>
      </c>
    </row>
    <row r="1223" s="13" customFormat="1">
      <c r="A1223" s="13"/>
      <c r="B1223" s="243"/>
      <c r="C1223" s="244"/>
      <c r="D1223" s="245" t="s">
        <v>253</v>
      </c>
      <c r="E1223" s="246" t="s">
        <v>1</v>
      </c>
      <c r="F1223" s="247" t="s">
        <v>1595</v>
      </c>
      <c r="G1223" s="244"/>
      <c r="H1223" s="248">
        <v>6.2300000000000004</v>
      </c>
      <c r="I1223" s="249"/>
      <c r="J1223" s="244"/>
      <c r="K1223" s="244"/>
      <c r="L1223" s="250"/>
      <c r="M1223" s="251"/>
      <c r="N1223" s="252"/>
      <c r="O1223" s="252"/>
      <c r="P1223" s="252"/>
      <c r="Q1223" s="252"/>
      <c r="R1223" s="252"/>
      <c r="S1223" s="252"/>
      <c r="T1223" s="25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54" t="s">
        <v>253</v>
      </c>
      <c r="AU1223" s="254" t="s">
        <v>92</v>
      </c>
      <c r="AV1223" s="13" t="s">
        <v>92</v>
      </c>
      <c r="AW1223" s="13" t="s">
        <v>36</v>
      </c>
      <c r="AX1223" s="13" t="s">
        <v>83</v>
      </c>
      <c r="AY1223" s="254" t="s">
        <v>244</v>
      </c>
    </row>
    <row r="1224" s="13" customFormat="1">
      <c r="A1224" s="13"/>
      <c r="B1224" s="243"/>
      <c r="C1224" s="244"/>
      <c r="D1224" s="245" t="s">
        <v>253</v>
      </c>
      <c r="E1224" s="246" t="s">
        <v>1</v>
      </c>
      <c r="F1224" s="247" t="s">
        <v>1596</v>
      </c>
      <c r="G1224" s="244"/>
      <c r="H1224" s="248">
        <v>4.9500000000000002</v>
      </c>
      <c r="I1224" s="249"/>
      <c r="J1224" s="244"/>
      <c r="K1224" s="244"/>
      <c r="L1224" s="250"/>
      <c r="M1224" s="251"/>
      <c r="N1224" s="252"/>
      <c r="O1224" s="252"/>
      <c r="P1224" s="252"/>
      <c r="Q1224" s="252"/>
      <c r="R1224" s="252"/>
      <c r="S1224" s="252"/>
      <c r="T1224" s="25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54" t="s">
        <v>253</v>
      </c>
      <c r="AU1224" s="254" t="s">
        <v>92</v>
      </c>
      <c r="AV1224" s="13" t="s">
        <v>92</v>
      </c>
      <c r="AW1224" s="13" t="s">
        <v>36</v>
      </c>
      <c r="AX1224" s="13" t="s">
        <v>83</v>
      </c>
      <c r="AY1224" s="254" t="s">
        <v>244</v>
      </c>
    </row>
    <row r="1225" s="13" customFormat="1">
      <c r="A1225" s="13"/>
      <c r="B1225" s="243"/>
      <c r="C1225" s="244"/>
      <c r="D1225" s="245" t="s">
        <v>253</v>
      </c>
      <c r="E1225" s="246" t="s">
        <v>1</v>
      </c>
      <c r="F1225" s="247" t="s">
        <v>1597</v>
      </c>
      <c r="G1225" s="244"/>
      <c r="H1225" s="248">
        <v>5.6600000000000001</v>
      </c>
      <c r="I1225" s="249"/>
      <c r="J1225" s="244"/>
      <c r="K1225" s="244"/>
      <c r="L1225" s="250"/>
      <c r="M1225" s="251"/>
      <c r="N1225" s="252"/>
      <c r="O1225" s="252"/>
      <c r="P1225" s="252"/>
      <c r="Q1225" s="252"/>
      <c r="R1225" s="252"/>
      <c r="S1225" s="252"/>
      <c r="T1225" s="25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54" t="s">
        <v>253</v>
      </c>
      <c r="AU1225" s="254" t="s">
        <v>92</v>
      </c>
      <c r="AV1225" s="13" t="s">
        <v>92</v>
      </c>
      <c r="AW1225" s="13" t="s">
        <v>36</v>
      </c>
      <c r="AX1225" s="13" t="s">
        <v>83</v>
      </c>
      <c r="AY1225" s="254" t="s">
        <v>244</v>
      </c>
    </row>
    <row r="1226" s="13" customFormat="1">
      <c r="A1226" s="13"/>
      <c r="B1226" s="243"/>
      <c r="C1226" s="244"/>
      <c r="D1226" s="245" t="s">
        <v>253</v>
      </c>
      <c r="E1226" s="246" t="s">
        <v>1</v>
      </c>
      <c r="F1226" s="247" t="s">
        <v>1598</v>
      </c>
      <c r="G1226" s="244"/>
      <c r="H1226" s="248">
        <v>4.9699999999999998</v>
      </c>
      <c r="I1226" s="249"/>
      <c r="J1226" s="244"/>
      <c r="K1226" s="244"/>
      <c r="L1226" s="250"/>
      <c r="M1226" s="251"/>
      <c r="N1226" s="252"/>
      <c r="O1226" s="252"/>
      <c r="P1226" s="252"/>
      <c r="Q1226" s="252"/>
      <c r="R1226" s="252"/>
      <c r="S1226" s="252"/>
      <c r="T1226" s="25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54" t="s">
        <v>253</v>
      </c>
      <c r="AU1226" s="254" t="s">
        <v>92</v>
      </c>
      <c r="AV1226" s="13" t="s">
        <v>92</v>
      </c>
      <c r="AW1226" s="13" t="s">
        <v>36</v>
      </c>
      <c r="AX1226" s="13" t="s">
        <v>83</v>
      </c>
      <c r="AY1226" s="254" t="s">
        <v>244</v>
      </c>
    </row>
    <row r="1227" s="13" customFormat="1">
      <c r="A1227" s="13"/>
      <c r="B1227" s="243"/>
      <c r="C1227" s="244"/>
      <c r="D1227" s="245" t="s">
        <v>253</v>
      </c>
      <c r="E1227" s="246" t="s">
        <v>1</v>
      </c>
      <c r="F1227" s="247" t="s">
        <v>1599</v>
      </c>
      <c r="G1227" s="244"/>
      <c r="H1227" s="248">
        <v>7.5700000000000003</v>
      </c>
      <c r="I1227" s="249"/>
      <c r="J1227" s="244"/>
      <c r="K1227" s="244"/>
      <c r="L1227" s="250"/>
      <c r="M1227" s="251"/>
      <c r="N1227" s="252"/>
      <c r="O1227" s="252"/>
      <c r="P1227" s="252"/>
      <c r="Q1227" s="252"/>
      <c r="R1227" s="252"/>
      <c r="S1227" s="252"/>
      <c r="T1227" s="25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54" t="s">
        <v>253</v>
      </c>
      <c r="AU1227" s="254" t="s">
        <v>92</v>
      </c>
      <c r="AV1227" s="13" t="s">
        <v>92</v>
      </c>
      <c r="AW1227" s="13" t="s">
        <v>36</v>
      </c>
      <c r="AX1227" s="13" t="s">
        <v>83</v>
      </c>
      <c r="AY1227" s="254" t="s">
        <v>244</v>
      </c>
    </row>
    <row r="1228" s="13" customFormat="1">
      <c r="A1228" s="13"/>
      <c r="B1228" s="243"/>
      <c r="C1228" s="244"/>
      <c r="D1228" s="245" t="s">
        <v>253</v>
      </c>
      <c r="E1228" s="246" t="s">
        <v>1</v>
      </c>
      <c r="F1228" s="247" t="s">
        <v>1600</v>
      </c>
      <c r="G1228" s="244"/>
      <c r="H1228" s="248">
        <v>4.1900000000000004</v>
      </c>
      <c r="I1228" s="249"/>
      <c r="J1228" s="244"/>
      <c r="K1228" s="244"/>
      <c r="L1228" s="250"/>
      <c r="M1228" s="251"/>
      <c r="N1228" s="252"/>
      <c r="O1228" s="252"/>
      <c r="P1228" s="252"/>
      <c r="Q1228" s="252"/>
      <c r="R1228" s="252"/>
      <c r="S1228" s="252"/>
      <c r="T1228" s="25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54" t="s">
        <v>253</v>
      </c>
      <c r="AU1228" s="254" t="s">
        <v>92</v>
      </c>
      <c r="AV1228" s="13" t="s">
        <v>92</v>
      </c>
      <c r="AW1228" s="13" t="s">
        <v>36</v>
      </c>
      <c r="AX1228" s="13" t="s">
        <v>83</v>
      </c>
      <c r="AY1228" s="254" t="s">
        <v>244</v>
      </c>
    </row>
    <row r="1229" s="16" customFormat="1">
      <c r="A1229" s="16"/>
      <c r="B1229" s="276"/>
      <c r="C1229" s="277"/>
      <c r="D1229" s="245" t="s">
        <v>253</v>
      </c>
      <c r="E1229" s="278" t="s">
        <v>183</v>
      </c>
      <c r="F1229" s="279" t="s">
        <v>503</v>
      </c>
      <c r="G1229" s="277"/>
      <c r="H1229" s="280">
        <v>116.51000000000001</v>
      </c>
      <c r="I1229" s="281"/>
      <c r="J1229" s="277"/>
      <c r="K1229" s="277"/>
      <c r="L1229" s="282"/>
      <c r="M1229" s="283"/>
      <c r="N1229" s="284"/>
      <c r="O1229" s="284"/>
      <c r="P1229" s="284"/>
      <c r="Q1229" s="284"/>
      <c r="R1229" s="284"/>
      <c r="S1229" s="284"/>
      <c r="T1229" s="285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T1229" s="286" t="s">
        <v>253</v>
      </c>
      <c r="AU1229" s="286" t="s">
        <v>92</v>
      </c>
      <c r="AV1229" s="16" t="s">
        <v>358</v>
      </c>
      <c r="AW1229" s="16" t="s">
        <v>36</v>
      </c>
      <c r="AX1229" s="16" t="s">
        <v>83</v>
      </c>
      <c r="AY1229" s="286" t="s">
        <v>244</v>
      </c>
    </row>
    <row r="1230" s="14" customFormat="1">
      <c r="A1230" s="14"/>
      <c r="B1230" s="255"/>
      <c r="C1230" s="256"/>
      <c r="D1230" s="245" t="s">
        <v>253</v>
      </c>
      <c r="E1230" s="257" t="s">
        <v>1</v>
      </c>
      <c r="F1230" s="258" t="s">
        <v>255</v>
      </c>
      <c r="G1230" s="256"/>
      <c r="H1230" s="259">
        <v>632.25999999999999</v>
      </c>
      <c r="I1230" s="260"/>
      <c r="J1230" s="256"/>
      <c r="K1230" s="256"/>
      <c r="L1230" s="261"/>
      <c r="M1230" s="262"/>
      <c r="N1230" s="263"/>
      <c r="O1230" s="263"/>
      <c r="P1230" s="263"/>
      <c r="Q1230" s="263"/>
      <c r="R1230" s="263"/>
      <c r="S1230" s="263"/>
      <c r="T1230" s="26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65" t="s">
        <v>253</v>
      </c>
      <c r="AU1230" s="265" t="s">
        <v>92</v>
      </c>
      <c r="AV1230" s="14" t="s">
        <v>251</v>
      </c>
      <c r="AW1230" s="14" t="s">
        <v>36</v>
      </c>
      <c r="AX1230" s="14" t="s">
        <v>90</v>
      </c>
      <c r="AY1230" s="265" t="s">
        <v>244</v>
      </c>
    </row>
    <row r="1231" s="2" customFormat="1" ht="37.8" customHeight="1">
      <c r="A1231" s="39"/>
      <c r="B1231" s="40"/>
      <c r="C1231" s="229" t="s">
        <v>1601</v>
      </c>
      <c r="D1231" s="303" t="s">
        <v>247</v>
      </c>
      <c r="E1231" s="230" t="s">
        <v>1602</v>
      </c>
      <c r="F1231" s="231" t="s">
        <v>1603</v>
      </c>
      <c r="G1231" s="232" t="s">
        <v>184</v>
      </c>
      <c r="H1231" s="233">
        <v>46.530000000000001</v>
      </c>
      <c r="I1231" s="234"/>
      <c r="J1231" s="235">
        <f>ROUND(I1231*H1231,2)</f>
        <v>0</v>
      </c>
      <c r="K1231" s="236"/>
      <c r="L1231" s="45"/>
      <c r="M1231" s="237" t="s">
        <v>1</v>
      </c>
      <c r="N1231" s="238" t="s">
        <v>48</v>
      </c>
      <c r="O1231" s="92"/>
      <c r="P1231" s="239">
        <f>O1231*H1231</f>
        <v>0</v>
      </c>
      <c r="Q1231" s="239">
        <v>0.00042999999999999999</v>
      </c>
      <c r="R1231" s="239">
        <f>Q1231*H1231</f>
        <v>0.020007899999999999</v>
      </c>
      <c r="S1231" s="239">
        <v>0</v>
      </c>
      <c r="T1231" s="240">
        <f>S1231*H1231</f>
        <v>0</v>
      </c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R1231" s="241" t="s">
        <v>330</v>
      </c>
      <c r="AT1231" s="241" t="s">
        <v>247</v>
      </c>
      <c r="AU1231" s="241" t="s">
        <v>92</v>
      </c>
      <c r="AY1231" s="18" t="s">
        <v>244</v>
      </c>
      <c r="BE1231" s="242">
        <f>IF(N1231="základní",J1231,0)</f>
        <v>0</v>
      </c>
      <c r="BF1231" s="242">
        <f>IF(N1231="snížená",J1231,0)</f>
        <v>0</v>
      </c>
      <c r="BG1231" s="242">
        <f>IF(N1231="zákl. přenesená",J1231,0)</f>
        <v>0</v>
      </c>
      <c r="BH1231" s="242">
        <f>IF(N1231="sníž. přenesená",J1231,0)</f>
        <v>0</v>
      </c>
      <c r="BI1231" s="242">
        <f>IF(N1231="nulová",J1231,0)</f>
        <v>0</v>
      </c>
      <c r="BJ1231" s="18" t="s">
        <v>90</v>
      </c>
      <c r="BK1231" s="242">
        <f>ROUND(I1231*H1231,2)</f>
        <v>0</v>
      </c>
      <c r="BL1231" s="18" t="s">
        <v>330</v>
      </c>
      <c r="BM1231" s="241" t="s">
        <v>1604</v>
      </c>
    </row>
    <row r="1232" s="13" customFormat="1">
      <c r="A1232" s="13"/>
      <c r="B1232" s="243"/>
      <c r="C1232" s="244"/>
      <c r="D1232" s="245" t="s">
        <v>253</v>
      </c>
      <c r="E1232" s="246" t="s">
        <v>1</v>
      </c>
      <c r="F1232" s="247" t="s">
        <v>1605</v>
      </c>
      <c r="G1232" s="244"/>
      <c r="H1232" s="248">
        <v>33.840000000000003</v>
      </c>
      <c r="I1232" s="249"/>
      <c r="J1232" s="244"/>
      <c r="K1232" s="244"/>
      <c r="L1232" s="250"/>
      <c r="M1232" s="251"/>
      <c r="N1232" s="252"/>
      <c r="O1232" s="252"/>
      <c r="P1232" s="252"/>
      <c r="Q1232" s="252"/>
      <c r="R1232" s="252"/>
      <c r="S1232" s="252"/>
      <c r="T1232" s="25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54" t="s">
        <v>253</v>
      </c>
      <c r="AU1232" s="254" t="s">
        <v>92</v>
      </c>
      <c r="AV1232" s="13" t="s">
        <v>92</v>
      </c>
      <c r="AW1232" s="13" t="s">
        <v>36</v>
      </c>
      <c r="AX1232" s="13" t="s">
        <v>83</v>
      </c>
      <c r="AY1232" s="254" t="s">
        <v>244</v>
      </c>
    </row>
    <row r="1233" s="13" customFormat="1">
      <c r="A1233" s="13"/>
      <c r="B1233" s="243"/>
      <c r="C1233" s="244"/>
      <c r="D1233" s="245" t="s">
        <v>253</v>
      </c>
      <c r="E1233" s="246" t="s">
        <v>1</v>
      </c>
      <c r="F1233" s="247" t="s">
        <v>1606</v>
      </c>
      <c r="G1233" s="244"/>
      <c r="H1233" s="248">
        <v>12.69</v>
      </c>
      <c r="I1233" s="249"/>
      <c r="J1233" s="244"/>
      <c r="K1233" s="244"/>
      <c r="L1233" s="250"/>
      <c r="M1233" s="251"/>
      <c r="N1233" s="252"/>
      <c r="O1233" s="252"/>
      <c r="P1233" s="252"/>
      <c r="Q1233" s="252"/>
      <c r="R1233" s="252"/>
      <c r="S1233" s="252"/>
      <c r="T1233" s="25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54" t="s">
        <v>253</v>
      </c>
      <c r="AU1233" s="254" t="s">
        <v>92</v>
      </c>
      <c r="AV1233" s="13" t="s">
        <v>92</v>
      </c>
      <c r="AW1233" s="13" t="s">
        <v>36</v>
      </c>
      <c r="AX1233" s="13" t="s">
        <v>83</v>
      </c>
      <c r="AY1233" s="254" t="s">
        <v>244</v>
      </c>
    </row>
    <row r="1234" s="14" customFormat="1">
      <c r="A1234" s="14"/>
      <c r="B1234" s="255"/>
      <c r="C1234" s="256"/>
      <c r="D1234" s="245" t="s">
        <v>253</v>
      </c>
      <c r="E1234" s="257" t="s">
        <v>1</v>
      </c>
      <c r="F1234" s="258" t="s">
        <v>255</v>
      </c>
      <c r="G1234" s="256"/>
      <c r="H1234" s="259">
        <v>46.530000000000001</v>
      </c>
      <c r="I1234" s="260"/>
      <c r="J1234" s="256"/>
      <c r="K1234" s="256"/>
      <c r="L1234" s="261"/>
      <c r="M1234" s="262"/>
      <c r="N1234" s="263"/>
      <c r="O1234" s="263"/>
      <c r="P1234" s="263"/>
      <c r="Q1234" s="263"/>
      <c r="R1234" s="263"/>
      <c r="S1234" s="263"/>
      <c r="T1234" s="26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65" t="s">
        <v>253</v>
      </c>
      <c r="AU1234" s="265" t="s">
        <v>92</v>
      </c>
      <c r="AV1234" s="14" t="s">
        <v>251</v>
      </c>
      <c r="AW1234" s="14" t="s">
        <v>36</v>
      </c>
      <c r="AX1234" s="14" t="s">
        <v>90</v>
      </c>
      <c r="AY1234" s="265" t="s">
        <v>244</v>
      </c>
    </row>
    <row r="1235" s="2" customFormat="1" ht="24.15" customHeight="1">
      <c r="A1235" s="39"/>
      <c r="B1235" s="40"/>
      <c r="C1235" s="287" t="s">
        <v>1607</v>
      </c>
      <c r="D1235" s="304" t="s">
        <v>529</v>
      </c>
      <c r="E1235" s="288" t="s">
        <v>1608</v>
      </c>
      <c r="F1235" s="289" t="s">
        <v>1609</v>
      </c>
      <c r="G1235" s="290" t="s">
        <v>184</v>
      </c>
      <c r="H1235" s="291">
        <v>51.183</v>
      </c>
      <c r="I1235" s="292"/>
      <c r="J1235" s="293">
        <f>ROUND(I1235*H1235,2)</f>
        <v>0</v>
      </c>
      <c r="K1235" s="294"/>
      <c r="L1235" s="295"/>
      <c r="M1235" s="296" t="s">
        <v>1</v>
      </c>
      <c r="N1235" s="297" t="s">
        <v>48</v>
      </c>
      <c r="O1235" s="92"/>
      <c r="P1235" s="239">
        <f>O1235*H1235</f>
        <v>0</v>
      </c>
      <c r="Q1235" s="239">
        <v>0.00198</v>
      </c>
      <c r="R1235" s="239">
        <f>Q1235*H1235</f>
        <v>0.10134234</v>
      </c>
      <c r="S1235" s="239">
        <v>0</v>
      </c>
      <c r="T1235" s="240">
        <f>S1235*H1235</f>
        <v>0</v>
      </c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R1235" s="241" t="s">
        <v>427</v>
      </c>
      <c r="AT1235" s="241" t="s">
        <v>529</v>
      </c>
      <c r="AU1235" s="241" t="s">
        <v>92</v>
      </c>
      <c r="AY1235" s="18" t="s">
        <v>244</v>
      </c>
      <c r="BE1235" s="242">
        <f>IF(N1235="základní",J1235,0)</f>
        <v>0</v>
      </c>
      <c r="BF1235" s="242">
        <f>IF(N1235="snížená",J1235,0)</f>
        <v>0</v>
      </c>
      <c r="BG1235" s="242">
        <f>IF(N1235="zákl. přenesená",J1235,0)</f>
        <v>0</v>
      </c>
      <c r="BH1235" s="242">
        <f>IF(N1235="sníž. přenesená",J1235,0)</f>
        <v>0</v>
      </c>
      <c r="BI1235" s="242">
        <f>IF(N1235="nulová",J1235,0)</f>
        <v>0</v>
      </c>
      <c r="BJ1235" s="18" t="s">
        <v>90</v>
      </c>
      <c r="BK1235" s="242">
        <f>ROUND(I1235*H1235,2)</f>
        <v>0</v>
      </c>
      <c r="BL1235" s="18" t="s">
        <v>330</v>
      </c>
      <c r="BM1235" s="241" t="s">
        <v>1610</v>
      </c>
    </row>
    <row r="1236" s="13" customFormat="1">
      <c r="A1236" s="13"/>
      <c r="B1236" s="243"/>
      <c r="C1236" s="244"/>
      <c r="D1236" s="245" t="s">
        <v>253</v>
      </c>
      <c r="E1236" s="246" t="s">
        <v>1</v>
      </c>
      <c r="F1236" s="247" t="s">
        <v>1605</v>
      </c>
      <c r="G1236" s="244"/>
      <c r="H1236" s="248">
        <v>33.840000000000003</v>
      </c>
      <c r="I1236" s="249"/>
      <c r="J1236" s="244"/>
      <c r="K1236" s="244"/>
      <c r="L1236" s="250"/>
      <c r="M1236" s="251"/>
      <c r="N1236" s="252"/>
      <c r="O1236" s="252"/>
      <c r="P1236" s="252"/>
      <c r="Q1236" s="252"/>
      <c r="R1236" s="252"/>
      <c r="S1236" s="252"/>
      <c r="T1236" s="25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54" t="s">
        <v>253</v>
      </c>
      <c r="AU1236" s="254" t="s">
        <v>92</v>
      </c>
      <c r="AV1236" s="13" t="s">
        <v>92</v>
      </c>
      <c r="AW1236" s="13" t="s">
        <v>36</v>
      </c>
      <c r="AX1236" s="13" t="s">
        <v>83</v>
      </c>
      <c r="AY1236" s="254" t="s">
        <v>244</v>
      </c>
    </row>
    <row r="1237" s="13" customFormat="1">
      <c r="A1237" s="13"/>
      <c r="B1237" s="243"/>
      <c r="C1237" s="244"/>
      <c r="D1237" s="245" t="s">
        <v>253</v>
      </c>
      <c r="E1237" s="246" t="s">
        <v>1</v>
      </c>
      <c r="F1237" s="247" t="s">
        <v>1606</v>
      </c>
      <c r="G1237" s="244"/>
      <c r="H1237" s="248">
        <v>12.69</v>
      </c>
      <c r="I1237" s="249"/>
      <c r="J1237" s="244"/>
      <c r="K1237" s="244"/>
      <c r="L1237" s="250"/>
      <c r="M1237" s="251"/>
      <c r="N1237" s="252"/>
      <c r="O1237" s="252"/>
      <c r="P1237" s="252"/>
      <c r="Q1237" s="252"/>
      <c r="R1237" s="252"/>
      <c r="S1237" s="252"/>
      <c r="T1237" s="25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54" t="s">
        <v>253</v>
      </c>
      <c r="AU1237" s="254" t="s">
        <v>92</v>
      </c>
      <c r="AV1237" s="13" t="s">
        <v>92</v>
      </c>
      <c r="AW1237" s="13" t="s">
        <v>36</v>
      </c>
      <c r="AX1237" s="13" t="s">
        <v>83</v>
      </c>
      <c r="AY1237" s="254" t="s">
        <v>244</v>
      </c>
    </row>
    <row r="1238" s="14" customFormat="1">
      <c r="A1238" s="14"/>
      <c r="B1238" s="255"/>
      <c r="C1238" s="256"/>
      <c r="D1238" s="245" t="s">
        <v>253</v>
      </c>
      <c r="E1238" s="257" t="s">
        <v>1</v>
      </c>
      <c r="F1238" s="258" t="s">
        <v>255</v>
      </c>
      <c r="G1238" s="256"/>
      <c r="H1238" s="259">
        <v>46.530000000000001</v>
      </c>
      <c r="I1238" s="260"/>
      <c r="J1238" s="256"/>
      <c r="K1238" s="256"/>
      <c r="L1238" s="261"/>
      <c r="M1238" s="262"/>
      <c r="N1238" s="263"/>
      <c r="O1238" s="263"/>
      <c r="P1238" s="263"/>
      <c r="Q1238" s="263"/>
      <c r="R1238" s="263"/>
      <c r="S1238" s="263"/>
      <c r="T1238" s="26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65" t="s">
        <v>253</v>
      </c>
      <c r="AU1238" s="265" t="s">
        <v>92</v>
      </c>
      <c r="AV1238" s="14" t="s">
        <v>251</v>
      </c>
      <c r="AW1238" s="14" t="s">
        <v>36</v>
      </c>
      <c r="AX1238" s="14" t="s">
        <v>90</v>
      </c>
      <c r="AY1238" s="265" t="s">
        <v>244</v>
      </c>
    </row>
    <row r="1239" s="13" customFormat="1">
      <c r="A1239" s="13"/>
      <c r="B1239" s="243"/>
      <c r="C1239" s="244"/>
      <c r="D1239" s="245" t="s">
        <v>253</v>
      </c>
      <c r="E1239" s="244"/>
      <c r="F1239" s="247" t="s">
        <v>1611</v>
      </c>
      <c r="G1239" s="244"/>
      <c r="H1239" s="248">
        <v>51.183</v>
      </c>
      <c r="I1239" s="249"/>
      <c r="J1239" s="244"/>
      <c r="K1239" s="244"/>
      <c r="L1239" s="250"/>
      <c r="M1239" s="251"/>
      <c r="N1239" s="252"/>
      <c r="O1239" s="252"/>
      <c r="P1239" s="252"/>
      <c r="Q1239" s="252"/>
      <c r="R1239" s="252"/>
      <c r="S1239" s="252"/>
      <c r="T1239" s="25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54" t="s">
        <v>253</v>
      </c>
      <c r="AU1239" s="254" t="s">
        <v>92</v>
      </c>
      <c r="AV1239" s="13" t="s">
        <v>92</v>
      </c>
      <c r="AW1239" s="13" t="s">
        <v>4</v>
      </c>
      <c r="AX1239" s="13" t="s">
        <v>90</v>
      </c>
      <c r="AY1239" s="254" t="s">
        <v>244</v>
      </c>
    </row>
    <row r="1240" s="2" customFormat="1" ht="37.8" customHeight="1">
      <c r="A1240" s="39"/>
      <c r="B1240" s="40"/>
      <c r="C1240" s="229" t="s">
        <v>1612</v>
      </c>
      <c r="D1240" s="303" t="s">
        <v>247</v>
      </c>
      <c r="E1240" s="230" t="s">
        <v>1613</v>
      </c>
      <c r="F1240" s="231" t="s">
        <v>1614</v>
      </c>
      <c r="G1240" s="232" t="s">
        <v>174</v>
      </c>
      <c r="H1240" s="233">
        <v>464.63</v>
      </c>
      <c r="I1240" s="234"/>
      <c r="J1240" s="235">
        <f>ROUND(I1240*H1240,2)</f>
        <v>0</v>
      </c>
      <c r="K1240" s="236"/>
      <c r="L1240" s="45"/>
      <c r="M1240" s="237" t="s">
        <v>1</v>
      </c>
      <c r="N1240" s="238" t="s">
        <v>48</v>
      </c>
      <c r="O1240" s="92"/>
      <c r="P1240" s="239">
        <f>O1240*H1240</f>
        <v>0</v>
      </c>
      <c r="Q1240" s="239">
        <v>0.0090900000000000009</v>
      </c>
      <c r="R1240" s="239">
        <f>Q1240*H1240</f>
        <v>4.2234867000000005</v>
      </c>
      <c r="S1240" s="239">
        <v>0</v>
      </c>
      <c r="T1240" s="240">
        <f>S1240*H1240</f>
        <v>0</v>
      </c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39"/>
      <c r="AE1240" s="39"/>
      <c r="AR1240" s="241" t="s">
        <v>330</v>
      </c>
      <c r="AT1240" s="241" t="s">
        <v>247</v>
      </c>
      <c r="AU1240" s="241" t="s">
        <v>92</v>
      </c>
      <c r="AY1240" s="18" t="s">
        <v>244</v>
      </c>
      <c r="BE1240" s="242">
        <f>IF(N1240="základní",J1240,0)</f>
        <v>0</v>
      </c>
      <c r="BF1240" s="242">
        <f>IF(N1240="snížená",J1240,0)</f>
        <v>0</v>
      </c>
      <c r="BG1240" s="242">
        <f>IF(N1240="zákl. přenesená",J1240,0)</f>
        <v>0</v>
      </c>
      <c r="BH1240" s="242">
        <f>IF(N1240="sníž. přenesená",J1240,0)</f>
        <v>0</v>
      </c>
      <c r="BI1240" s="242">
        <f>IF(N1240="nulová",J1240,0)</f>
        <v>0</v>
      </c>
      <c r="BJ1240" s="18" t="s">
        <v>90</v>
      </c>
      <c r="BK1240" s="242">
        <f>ROUND(I1240*H1240,2)</f>
        <v>0</v>
      </c>
      <c r="BL1240" s="18" t="s">
        <v>330</v>
      </c>
      <c r="BM1240" s="241" t="s">
        <v>1615</v>
      </c>
    </row>
    <row r="1241" s="13" customFormat="1">
      <c r="A1241" s="13"/>
      <c r="B1241" s="243"/>
      <c r="C1241" s="244"/>
      <c r="D1241" s="245" t="s">
        <v>253</v>
      </c>
      <c r="E1241" s="246" t="s">
        <v>1</v>
      </c>
      <c r="F1241" s="247" t="s">
        <v>1616</v>
      </c>
      <c r="G1241" s="244"/>
      <c r="H1241" s="248">
        <v>24.489999999999998</v>
      </c>
      <c r="I1241" s="249"/>
      <c r="J1241" s="244"/>
      <c r="K1241" s="244"/>
      <c r="L1241" s="250"/>
      <c r="M1241" s="251"/>
      <c r="N1241" s="252"/>
      <c r="O1241" s="252"/>
      <c r="P1241" s="252"/>
      <c r="Q1241" s="252"/>
      <c r="R1241" s="252"/>
      <c r="S1241" s="252"/>
      <c r="T1241" s="25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54" t="s">
        <v>253</v>
      </c>
      <c r="AU1241" s="254" t="s">
        <v>92</v>
      </c>
      <c r="AV1241" s="13" t="s">
        <v>92</v>
      </c>
      <c r="AW1241" s="13" t="s">
        <v>36</v>
      </c>
      <c r="AX1241" s="13" t="s">
        <v>83</v>
      </c>
      <c r="AY1241" s="254" t="s">
        <v>244</v>
      </c>
    </row>
    <row r="1242" s="13" customFormat="1">
      <c r="A1242" s="13"/>
      <c r="B1242" s="243"/>
      <c r="C1242" s="244"/>
      <c r="D1242" s="245" t="s">
        <v>253</v>
      </c>
      <c r="E1242" s="246" t="s">
        <v>1</v>
      </c>
      <c r="F1242" s="247" t="s">
        <v>1617</v>
      </c>
      <c r="G1242" s="244"/>
      <c r="H1242" s="248">
        <v>5.8600000000000003</v>
      </c>
      <c r="I1242" s="249"/>
      <c r="J1242" s="244"/>
      <c r="K1242" s="244"/>
      <c r="L1242" s="250"/>
      <c r="M1242" s="251"/>
      <c r="N1242" s="252"/>
      <c r="O1242" s="252"/>
      <c r="P1242" s="252"/>
      <c r="Q1242" s="252"/>
      <c r="R1242" s="252"/>
      <c r="S1242" s="252"/>
      <c r="T1242" s="25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54" t="s">
        <v>253</v>
      </c>
      <c r="AU1242" s="254" t="s">
        <v>92</v>
      </c>
      <c r="AV1242" s="13" t="s">
        <v>92</v>
      </c>
      <c r="AW1242" s="13" t="s">
        <v>36</v>
      </c>
      <c r="AX1242" s="13" t="s">
        <v>83</v>
      </c>
      <c r="AY1242" s="254" t="s">
        <v>244</v>
      </c>
    </row>
    <row r="1243" s="13" customFormat="1">
      <c r="A1243" s="13"/>
      <c r="B1243" s="243"/>
      <c r="C1243" s="244"/>
      <c r="D1243" s="245" t="s">
        <v>253</v>
      </c>
      <c r="E1243" s="246" t="s">
        <v>1</v>
      </c>
      <c r="F1243" s="247" t="s">
        <v>1618</v>
      </c>
      <c r="G1243" s="244"/>
      <c r="H1243" s="248">
        <v>34.740000000000002</v>
      </c>
      <c r="I1243" s="249"/>
      <c r="J1243" s="244"/>
      <c r="K1243" s="244"/>
      <c r="L1243" s="250"/>
      <c r="M1243" s="251"/>
      <c r="N1243" s="252"/>
      <c r="O1243" s="252"/>
      <c r="P1243" s="252"/>
      <c r="Q1243" s="252"/>
      <c r="R1243" s="252"/>
      <c r="S1243" s="252"/>
      <c r="T1243" s="25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54" t="s">
        <v>253</v>
      </c>
      <c r="AU1243" s="254" t="s">
        <v>92</v>
      </c>
      <c r="AV1243" s="13" t="s">
        <v>92</v>
      </c>
      <c r="AW1243" s="13" t="s">
        <v>36</v>
      </c>
      <c r="AX1243" s="13" t="s">
        <v>83</v>
      </c>
      <c r="AY1243" s="254" t="s">
        <v>244</v>
      </c>
    </row>
    <row r="1244" s="13" customFormat="1">
      <c r="A1244" s="13"/>
      <c r="B1244" s="243"/>
      <c r="C1244" s="244"/>
      <c r="D1244" s="245" t="s">
        <v>253</v>
      </c>
      <c r="E1244" s="246" t="s">
        <v>1</v>
      </c>
      <c r="F1244" s="247" t="s">
        <v>1619</v>
      </c>
      <c r="G1244" s="244"/>
      <c r="H1244" s="248">
        <v>9.0299999999999994</v>
      </c>
      <c r="I1244" s="249"/>
      <c r="J1244" s="244"/>
      <c r="K1244" s="244"/>
      <c r="L1244" s="250"/>
      <c r="M1244" s="251"/>
      <c r="N1244" s="252"/>
      <c r="O1244" s="252"/>
      <c r="P1244" s="252"/>
      <c r="Q1244" s="252"/>
      <c r="R1244" s="252"/>
      <c r="S1244" s="252"/>
      <c r="T1244" s="25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54" t="s">
        <v>253</v>
      </c>
      <c r="AU1244" s="254" t="s">
        <v>92</v>
      </c>
      <c r="AV1244" s="13" t="s">
        <v>92</v>
      </c>
      <c r="AW1244" s="13" t="s">
        <v>36</v>
      </c>
      <c r="AX1244" s="13" t="s">
        <v>83</v>
      </c>
      <c r="AY1244" s="254" t="s">
        <v>244</v>
      </c>
    </row>
    <row r="1245" s="13" customFormat="1">
      <c r="A1245" s="13"/>
      <c r="B1245" s="243"/>
      <c r="C1245" s="244"/>
      <c r="D1245" s="245" t="s">
        <v>253</v>
      </c>
      <c r="E1245" s="246" t="s">
        <v>1</v>
      </c>
      <c r="F1245" s="247" t="s">
        <v>1620</v>
      </c>
      <c r="G1245" s="244"/>
      <c r="H1245" s="248">
        <v>60.100000000000001</v>
      </c>
      <c r="I1245" s="249"/>
      <c r="J1245" s="244"/>
      <c r="K1245" s="244"/>
      <c r="L1245" s="250"/>
      <c r="M1245" s="251"/>
      <c r="N1245" s="252"/>
      <c r="O1245" s="252"/>
      <c r="P1245" s="252"/>
      <c r="Q1245" s="252"/>
      <c r="R1245" s="252"/>
      <c r="S1245" s="252"/>
      <c r="T1245" s="25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54" t="s">
        <v>253</v>
      </c>
      <c r="AU1245" s="254" t="s">
        <v>92</v>
      </c>
      <c r="AV1245" s="13" t="s">
        <v>92</v>
      </c>
      <c r="AW1245" s="13" t="s">
        <v>36</v>
      </c>
      <c r="AX1245" s="13" t="s">
        <v>83</v>
      </c>
      <c r="AY1245" s="254" t="s">
        <v>244</v>
      </c>
    </row>
    <row r="1246" s="13" customFormat="1">
      <c r="A1246" s="13"/>
      <c r="B1246" s="243"/>
      <c r="C1246" s="244"/>
      <c r="D1246" s="245" t="s">
        <v>253</v>
      </c>
      <c r="E1246" s="246" t="s">
        <v>1</v>
      </c>
      <c r="F1246" s="247" t="s">
        <v>1621</v>
      </c>
      <c r="G1246" s="244"/>
      <c r="H1246" s="248">
        <v>17.559999999999999</v>
      </c>
      <c r="I1246" s="249"/>
      <c r="J1246" s="244"/>
      <c r="K1246" s="244"/>
      <c r="L1246" s="250"/>
      <c r="M1246" s="251"/>
      <c r="N1246" s="252"/>
      <c r="O1246" s="252"/>
      <c r="P1246" s="252"/>
      <c r="Q1246" s="252"/>
      <c r="R1246" s="252"/>
      <c r="S1246" s="252"/>
      <c r="T1246" s="25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54" t="s">
        <v>253</v>
      </c>
      <c r="AU1246" s="254" t="s">
        <v>92</v>
      </c>
      <c r="AV1246" s="13" t="s">
        <v>92</v>
      </c>
      <c r="AW1246" s="13" t="s">
        <v>36</v>
      </c>
      <c r="AX1246" s="13" t="s">
        <v>83</v>
      </c>
      <c r="AY1246" s="254" t="s">
        <v>244</v>
      </c>
    </row>
    <row r="1247" s="13" customFormat="1">
      <c r="A1247" s="13"/>
      <c r="B1247" s="243"/>
      <c r="C1247" s="244"/>
      <c r="D1247" s="245" t="s">
        <v>253</v>
      </c>
      <c r="E1247" s="246" t="s">
        <v>1</v>
      </c>
      <c r="F1247" s="247" t="s">
        <v>1622</v>
      </c>
      <c r="G1247" s="244"/>
      <c r="H1247" s="248">
        <v>61.009999999999998</v>
      </c>
      <c r="I1247" s="249"/>
      <c r="J1247" s="244"/>
      <c r="K1247" s="244"/>
      <c r="L1247" s="250"/>
      <c r="M1247" s="251"/>
      <c r="N1247" s="252"/>
      <c r="O1247" s="252"/>
      <c r="P1247" s="252"/>
      <c r="Q1247" s="252"/>
      <c r="R1247" s="252"/>
      <c r="S1247" s="252"/>
      <c r="T1247" s="25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54" t="s">
        <v>253</v>
      </c>
      <c r="AU1247" s="254" t="s">
        <v>92</v>
      </c>
      <c r="AV1247" s="13" t="s">
        <v>92</v>
      </c>
      <c r="AW1247" s="13" t="s">
        <v>36</v>
      </c>
      <c r="AX1247" s="13" t="s">
        <v>83</v>
      </c>
      <c r="AY1247" s="254" t="s">
        <v>244</v>
      </c>
    </row>
    <row r="1248" s="13" customFormat="1">
      <c r="A1248" s="13"/>
      <c r="B1248" s="243"/>
      <c r="C1248" s="244"/>
      <c r="D1248" s="245" t="s">
        <v>253</v>
      </c>
      <c r="E1248" s="246" t="s">
        <v>1</v>
      </c>
      <c r="F1248" s="247" t="s">
        <v>1623</v>
      </c>
      <c r="G1248" s="244"/>
      <c r="H1248" s="248">
        <v>15.15</v>
      </c>
      <c r="I1248" s="249"/>
      <c r="J1248" s="244"/>
      <c r="K1248" s="244"/>
      <c r="L1248" s="250"/>
      <c r="M1248" s="251"/>
      <c r="N1248" s="252"/>
      <c r="O1248" s="252"/>
      <c r="P1248" s="252"/>
      <c r="Q1248" s="252"/>
      <c r="R1248" s="252"/>
      <c r="S1248" s="252"/>
      <c r="T1248" s="25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54" t="s">
        <v>253</v>
      </c>
      <c r="AU1248" s="254" t="s">
        <v>92</v>
      </c>
      <c r="AV1248" s="13" t="s">
        <v>92</v>
      </c>
      <c r="AW1248" s="13" t="s">
        <v>36</v>
      </c>
      <c r="AX1248" s="13" t="s">
        <v>83</v>
      </c>
      <c r="AY1248" s="254" t="s">
        <v>244</v>
      </c>
    </row>
    <row r="1249" s="13" customFormat="1">
      <c r="A1249" s="13"/>
      <c r="B1249" s="243"/>
      <c r="C1249" s="244"/>
      <c r="D1249" s="245" t="s">
        <v>253</v>
      </c>
      <c r="E1249" s="246" t="s">
        <v>1</v>
      </c>
      <c r="F1249" s="247" t="s">
        <v>1624</v>
      </c>
      <c r="G1249" s="244"/>
      <c r="H1249" s="248">
        <v>9.0299999999999994</v>
      </c>
      <c r="I1249" s="249"/>
      <c r="J1249" s="244"/>
      <c r="K1249" s="244"/>
      <c r="L1249" s="250"/>
      <c r="M1249" s="251"/>
      <c r="N1249" s="252"/>
      <c r="O1249" s="252"/>
      <c r="P1249" s="252"/>
      <c r="Q1249" s="252"/>
      <c r="R1249" s="252"/>
      <c r="S1249" s="252"/>
      <c r="T1249" s="25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54" t="s">
        <v>253</v>
      </c>
      <c r="AU1249" s="254" t="s">
        <v>92</v>
      </c>
      <c r="AV1249" s="13" t="s">
        <v>92</v>
      </c>
      <c r="AW1249" s="13" t="s">
        <v>36</v>
      </c>
      <c r="AX1249" s="13" t="s">
        <v>83</v>
      </c>
      <c r="AY1249" s="254" t="s">
        <v>244</v>
      </c>
    </row>
    <row r="1250" s="13" customFormat="1">
      <c r="A1250" s="13"/>
      <c r="B1250" s="243"/>
      <c r="C1250" s="244"/>
      <c r="D1250" s="245" t="s">
        <v>253</v>
      </c>
      <c r="E1250" s="246" t="s">
        <v>1</v>
      </c>
      <c r="F1250" s="247" t="s">
        <v>1625</v>
      </c>
      <c r="G1250" s="244"/>
      <c r="H1250" s="248">
        <v>17.129999999999999</v>
      </c>
      <c r="I1250" s="249"/>
      <c r="J1250" s="244"/>
      <c r="K1250" s="244"/>
      <c r="L1250" s="250"/>
      <c r="M1250" s="251"/>
      <c r="N1250" s="252"/>
      <c r="O1250" s="252"/>
      <c r="P1250" s="252"/>
      <c r="Q1250" s="252"/>
      <c r="R1250" s="252"/>
      <c r="S1250" s="252"/>
      <c r="T1250" s="25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54" t="s">
        <v>253</v>
      </c>
      <c r="AU1250" s="254" t="s">
        <v>92</v>
      </c>
      <c r="AV1250" s="13" t="s">
        <v>92</v>
      </c>
      <c r="AW1250" s="13" t="s">
        <v>36</v>
      </c>
      <c r="AX1250" s="13" t="s">
        <v>83</v>
      </c>
      <c r="AY1250" s="254" t="s">
        <v>244</v>
      </c>
    </row>
    <row r="1251" s="13" customFormat="1">
      <c r="A1251" s="13"/>
      <c r="B1251" s="243"/>
      <c r="C1251" s="244"/>
      <c r="D1251" s="245" t="s">
        <v>253</v>
      </c>
      <c r="E1251" s="246" t="s">
        <v>1</v>
      </c>
      <c r="F1251" s="247" t="s">
        <v>1626</v>
      </c>
      <c r="G1251" s="244"/>
      <c r="H1251" s="248">
        <v>60.960000000000001</v>
      </c>
      <c r="I1251" s="249"/>
      <c r="J1251" s="244"/>
      <c r="K1251" s="244"/>
      <c r="L1251" s="250"/>
      <c r="M1251" s="251"/>
      <c r="N1251" s="252"/>
      <c r="O1251" s="252"/>
      <c r="P1251" s="252"/>
      <c r="Q1251" s="252"/>
      <c r="R1251" s="252"/>
      <c r="S1251" s="252"/>
      <c r="T1251" s="25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54" t="s">
        <v>253</v>
      </c>
      <c r="AU1251" s="254" t="s">
        <v>92</v>
      </c>
      <c r="AV1251" s="13" t="s">
        <v>92</v>
      </c>
      <c r="AW1251" s="13" t="s">
        <v>36</v>
      </c>
      <c r="AX1251" s="13" t="s">
        <v>83</v>
      </c>
      <c r="AY1251" s="254" t="s">
        <v>244</v>
      </c>
    </row>
    <row r="1252" s="13" customFormat="1">
      <c r="A1252" s="13"/>
      <c r="B1252" s="243"/>
      <c r="C1252" s="244"/>
      <c r="D1252" s="245" t="s">
        <v>253</v>
      </c>
      <c r="E1252" s="246" t="s">
        <v>1</v>
      </c>
      <c r="F1252" s="247" t="s">
        <v>1627</v>
      </c>
      <c r="G1252" s="244"/>
      <c r="H1252" s="248">
        <v>12.6</v>
      </c>
      <c r="I1252" s="249"/>
      <c r="J1252" s="244"/>
      <c r="K1252" s="244"/>
      <c r="L1252" s="250"/>
      <c r="M1252" s="251"/>
      <c r="N1252" s="252"/>
      <c r="O1252" s="252"/>
      <c r="P1252" s="252"/>
      <c r="Q1252" s="252"/>
      <c r="R1252" s="252"/>
      <c r="S1252" s="252"/>
      <c r="T1252" s="25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54" t="s">
        <v>253</v>
      </c>
      <c r="AU1252" s="254" t="s">
        <v>92</v>
      </c>
      <c r="AV1252" s="13" t="s">
        <v>92</v>
      </c>
      <c r="AW1252" s="13" t="s">
        <v>36</v>
      </c>
      <c r="AX1252" s="13" t="s">
        <v>83</v>
      </c>
      <c r="AY1252" s="254" t="s">
        <v>244</v>
      </c>
    </row>
    <row r="1253" s="13" customFormat="1">
      <c r="A1253" s="13"/>
      <c r="B1253" s="243"/>
      <c r="C1253" s="244"/>
      <c r="D1253" s="245" t="s">
        <v>253</v>
      </c>
      <c r="E1253" s="246" t="s">
        <v>1</v>
      </c>
      <c r="F1253" s="247" t="s">
        <v>1628</v>
      </c>
      <c r="G1253" s="244"/>
      <c r="H1253" s="248">
        <v>9.0299999999999994</v>
      </c>
      <c r="I1253" s="249"/>
      <c r="J1253" s="244"/>
      <c r="K1253" s="244"/>
      <c r="L1253" s="250"/>
      <c r="M1253" s="251"/>
      <c r="N1253" s="252"/>
      <c r="O1253" s="252"/>
      <c r="P1253" s="252"/>
      <c r="Q1253" s="252"/>
      <c r="R1253" s="252"/>
      <c r="S1253" s="252"/>
      <c r="T1253" s="25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54" t="s">
        <v>253</v>
      </c>
      <c r="AU1253" s="254" t="s">
        <v>92</v>
      </c>
      <c r="AV1253" s="13" t="s">
        <v>92</v>
      </c>
      <c r="AW1253" s="13" t="s">
        <v>36</v>
      </c>
      <c r="AX1253" s="13" t="s">
        <v>83</v>
      </c>
      <c r="AY1253" s="254" t="s">
        <v>244</v>
      </c>
    </row>
    <row r="1254" s="13" customFormat="1">
      <c r="A1254" s="13"/>
      <c r="B1254" s="243"/>
      <c r="C1254" s="244"/>
      <c r="D1254" s="245" t="s">
        <v>253</v>
      </c>
      <c r="E1254" s="246" t="s">
        <v>1</v>
      </c>
      <c r="F1254" s="247" t="s">
        <v>1629</v>
      </c>
      <c r="G1254" s="244"/>
      <c r="H1254" s="248">
        <v>32.75</v>
      </c>
      <c r="I1254" s="249"/>
      <c r="J1254" s="244"/>
      <c r="K1254" s="244"/>
      <c r="L1254" s="250"/>
      <c r="M1254" s="251"/>
      <c r="N1254" s="252"/>
      <c r="O1254" s="252"/>
      <c r="P1254" s="252"/>
      <c r="Q1254" s="252"/>
      <c r="R1254" s="252"/>
      <c r="S1254" s="252"/>
      <c r="T1254" s="25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54" t="s">
        <v>253</v>
      </c>
      <c r="AU1254" s="254" t="s">
        <v>92</v>
      </c>
      <c r="AV1254" s="13" t="s">
        <v>92</v>
      </c>
      <c r="AW1254" s="13" t="s">
        <v>36</v>
      </c>
      <c r="AX1254" s="13" t="s">
        <v>83</v>
      </c>
      <c r="AY1254" s="254" t="s">
        <v>244</v>
      </c>
    </row>
    <row r="1255" s="13" customFormat="1">
      <c r="A1255" s="13"/>
      <c r="B1255" s="243"/>
      <c r="C1255" s="244"/>
      <c r="D1255" s="245" t="s">
        <v>253</v>
      </c>
      <c r="E1255" s="246" t="s">
        <v>1</v>
      </c>
      <c r="F1255" s="247" t="s">
        <v>1630</v>
      </c>
      <c r="G1255" s="244"/>
      <c r="H1255" s="248">
        <v>60.960000000000001</v>
      </c>
      <c r="I1255" s="249"/>
      <c r="J1255" s="244"/>
      <c r="K1255" s="244"/>
      <c r="L1255" s="250"/>
      <c r="M1255" s="251"/>
      <c r="N1255" s="252"/>
      <c r="O1255" s="252"/>
      <c r="P1255" s="252"/>
      <c r="Q1255" s="252"/>
      <c r="R1255" s="252"/>
      <c r="S1255" s="252"/>
      <c r="T1255" s="25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54" t="s">
        <v>253</v>
      </c>
      <c r="AU1255" s="254" t="s">
        <v>92</v>
      </c>
      <c r="AV1255" s="13" t="s">
        <v>92</v>
      </c>
      <c r="AW1255" s="13" t="s">
        <v>36</v>
      </c>
      <c r="AX1255" s="13" t="s">
        <v>83</v>
      </c>
      <c r="AY1255" s="254" t="s">
        <v>244</v>
      </c>
    </row>
    <row r="1256" s="13" customFormat="1">
      <c r="A1256" s="13"/>
      <c r="B1256" s="243"/>
      <c r="C1256" s="244"/>
      <c r="D1256" s="245" t="s">
        <v>253</v>
      </c>
      <c r="E1256" s="246" t="s">
        <v>1</v>
      </c>
      <c r="F1256" s="247" t="s">
        <v>1631</v>
      </c>
      <c r="G1256" s="244"/>
      <c r="H1256" s="248">
        <v>12.6</v>
      </c>
      <c r="I1256" s="249"/>
      <c r="J1256" s="244"/>
      <c r="K1256" s="244"/>
      <c r="L1256" s="250"/>
      <c r="M1256" s="251"/>
      <c r="N1256" s="252"/>
      <c r="O1256" s="252"/>
      <c r="P1256" s="252"/>
      <c r="Q1256" s="252"/>
      <c r="R1256" s="252"/>
      <c r="S1256" s="252"/>
      <c r="T1256" s="25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54" t="s">
        <v>253</v>
      </c>
      <c r="AU1256" s="254" t="s">
        <v>92</v>
      </c>
      <c r="AV1256" s="13" t="s">
        <v>92</v>
      </c>
      <c r="AW1256" s="13" t="s">
        <v>36</v>
      </c>
      <c r="AX1256" s="13" t="s">
        <v>83</v>
      </c>
      <c r="AY1256" s="254" t="s">
        <v>244</v>
      </c>
    </row>
    <row r="1257" s="13" customFormat="1">
      <c r="A1257" s="13"/>
      <c r="B1257" s="243"/>
      <c r="C1257" s="244"/>
      <c r="D1257" s="245" t="s">
        <v>253</v>
      </c>
      <c r="E1257" s="246" t="s">
        <v>1</v>
      </c>
      <c r="F1257" s="247" t="s">
        <v>1632</v>
      </c>
      <c r="G1257" s="244"/>
      <c r="H1257" s="248">
        <v>9.0299999999999994</v>
      </c>
      <c r="I1257" s="249"/>
      <c r="J1257" s="244"/>
      <c r="K1257" s="244"/>
      <c r="L1257" s="250"/>
      <c r="M1257" s="251"/>
      <c r="N1257" s="252"/>
      <c r="O1257" s="252"/>
      <c r="P1257" s="252"/>
      <c r="Q1257" s="252"/>
      <c r="R1257" s="252"/>
      <c r="S1257" s="252"/>
      <c r="T1257" s="25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54" t="s">
        <v>253</v>
      </c>
      <c r="AU1257" s="254" t="s">
        <v>92</v>
      </c>
      <c r="AV1257" s="13" t="s">
        <v>92</v>
      </c>
      <c r="AW1257" s="13" t="s">
        <v>36</v>
      </c>
      <c r="AX1257" s="13" t="s">
        <v>83</v>
      </c>
      <c r="AY1257" s="254" t="s">
        <v>244</v>
      </c>
    </row>
    <row r="1258" s="13" customFormat="1">
      <c r="A1258" s="13"/>
      <c r="B1258" s="243"/>
      <c r="C1258" s="244"/>
      <c r="D1258" s="245" t="s">
        <v>253</v>
      </c>
      <c r="E1258" s="246" t="s">
        <v>1</v>
      </c>
      <c r="F1258" s="247" t="s">
        <v>1633</v>
      </c>
      <c r="G1258" s="244"/>
      <c r="H1258" s="248">
        <v>12.6</v>
      </c>
      <c r="I1258" s="249"/>
      <c r="J1258" s="244"/>
      <c r="K1258" s="244"/>
      <c r="L1258" s="250"/>
      <c r="M1258" s="251"/>
      <c r="N1258" s="252"/>
      <c r="O1258" s="252"/>
      <c r="P1258" s="252"/>
      <c r="Q1258" s="252"/>
      <c r="R1258" s="252"/>
      <c r="S1258" s="252"/>
      <c r="T1258" s="25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54" t="s">
        <v>253</v>
      </c>
      <c r="AU1258" s="254" t="s">
        <v>92</v>
      </c>
      <c r="AV1258" s="13" t="s">
        <v>92</v>
      </c>
      <c r="AW1258" s="13" t="s">
        <v>36</v>
      </c>
      <c r="AX1258" s="13" t="s">
        <v>83</v>
      </c>
      <c r="AY1258" s="254" t="s">
        <v>244</v>
      </c>
    </row>
    <row r="1259" s="14" customFormat="1">
      <c r="A1259" s="14"/>
      <c r="B1259" s="255"/>
      <c r="C1259" s="256"/>
      <c r="D1259" s="245" t="s">
        <v>253</v>
      </c>
      <c r="E1259" s="257" t="s">
        <v>179</v>
      </c>
      <c r="F1259" s="258" t="s">
        <v>255</v>
      </c>
      <c r="G1259" s="256"/>
      <c r="H1259" s="259">
        <v>464.63</v>
      </c>
      <c r="I1259" s="260"/>
      <c r="J1259" s="256"/>
      <c r="K1259" s="256"/>
      <c r="L1259" s="261"/>
      <c r="M1259" s="262"/>
      <c r="N1259" s="263"/>
      <c r="O1259" s="263"/>
      <c r="P1259" s="263"/>
      <c r="Q1259" s="263"/>
      <c r="R1259" s="263"/>
      <c r="S1259" s="263"/>
      <c r="T1259" s="26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65" t="s">
        <v>253</v>
      </c>
      <c r="AU1259" s="265" t="s">
        <v>92</v>
      </c>
      <c r="AV1259" s="14" t="s">
        <v>251</v>
      </c>
      <c r="AW1259" s="14" t="s">
        <v>36</v>
      </c>
      <c r="AX1259" s="14" t="s">
        <v>90</v>
      </c>
      <c r="AY1259" s="265" t="s">
        <v>244</v>
      </c>
    </row>
    <row r="1260" s="2" customFormat="1" ht="33" customHeight="1">
      <c r="A1260" s="39"/>
      <c r="B1260" s="40"/>
      <c r="C1260" s="287" t="s">
        <v>1634</v>
      </c>
      <c r="D1260" s="304" t="s">
        <v>529</v>
      </c>
      <c r="E1260" s="288" t="s">
        <v>1635</v>
      </c>
      <c r="F1260" s="289" t="s">
        <v>1636</v>
      </c>
      <c r="G1260" s="290" t="s">
        <v>174</v>
      </c>
      <c r="H1260" s="291">
        <v>650.88999999999999</v>
      </c>
      <c r="I1260" s="292"/>
      <c r="J1260" s="293">
        <f>ROUND(I1260*H1260,2)</f>
        <v>0</v>
      </c>
      <c r="K1260" s="294"/>
      <c r="L1260" s="295"/>
      <c r="M1260" s="296" t="s">
        <v>1</v>
      </c>
      <c r="N1260" s="297" t="s">
        <v>48</v>
      </c>
      <c r="O1260" s="92"/>
      <c r="P1260" s="239">
        <f>O1260*H1260</f>
        <v>0</v>
      </c>
      <c r="Q1260" s="239">
        <v>0.021999999999999999</v>
      </c>
      <c r="R1260" s="239">
        <f>Q1260*H1260</f>
        <v>14.319579999999998</v>
      </c>
      <c r="S1260" s="239">
        <v>0</v>
      </c>
      <c r="T1260" s="240">
        <f>S1260*H1260</f>
        <v>0</v>
      </c>
      <c r="U1260" s="39"/>
      <c r="V1260" s="39"/>
      <c r="W1260" s="39"/>
      <c r="X1260" s="39"/>
      <c r="Y1260" s="39"/>
      <c r="Z1260" s="39"/>
      <c r="AA1260" s="39"/>
      <c r="AB1260" s="39"/>
      <c r="AC1260" s="39"/>
      <c r="AD1260" s="39"/>
      <c r="AE1260" s="39"/>
      <c r="AR1260" s="241" t="s">
        <v>427</v>
      </c>
      <c r="AT1260" s="241" t="s">
        <v>529</v>
      </c>
      <c r="AU1260" s="241" t="s">
        <v>92</v>
      </c>
      <c r="AY1260" s="18" t="s">
        <v>244</v>
      </c>
      <c r="BE1260" s="242">
        <f>IF(N1260="základní",J1260,0)</f>
        <v>0</v>
      </c>
      <c r="BF1260" s="242">
        <f>IF(N1260="snížená",J1260,0)</f>
        <v>0</v>
      </c>
      <c r="BG1260" s="242">
        <f>IF(N1260="zákl. přenesená",J1260,0)</f>
        <v>0</v>
      </c>
      <c r="BH1260" s="242">
        <f>IF(N1260="sníž. přenesená",J1260,0)</f>
        <v>0</v>
      </c>
      <c r="BI1260" s="242">
        <f>IF(N1260="nulová",J1260,0)</f>
        <v>0</v>
      </c>
      <c r="BJ1260" s="18" t="s">
        <v>90</v>
      </c>
      <c r="BK1260" s="242">
        <f>ROUND(I1260*H1260,2)</f>
        <v>0</v>
      </c>
      <c r="BL1260" s="18" t="s">
        <v>330</v>
      </c>
      <c r="BM1260" s="241" t="s">
        <v>1637</v>
      </c>
    </row>
    <row r="1261" s="13" customFormat="1">
      <c r="A1261" s="13"/>
      <c r="B1261" s="243"/>
      <c r="C1261" s="244"/>
      <c r="D1261" s="245" t="s">
        <v>253</v>
      </c>
      <c r="E1261" s="246" t="s">
        <v>1</v>
      </c>
      <c r="F1261" s="247" t="s">
        <v>1616</v>
      </c>
      <c r="G1261" s="244"/>
      <c r="H1261" s="248">
        <v>24.489999999999998</v>
      </c>
      <c r="I1261" s="249"/>
      <c r="J1261" s="244"/>
      <c r="K1261" s="244"/>
      <c r="L1261" s="250"/>
      <c r="M1261" s="251"/>
      <c r="N1261" s="252"/>
      <c r="O1261" s="252"/>
      <c r="P1261" s="252"/>
      <c r="Q1261" s="252"/>
      <c r="R1261" s="252"/>
      <c r="S1261" s="252"/>
      <c r="T1261" s="25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54" t="s">
        <v>253</v>
      </c>
      <c r="AU1261" s="254" t="s">
        <v>92</v>
      </c>
      <c r="AV1261" s="13" t="s">
        <v>92</v>
      </c>
      <c r="AW1261" s="13" t="s">
        <v>36</v>
      </c>
      <c r="AX1261" s="13" t="s">
        <v>83</v>
      </c>
      <c r="AY1261" s="254" t="s">
        <v>244</v>
      </c>
    </row>
    <row r="1262" s="13" customFormat="1">
      <c r="A1262" s="13"/>
      <c r="B1262" s="243"/>
      <c r="C1262" s="244"/>
      <c r="D1262" s="245" t="s">
        <v>253</v>
      </c>
      <c r="E1262" s="246" t="s">
        <v>1</v>
      </c>
      <c r="F1262" s="247" t="s">
        <v>1617</v>
      </c>
      <c r="G1262" s="244"/>
      <c r="H1262" s="248">
        <v>5.8600000000000003</v>
      </c>
      <c r="I1262" s="249"/>
      <c r="J1262" s="244"/>
      <c r="K1262" s="244"/>
      <c r="L1262" s="250"/>
      <c r="M1262" s="251"/>
      <c r="N1262" s="252"/>
      <c r="O1262" s="252"/>
      <c r="P1262" s="252"/>
      <c r="Q1262" s="252"/>
      <c r="R1262" s="252"/>
      <c r="S1262" s="252"/>
      <c r="T1262" s="25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54" t="s">
        <v>253</v>
      </c>
      <c r="AU1262" s="254" t="s">
        <v>92</v>
      </c>
      <c r="AV1262" s="13" t="s">
        <v>92</v>
      </c>
      <c r="AW1262" s="13" t="s">
        <v>36</v>
      </c>
      <c r="AX1262" s="13" t="s">
        <v>83</v>
      </c>
      <c r="AY1262" s="254" t="s">
        <v>244</v>
      </c>
    </row>
    <row r="1263" s="13" customFormat="1">
      <c r="A1263" s="13"/>
      <c r="B1263" s="243"/>
      <c r="C1263" s="244"/>
      <c r="D1263" s="245" t="s">
        <v>253</v>
      </c>
      <c r="E1263" s="246" t="s">
        <v>1</v>
      </c>
      <c r="F1263" s="247" t="s">
        <v>1638</v>
      </c>
      <c r="G1263" s="244"/>
      <c r="H1263" s="248">
        <v>34.740000000000002</v>
      </c>
      <c r="I1263" s="249"/>
      <c r="J1263" s="244"/>
      <c r="K1263" s="244"/>
      <c r="L1263" s="250"/>
      <c r="M1263" s="251"/>
      <c r="N1263" s="252"/>
      <c r="O1263" s="252"/>
      <c r="P1263" s="252"/>
      <c r="Q1263" s="252"/>
      <c r="R1263" s="252"/>
      <c r="S1263" s="252"/>
      <c r="T1263" s="25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54" t="s">
        <v>253</v>
      </c>
      <c r="AU1263" s="254" t="s">
        <v>92</v>
      </c>
      <c r="AV1263" s="13" t="s">
        <v>92</v>
      </c>
      <c r="AW1263" s="13" t="s">
        <v>36</v>
      </c>
      <c r="AX1263" s="13" t="s">
        <v>83</v>
      </c>
      <c r="AY1263" s="254" t="s">
        <v>244</v>
      </c>
    </row>
    <row r="1264" s="13" customFormat="1">
      <c r="A1264" s="13"/>
      <c r="B1264" s="243"/>
      <c r="C1264" s="244"/>
      <c r="D1264" s="245" t="s">
        <v>253</v>
      </c>
      <c r="E1264" s="246" t="s">
        <v>1</v>
      </c>
      <c r="F1264" s="247" t="s">
        <v>1619</v>
      </c>
      <c r="G1264" s="244"/>
      <c r="H1264" s="248">
        <v>9.0299999999999994</v>
      </c>
      <c r="I1264" s="249"/>
      <c r="J1264" s="244"/>
      <c r="K1264" s="244"/>
      <c r="L1264" s="250"/>
      <c r="M1264" s="251"/>
      <c r="N1264" s="252"/>
      <c r="O1264" s="252"/>
      <c r="P1264" s="252"/>
      <c r="Q1264" s="252"/>
      <c r="R1264" s="252"/>
      <c r="S1264" s="252"/>
      <c r="T1264" s="25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4" t="s">
        <v>253</v>
      </c>
      <c r="AU1264" s="254" t="s">
        <v>92</v>
      </c>
      <c r="AV1264" s="13" t="s">
        <v>92</v>
      </c>
      <c r="AW1264" s="13" t="s">
        <v>36</v>
      </c>
      <c r="AX1264" s="13" t="s">
        <v>83</v>
      </c>
      <c r="AY1264" s="254" t="s">
        <v>244</v>
      </c>
    </row>
    <row r="1265" s="13" customFormat="1">
      <c r="A1265" s="13"/>
      <c r="B1265" s="243"/>
      <c r="C1265" s="244"/>
      <c r="D1265" s="245" t="s">
        <v>253</v>
      </c>
      <c r="E1265" s="246" t="s">
        <v>1</v>
      </c>
      <c r="F1265" s="247" t="s">
        <v>1620</v>
      </c>
      <c r="G1265" s="244"/>
      <c r="H1265" s="248">
        <v>60.100000000000001</v>
      </c>
      <c r="I1265" s="249"/>
      <c r="J1265" s="244"/>
      <c r="K1265" s="244"/>
      <c r="L1265" s="250"/>
      <c r="M1265" s="251"/>
      <c r="N1265" s="252"/>
      <c r="O1265" s="252"/>
      <c r="P1265" s="252"/>
      <c r="Q1265" s="252"/>
      <c r="R1265" s="252"/>
      <c r="S1265" s="252"/>
      <c r="T1265" s="25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54" t="s">
        <v>253</v>
      </c>
      <c r="AU1265" s="254" t="s">
        <v>92</v>
      </c>
      <c r="AV1265" s="13" t="s">
        <v>92</v>
      </c>
      <c r="AW1265" s="13" t="s">
        <v>36</v>
      </c>
      <c r="AX1265" s="13" t="s">
        <v>83</v>
      </c>
      <c r="AY1265" s="254" t="s">
        <v>244</v>
      </c>
    </row>
    <row r="1266" s="13" customFormat="1">
      <c r="A1266" s="13"/>
      <c r="B1266" s="243"/>
      <c r="C1266" s="244"/>
      <c r="D1266" s="245" t="s">
        <v>253</v>
      </c>
      <c r="E1266" s="246" t="s">
        <v>1</v>
      </c>
      <c r="F1266" s="247" t="s">
        <v>1621</v>
      </c>
      <c r="G1266" s="244"/>
      <c r="H1266" s="248">
        <v>17.559999999999999</v>
      </c>
      <c r="I1266" s="249"/>
      <c r="J1266" s="244"/>
      <c r="K1266" s="244"/>
      <c r="L1266" s="250"/>
      <c r="M1266" s="251"/>
      <c r="N1266" s="252"/>
      <c r="O1266" s="252"/>
      <c r="P1266" s="252"/>
      <c r="Q1266" s="252"/>
      <c r="R1266" s="252"/>
      <c r="S1266" s="252"/>
      <c r="T1266" s="25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54" t="s">
        <v>253</v>
      </c>
      <c r="AU1266" s="254" t="s">
        <v>92</v>
      </c>
      <c r="AV1266" s="13" t="s">
        <v>92</v>
      </c>
      <c r="AW1266" s="13" t="s">
        <v>36</v>
      </c>
      <c r="AX1266" s="13" t="s">
        <v>83</v>
      </c>
      <c r="AY1266" s="254" t="s">
        <v>244</v>
      </c>
    </row>
    <row r="1267" s="13" customFormat="1">
      <c r="A1267" s="13"/>
      <c r="B1267" s="243"/>
      <c r="C1267" s="244"/>
      <c r="D1267" s="245" t="s">
        <v>253</v>
      </c>
      <c r="E1267" s="246" t="s">
        <v>1</v>
      </c>
      <c r="F1267" s="247" t="s">
        <v>1622</v>
      </c>
      <c r="G1267" s="244"/>
      <c r="H1267" s="248">
        <v>61.009999999999998</v>
      </c>
      <c r="I1267" s="249"/>
      <c r="J1267" s="244"/>
      <c r="K1267" s="244"/>
      <c r="L1267" s="250"/>
      <c r="M1267" s="251"/>
      <c r="N1267" s="252"/>
      <c r="O1267" s="252"/>
      <c r="P1267" s="252"/>
      <c r="Q1267" s="252"/>
      <c r="R1267" s="252"/>
      <c r="S1267" s="252"/>
      <c r="T1267" s="25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54" t="s">
        <v>253</v>
      </c>
      <c r="AU1267" s="254" t="s">
        <v>92</v>
      </c>
      <c r="AV1267" s="13" t="s">
        <v>92</v>
      </c>
      <c r="AW1267" s="13" t="s">
        <v>36</v>
      </c>
      <c r="AX1267" s="13" t="s">
        <v>83</v>
      </c>
      <c r="AY1267" s="254" t="s">
        <v>244</v>
      </c>
    </row>
    <row r="1268" s="13" customFormat="1">
      <c r="A1268" s="13"/>
      <c r="B1268" s="243"/>
      <c r="C1268" s="244"/>
      <c r="D1268" s="245" t="s">
        <v>253</v>
      </c>
      <c r="E1268" s="246" t="s">
        <v>1</v>
      </c>
      <c r="F1268" s="247" t="s">
        <v>1639</v>
      </c>
      <c r="G1268" s="244"/>
      <c r="H1268" s="248">
        <v>15.15</v>
      </c>
      <c r="I1268" s="249"/>
      <c r="J1268" s="244"/>
      <c r="K1268" s="244"/>
      <c r="L1268" s="250"/>
      <c r="M1268" s="251"/>
      <c r="N1268" s="252"/>
      <c r="O1268" s="252"/>
      <c r="P1268" s="252"/>
      <c r="Q1268" s="252"/>
      <c r="R1268" s="252"/>
      <c r="S1268" s="252"/>
      <c r="T1268" s="25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54" t="s">
        <v>253</v>
      </c>
      <c r="AU1268" s="254" t="s">
        <v>92</v>
      </c>
      <c r="AV1268" s="13" t="s">
        <v>92</v>
      </c>
      <c r="AW1268" s="13" t="s">
        <v>36</v>
      </c>
      <c r="AX1268" s="13" t="s">
        <v>83</v>
      </c>
      <c r="AY1268" s="254" t="s">
        <v>244</v>
      </c>
    </row>
    <row r="1269" s="13" customFormat="1">
      <c r="A1269" s="13"/>
      <c r="B1269" s="243"/>
      <c r="C1269" s="244"/>
      <c r="D1269" s="245" t="s">
        <v>253</v>
      </c>
      <c r="E1269" s="246" t="s">
        <v>1</v>
      </c>
      <c r="F1269" s="247" t="s">
        <v>1624</v>
      </c>
      <c r="G1269" s="244"/>
      <c r="H1269" s="248">
        <v>9.0299999999999994</v>
      </c>
      <c r="I1269" s="249"/>
      <c r="J1269" s="244"/>
      <c r="K1269" s="244"/>
      <c r="L1269" s="250"/>
      <c r="M1269" s="251"/>
      <c r="N1269" s="252"/>
      <c r="O1269" s="252"/>
      <c r="P1269" s="252"/>
      <c r="Q1269" s="252"/>
      <c r="R1269" s="252"/>
      <c r="S1269" s="252"/>
      <c r="T1269" s="25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54" t="s">
        <v>253</v>
      </c>
      <c r="AU1269" s="254" t="s">
        <v>92</v>
      </c>
      <c r="AV1269" s="13" t="s">
        <v>92</v>
      </c>
      <c r="AW1269" s="13" t="s">
        <v>36</v>
      </c>
      <c r="AX1269" s="13" t="s">
        <v>83</v>
      </c>
      <c r="AY1269" s="254" t="s">
        <v>244</v>
      </c>
    </row>
    <row r="1270" s="13" customFormat="1">
      <c r="A1270" s="13"/>
      <c r="B1270" s="243"/>
      <c r="C1270" s="244"/>
      <c r="D1270" s="245" t="s">
        <v>253</v>
      </c>
      <c r="E1270" s="246" t="s">
        <v>1</v>
      </c>
      <c r="F1270" s="247" t="s">
        <v>1625</v>
      </c>
      <c r="G1270" s="244"/>
      <c r="H1270" s="248">
        <v>17.129999999999999</v>
      </c>
      <c r="I1270" s="249"/>
      <c r="J1270" s="244"/>
      <c r="K1270" s="244"/>
      <c r="L1270" s="250"/>
      <c r="M1270" s="251"/>
      <c r="N1270" s="252"/>
      <c r="O1270" s="252"/>
      <c r="P1270" s="252"/>
      <c r="Q1270" s="252"/>
      <c r="R1270" s="252"/>
      <c r="S1270" s="252"/>
      <c r="T1270" s="25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54" t="s">
        <v>253</v>
      </c>
      <c r="AU1270" s="254" t="s">
        <v>92</v>
      </c>
      <c r="AV1270" s="13" t="s">
        <v>92</v>
      </c>
      <c r="AW1270" s="13" t="s">
        <v>36</v>
      </c>
      <c r="AX1270" s="13" t="s">
        <v>83</v>
      </c>
      <c r="AY1270" s="254" t="s">
        <v>244</v>
      </c>
    </row>
    <row r="1271" s="13" customFormat="1">
      <c r="A1271" s="13"/>
      <c r="B1271" s="243"/>
      <c r="C1271" s="244"/>
      <c r="D1271" s="245" t="s">
        <v>253</v>
      </c>
      <c r="E1271" s="246" t="s">
        <v>1</v>
      </c>
      <c r="F1271" s="247" t="s">
        <v>1626</v>
      </c>
      <c r="G1271" s="244"/>
      <c r="H1271" s="248">
        <v>60.960000000000001</v>
      </c>
      <c r="I1271" s="249"/>
      <c r="J1271" s="244"/>
      <c r="K1271" s="244"/>
      <c r="L1271" s="250"/>
      <c r="M1271" s="251"/>
      <c r="N1271" s="252"/>
      <c r="O1271" s="252"/>
      <c r="P1271" s="252"/>
      <c r="Q1271" s="252"/>
      <c r="R1271" s="252"/>
      <c r="S1271" s="252"/>
      <c r="T1271" s="25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54" t="s">
        <v>253</v>
      </c>
      <c r="AU1271" s="254" t="s">
        <v>92</v>
      </c>
      <c r="AV1271" s="13" t="s">
        <v>92</v>
      </c>
      <c r="AW1271" s="13" t="s">
        <v>36</v>
      </c>
      <c r="AX1271" s="13" t="s">
        <v>83</v>
      </c>
      <c r="AY1271" s="254" t="s">
        <v>244</v>
      </c>
    </row>
    <row r="1272" s="13" customFormat="1">
      <c r="A1272" s="13"/>
      <c r="B1272" s="243"/>
      <c r="C1272" s="244"/>
      <c r="D1272" s="245" t="s">
        <v>253</v>
      </c>
      <c r="E1272" s="246" t="s">
        <v>1</v>
      </c>
      <c r="F1272" s="247" t="s">
        <v>1640</v>
      </c>
      <c r="G1272" s="244"/>
      <c r="H1272" s="248">
        <v>12.6</v>
      </c>
      <c r="I1272" s="249"/>
      <c r="J1272" s="244"/>
      <c r="K1272" s="244"/>
      <c r="L1272" s="250"/>
      <c r="M1272" s="251"/>
      <c r="N1272" s="252"/>
      <c r="O1272" s="252"/>
      <c r="P1272" s="252"/>
      <c r="Q1272" s="252"/>
      <c r="R1272" s="252"/>
      <c r="S1272" s="252"/>
      <c r="T1272" s="25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54" t="s">
        <v>253</v>
      </c>
      <c r="AU1272" s="254" t="s">
        <v>92</v>
      </c>
      <c r="AV1272" s="13" t="s">
        <v>92</v>
      </c>
      <c r="AW1272" s="13" t="s">
        <v>36</v>
      </c>
      <c r="AX1272" s="13" t="s">
        <v>83</v>
      </c>
      <c r="AY1272" s="254" t="s">
        <v>244</v>
      </c>
    </row>
    <row r="1273" s="13" customFormat="1">
      <c r="A1273" s="13"/>
      <c r="B1273" s="243"/>
      <c r="C1273" s="244"/>
      <c r="D1273" s="245" t="s">
        <v>253</v>
      </c>
      <c r="E1273" s="246" t="s">
        <v>1</v>
      </c>
      <c r="F1273" s="247" t="s">
        <v>1628</v>
      </c>
      <c r="G1273" s="244"/>
      <c r="H1273" s="248">
        <v>9.0299999999999994</v>
      </c>
      <c r="I1273" s="249"/>
      <c r="J1273" s="244"/>
      <c r="K1273" s="244"/>
      <c r="L1273" s="250"/>
      <c r="M1273" s="251"/>
      <c r="N1273" s="252"/>
      <c r="O1273" s="252"/>
      <c r="P1273" s="252"/>
      <c r="Q1273" s="252"/>
      <c r="R1273" s="252"/>
      <c r="S1273" s="252"/>
      <c r="T1273" s="25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54" t="s">
        <v>253</v>
      </c>
      <c r="AU1273" s="254" t="s">
        <v>92</v>
      </c>
      <c r="AV1273" s="13" t="s">
        <v>92</v>
      </c>
      <c r="AW1273" s="13" t="s">
        <v>36</v>
      </c>
      <c r="AX1273" s="13" t="s">
        <v>83</v>
      </c>
      <c r="AY1273" s="254" t="s">
        <v>244</v>
      </c>
    </row>
    <row r="1274" s="13" customFormat="1">
      <c r="A1274" s="13"/>
      <c r="B1274" s="243"/>
      <c r="C1274" s="244"/>
      <c r="D1274" s="245" t="s">
        <v>253</v>
      </c>
      <c r="E1274" s="246" t="s">
        <v>1</v>
      </c>
      <c r="F1274" s="247" t="s">
        <v>1629</v>
      </c>
      <c r="G1274" s="244"/>
      <c r="H1274" s="248">
        <v>32.75</v>
      </c>
      <c r="I1274" s="249"/>
      <c r="J1274" s="244"/>
      <c r="K1274" s="244"/>
      <c r="L1274" s="250"/>
      <c r="M1274" s="251"/>
      <c r="N1274" s="252"/>
      <c r="O1274" s="252"/>
      <c r="P1274" s="252"/>
      <c r="Q1274" s="252"/>
      <c r="R1274" s="252"/>
      <c r="S1274" s="252"/>
      <c r="T1274" s="25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54" t="s">
        <v>253</v>
      </c>
      <c r="AU1274" s="254" t="s">
        <v>92</v>
      </c>
      <c r="AV1274" s="13" t="s">
        <v>92</v>
      </c>
      <c r="AW1274" s="13" t="s">
        <v>36</v>
      </c>
      <c r="AX1274" s="13" t="s">
        <v>83</v>
      </c>
      <c r="AY1274" s="254" t="s">
        <v>244</v>
      </c>
    </row>
    <row r="1275" s="13" customFormat="1">
      <c r="A1275" s="13"/>
      <c r="B1275" s="243"/>
      <c r="C1275" s="244"/>
      <c r="D1275" s="245" t="s">
        <v>253</v>
      </c>
      <c r="E1275" s="246" t="s">
        <v>1</v>
      </c>
      <c r="F1275" s="247" t="s">
        <v>1630</v>
      </c>
      <c r="G1275" s="244"/>
      <c r="H1275" s="248">
        <v>60.960000000000001</v>
      </c>
      <c r="I1275" s="249"/>
      <c r="J1275" s="244"/>
      <c r="K1275" s="244"/>
      <c r="L1275" s="250"/>
      <c r="M1275" s="251"/>
      <c r="N1275" s="252"/>
      <c r="O1275" s="252"/>
      <c r="P1275" s="252"/>
      <c r="Q1275" s="252"/>
      <c r="R1275" s="252"/>
      <c r="S1275" s="252"/>
      <c r="T1275" s="25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54" t="s">
        <v>253</v>
      </c>
      <c r="AU1275" s="254" t="s">
        <v>92</v>
      </c>
      <c r="AV1275" s="13" t="s">
        <v>92</v>
      </c>
      <c r="AW1275" s="13" t="s">
        <v>36</v>
      </c>
      <c r="AX1275" s="13" t="s">
        <v>83</v>
      </c>
      <c r="AY1275" s="254" t="s">
        <v>244</v>
      </c>
    </row>
    <row r="1276" s="13" customFormat="1">
      <c r="A1276" s="13"/>
      <c r="B1276" s="243"/>
      <c r="C1276" s="244"/>
      <c r="D1276" s="245" t="s">
        <v>253</v>
      </c>
      <c r="E1276" s="246" t="s">
        <v>1</v>
      </c>
      <c r="F1276" s="247" t="s">
        <v>1631</v>
      </c>
      <c r="G1276" s="244"/>
      <c r="H1276" s="248">
        <v>12.6</v>
      </c>
      <c r="I1276" s="249"/>
      <c r="J1276" s="244"/>
      <c r="K1276" s="244"/>
      <c r="L1276" s="250"/>
      <c r="M1276" s="251"/>
      <c r="N1276" s="252"/>
      <c r="O1276" s="252"/>
      <c r="P1276" s="252"/>
      <c r="Q1276" s="252"/>
      <c r="R1276" s="252"/>
      <c r="S1276" s="252"/>
      <c r="T1276" s="25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54" t="s">
        <v>253</v>
      </c>
      <c r="AU1276" s="254" t="s">
        <v>92</v>
      </c>
      <c r="AV1276" s="13" t="s">
        <v>92</v>
      </c>
      <c r="AW1276" s="13" t="s">
        <v>36</v>
      </c>
      <c r="AX1276" s="13" t="s">
        <v>83</v>
      </c>
      <c r="AY1276" s="254" t="s">
        <v>244</v>
      </c>
    </row>
    <row r="1277" s="13" customFormat="1">
      <c r="A1277" s="13"/>
      <c r="B1277" s="243"/>
      <c r="C1277" s="244"/>
      <c r="D1277" s="245" t="s">
        <v>253</v>
      </c>
      <c r="E1277" s="246" t="s">
        <v>1</v>
      </c>
      <c r="F1277" s="247" t="s">
        <v>1632</v>
      </c>
      <c r="G1277" s="244"/>
      <c r="H1277" s="248">
        <v>9.0299999999999994</v>
      </c>
      <c r="I1277" s="249"/>
      <c r="J1277" s="244"/>
      <c r="K1277" s="244"/>
      <c r="L1277" s="250"/>
      <c r="M1277" s="251"/>
      <c r="N1277" s="252"/>
      <c r="O1277" s="252"/>
      <c r="P1277" s="252"/>
      <c r="Q1277" s="252"/>
      <c r="R1277" s="252"/>
      <c r="S1277" s="252"/>
      <c r="T1277" s="25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54" t="s">
        <v>253</v>
      </c>
      <c r="AU1277" s="254" t="s">
        <v>92</v>
      </c>
      <c r="AV1277" s="13" t="s">
        <v>92</v>
      </c>
      <c r="AW1277" s="13" t="s">
        <v>36</v>
      </c>
      <c r="AX1277" s="13" t="s">
        <v>83</v>
      </c>
      <c r="AY1277" s="254" t="s">
        <v>244</v>
      </c>
    </row>
    <row r="1278" s="13" customFormat="1">
      <c r="A1278" s="13"/>
      <c r="B1278" s="243"/>
      <c r="C1278" s="244"/>
      <c r="D1278" s="245" t="s">
        <v>253</v>
      </c>
      <c r="E1278" s="246" t="s">
        <v>1</v>
      </c>
      <c r="F1278" s="247" t="s">
        <v>1633</v>
      </c>
      <c r="G1278" s="244"/>
      <c r="H1278" s="248">
        <v>12.6</v>
      </c>
      <c r="I1278" s="249"/>
      <c r="J1278" s="244"/>
      <c r="K1278" s="244"/>
      <c r="L1278" s="250"/>
      <c r="M1278" s="251"/>
      <c r="N1278" s="252"/>
      <c r="O1278" s="252"/>
      <c r="P1278" s="252"/>
      <c r="Q1278" s="252"/>
      <c r="R1278" s="252"/>
      <c r="S1278" s="252"/>
      <c r="T1278" s="25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54" t="s">
        <v>253</v>
      </c>
      <c r="AU1278" s="254" t="s">
        <v>92</v>
      </c>
      <c r="AV1278" s="13" t="s">
        <v>92</v>
      </c>
      <c r="AW1278" s="13" t="s">
        <v>36</v>
      </c>
      <c r="AX1278" s="13" t="s">
        <v>83</v>
      </c>
      <c r="AY1278" s="254" t="s">
        <v>244</v>
      </c>
    </row>
    <row r="1279" s="16" customFormat="1">
      <c r="A1279" s="16"/>
      <c r="B1279" s="276"/>
      <c r="C1279" s="277"/>
      <c r="D1279" s="245" t="s">
        <v>253</v>
      </c>
      <c r="E1279" s="278" t="s">
        <v>1</v>
      </c>
      <c r="F1279" s="279" t="s">
        <v>503</v>
      </c>
      <c r="G1279" s="277"/>
      <c r="H1279" s="280">
        <v>464.63</v>
      </c>
      <c r="I1279" s="281"/>
      <c r="J1279" s="277"/>
      <c r="K1279" s="277"/>
      <c r="L1279" s="282"/>
      <c r="M1279" s="283"/>
      <c r="N1279" s="284"/>
      <c r="O1279" s="284"/>
      <c r="P1279" s="284"/>
      <c r="Q1279" s="284"/>
      <c r="R1279" s="284"/>
      <c r="S1279" s="284"/>
      <c r="T1279" s="285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T1279" s="286" t="s">
        <v>253</v>
      </c>
      <c r="AU1279" s="286" t="s">
        <v>92</v>
      </c>
      <c r="AV1279" s="16" t="s">
        <v>358</v>
      </c>
      <c r="AW1279" s="16" t="s">
        <v>36</v>
      </c>
      <c r="AX1279" s="16" t="s">
        <v>83</v>
      </c>
      <c r="AY1279" s="286" t="s">
        <v>244</v>
      </c>
    </row>
    <row r="1280" s="13" customFormat="1">
      <c r="A1280" s="13"/>
      <c r="B1280" s="243"/>
      <c r="C1280" s="244"/>
      <c r="D1280" s="245" t="s">
        <v>253</v>
      </c>
      <c r="E1280" s="246" t="s">
        <v>1</v>
      </c>
      <c r="F1280" s="247" t="s">
        <v>1641</v>
      </c>
      <c r="G1280" s="244"/>
      <c r="H1280" s="248">
        <v>77.778000000000006</v>
      </c>
      <c r="I1280" s="249"/>
      <c r="J1280" s="244"/>
      <c r="K1280" s="244"/>
      <c r="L1280" s="250"/>
      <c r="M1280" s="251"/>
      <c r="N1280" s="252"/>
      <c r="O1280" s="252"/>
      <c r="P1280" s="252"/>
      <c r="Q1280" s="252"/>
      <c r="R1280" s="252"/>
      <c r="S1280" s="252"/>
      <c r="T1280" s="25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54" t="s">
        <v>253</v>
      </c>
      <c r="AU1280" s="254" t="s">
        <v>92</v>
      </c>
      <c r="AV1280" s="13" t="s">
        <v>92</v>
      </c>
      <c r="AW1280" s="13" t="s">
        <v>36</v>
      </c>
      <c r="AX1280" s="13" t="s">
        <v>83</v>
      </c>
      <c r="AY1280" s="254" t="s">
        <v>244</v>
      </c>
    </row>
    <row r="1281" s="14" customFormat="1">
      <c r="A1281" s="14"/>
      <c r="B1281" s="255"/>
      <c r="C1281" s="256"/>
      <c r="D1281" s="245" t="s">
        <v>253</v>
      </c>
      <c r="E1281" s="257" t="s">
        <v>1</v>
      </c>
      <c r="F1281" s="258" t="s">
        <v>255</v>
      </c>
      <c r="G1281" s="256"/>
      <c r="H1281" s="259">
        <v>542.40800000000002</v>
      </c>
      <c r="I1281" s="260"/>
      <c r="J1281" s="256"/>
      <c r="K1281" s="256"/>
      <c r="L1281" s="261"/>
      <c r="M1281" s="262"/>
      <c r="N1281" s="263"/>
      <c r="O1281" s="263"/>
      <c r="P1281" s="263"/>
      <c r="Q1281" s="263"/>
      <c r="R1281" s="263"/>
      <c r="S1281" s="263"/>
      <c r="T1281" s="26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65" t="s">
        <v>253</v>
      </c>
      <c r="AU1281" s="265" t="s">
        <v>92</v>
      </c>
      <c r="AV1281" s="14" t="s">
        <v>251</v>
      </c>
      <c r="AW1281" s="14" t="s">
        <v>36</v>
      </c>
      <c r="AX1281" s="14" t="s">
        <v>90</v>
      </c>
      <c r="AY1281" s="265" t="s">
        <v>244</v>
      </c>
    </row>
    <row r="1282" s="13" customFormat="1">
      <c r="A1282" s="13"/>
      <c r="B1282" s="243"/>
      <c r="C1282" s="244"/>
      <c r="D1282" s="245" t="s">
        <v>253</v>
      </c>
      <c r="E1282" s="244"/>
      <c r="F1282" s="247" t="s">
        <v>1642</v>
      </c>
      <c r="G1282" s="244"/>
      <c r="H1282" s="248">
        <v>650.88999999999999</v>
      </c>
      <c r="I1282" s="249"/>
      <c r="J1282" s="244"/>
      <c r="K1282" s="244"/>
      <c r="L1282" s="250"/>
      <c r="M1282" s="251"/>
      <c r="N1282" s="252"/>
      <c r="O1282" s="252"/>
      <c r="P1282" s="252"/>
      <c r="Q1282" s="252"/>
      <c r="R1282" s="252"/>
      <c r="S1282" s="252"/>
      <c r="T1282" s="25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54" t="s">
        <v>253</v>
      </c>
      <c r="AU1282" s="254" t="s">
        <v>92</v>
      </c>
      <c r="AV1282" s="13" t="s">
        <v>92</v>
      </c>
      <c r="AW1282" s="13" t="s">
        <v>4</v>
      </c>
      <c r="AX1282" s="13" t="s">
        <v>90</v>
      </c>
      <c r="AY1282" s="254" t="s">
        <v>244</v>
      </c>
    </row>
    <row r="1283" s="2" customFormat="1" ht="37.8" customHeight="1">
      <c r="A1283" s="39"/>
      <c r="B1283" s="40"/>
      <c r="C1283" s="229" t="s">
        <v>1643</v>
      </c>
      <c r="D1283" s="229" t="s">
        <v>247</v>
      </c>
      <c r="E1283" s="230" t="s">
        <v>1644</v>
      </c>
      <c r="F1283" s="231" t="s">
        <v>1645</v>
      </c>
      <c r="G1283" s="232" t="s">
        <v>174</v>
      </c>
      <c r="H1283" s="233">
        <v>152.43000000000001</v>
      </c>
      <c r="I1283" s="234"/>
      <c r="J1283" s="235">
        <f>ROUND(I1283*H1283,2)</f>
        <v>0</v>
      </c>
      <c r="K1283" s="236"/>
      <c r="L1283" s="45"/>
      <c r="M1283" s="237" t="s">
        <v>1</v>
      </c>
      <c r="N1283" s="238" t="s">
        <v>48</v>
      </c>
      <c r="O1283" s="92"/>
      <c r="P1283" s="239">
        <f>O1283*H1283</f>
        <v>0</v>
      </c>
      <c r="Q1283" s="239">
        <v>0.0060000000000000001</v>
      </c>
      <c r="R1283" s="239">
        <f>Q1283*H1283</f>
        <v>0.91458000000000006</v>
      </c>
      <c r="S1283" s="239">
        <v>0</v>
      </c>
      <c r="T1283" s="240">
        <f>S1283*H1283</f>
        <v>0</v>
      </c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R1283" s="241" t="s">
        <v>330</v>
      </c>
      <c r="AT1283" s="241" t="s">
        <v>247</v>
      </c>
      <c r="AU1283" s="241" t="s">
        <v>92</v>
      </c>
      <c r="AY1283" s="18" t="s">
        <v>244</v>
      </c>
      <c r="BE1283" s="242">
        <f>IF(N1283="základní",J1283,0)</f>
        <v>0</v>
      </c>
      <c r="BF1283" s="242">
        <f>IF(N1283="snížená",J1283,0)</f>
        <v>0</v>
      </c>
      <c r="BG1283" s="242">
        <f>IF(N1283="zákl. přenesená",J1283,0)</f>
        <v>0</v>
      </c>
      <c r="BH1283" s="242">
        <f>IF(N1283="sníž. přenesená",J1283,0)</f>
        <v>0</v>
      </c>
      <c r="BI1283" s="242">
        <f>IF(N1283="nulová",J1283,0)</f>
        <v>0</v>
      </c>
      <c r="BJ1283" s="18" t="s">
        <v>90</v>
      </c>
      <c r="BK1283" s="242">
        <f>ROUND(I1283*H1283,2)</f>
        <v>0</v>
      </c>
      <c r="BL1283" s="18" t="s">
        <v>330</v>
      </c>
      <c r="BM1283" s="241" t="s">
        <v>1646</v>
      </c>
    </row>
    <row r="1284" s="13" customFormat="1">
      <c r="A1284" s="13"/>
      <c r="B1284" s="243"/>
      <c r="C1284" s="244"/>
      <c r="D1284" s="245" t="s">
        <v>253</v>
      </c>
      <c r="E1284" s="246" t="s">
        <v>1</v>
      </c>
      <c r="F1284" s="247" t="s">
        <v>1647</v>
      </c>
      <c r="G1284" s="244"/>
      <c r="H1284" s="248">
        <v>13.140000000000001</v>
      </c>
      <c r="I1284" s="249"/>
      <c r="J1284" s="244"/>
      <c r="K1284" s="244"/>
      <c r="L1284" s="250"/>
      <c r="M1284" s="251"/>
      <c r="N1284" s="252"/>
      <c r="O1284" s="252"/>
      <c r="P1284" s="252"/>
      <c r="Q1284" s="252"/>
      <c r="R1284" s="252"/>
      <c r="S1284" s="252"/>
      <c r="T1284" s="25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54" t="s">
        <v>253</v>
      </c>
      <c r="AU1284" s="254" t="s">
        <v>92</v>
      </c>
      <c r="AV1284" s="13" t="s">
        <v>92</v>
      </c>
      <c r="AW1284" s="13" t="s">
        <v>36</v>
      </c>
      <c r="AX1284" s="13" t="s">
        <v>83</v>
      </c>
      <c r="AY1284" s="254" t="s">
        <v>244</v>
      </c>
    </row>
    <row r="1285" s="13" customFormat="1">
      <c r="A1285" s="13"/>
      <c r="B1285" s="243"/>
      <c r="C1285" s="244"/>
      <c r="D1285" s="245" t="s">
        <v>253</v>
      </c>
      <c r="E1285" s="246" t="s">
        <v>1</v>
      </c>
      <c r="F1285" s="247" t="s">
        <v>1648</v>
      </c>
      <c r="G1285" s="244"/>
      <c r="H1285" s="248">
        <v>12.65</v>
      </c>
      <c r="I1285" s="249"/>
      <c r="J1285" s="244"/>
      <c r="K1285" s="244"/>
      <c r="L1285" s="250"/>
      <c r="M1285" s="251"/>
      <c r="N1285" s="252"/>
      <c r="O1285" s="252"/>
      <c r="P1285" s="252"/>
      <c r="Q1285" s="252"/>
      <c r="R1285" s="252"/>
      <c r="S1285" s="252"/>
      <c r="T1285" s="25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54" t="s">
        <v>253</v>
      </c>
      <c r="AU1285" s="254" t="s">
        <v>92</v>
      </c>
      <c r="AV1285" s="13" t="s">
        <v>92</v>
      </c>
      <c r="AW1285" s="13" t="s">
        <v>36</v>
      </c>
      <c r="AX1285" s="13" t="s">
        <v>83</v>
      </c>
      <c r="AY1285" s="254" t="s">
        <v>244</v>
      </c>
    </row>
    <row r="1286" s="13" customFormat="1">
      <c r="A1286" s="13"/>
      <c r="B1286" s="243"/>
      <c r="C1286" s="244"/>
      <c r="D1286" s="245" t="s">
        <v>253</v>
      </c>
      <c r="E1286" s="246" t="s">
        <v>1</v>
      </c>
      <c r="F1286" s="247" t="s">
        <v>1649</v>
      </c>
      <c r="G1286" s="244"/>
      <c r="H1286" s="248">
        <v>48.450000000000003</v>
      </c>
      <c r="I1286" s="249"/>
      <c r="J1286" s="244"/>
      <c r="K1286" s="244"/>
      <c r="L1286" s="250"/>
      <c r="M1286" s="251"/>
      <c r="N1286" s="252"/>
      <c r="O1286" s="252"/>
      <c r="P1286" s="252"/>
      <c r="Q1286" s="252"/>
      <c r="R1286" s="252"/>
      <c r="S1286" s="252"/>
      <c r="T1286" s="25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54" t="s">
        <v>253</v>
      </c>
      <c r="AU1286" s="254" t="s">
        <v>92</v>
      </c>
      <c r="AV1286" s="13" t="s">
        <v>92</v>
      </c>
      <c r="AW1286" s="13" t="s">
        <v>36</v>
      </c>
      <c r="AX1286" s="13" t="s">
        <v>83</v>
      </c>
      <c r="AY1286" s="254" t="s">
        <v>244</v>
      </c>
    </row>
    <row r="1287" s="13" customFormat="1">
      <c r="A1287" s="13"/>
      <c r="B1287" s="243"/>
      <c r="C1287" s="244"/>
      <c r="D1287" s="245" t="s">
        <v>253</v>
      </c>
      <c r="E1287" s="246" t="s">
        <v>1</v>
      </c>
      <c r="F1287" s="247" t="s">
        <v>1650</v>
      </c>
      <c r="G1287" s="244"/>
      <c r="H1287" s="248">
        <v>12.65</v>
      </c>
      <c r="I1287" s="249"/>
      <c r="J1287" s="244"/>
      <c r="K1287" s="244"/>
      <c r="L1287" s="250"/>
      <c r="M1287" s="251"/>
      <c r="N1287" s="252"/>
      <c r="O1287" s="252"/>
      <c r="P1287" s="252"/>
      <c r="Q1287" s="252"/>
      <c r="R1287" s="252"/>
      <c r="S1287" s="252"/>
      <c r="T1287" s="25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54" t="s">
        <v>253</v>
      </c>
      <c r="AU1287" s="254" t="s">
        <v>92</v>
      </c>
      <c r="AV1287" s="13" t="s">
        <v>92</v>
      </c>
      <c r="AW1287" s="13" t="s">
        <v>36</v>
      </c>
      <c r="AX1287" s="13" t="s">
        <v>83</v>
      </c>
      <c r="AY1287" s="254" t="s">
        <v>244</v>
      </c>
    </row>
    <row r="1288" s="13" customFormat="1">
      <c r="A1288" s="13"/>
      <c r="B1288" s="243"/>
      <c r="C1288" s="244"/>
      <c r="D1288" s="245" t="s">
        <v>253</v>
      </c>
      <c r="E1288" s="246" t="s">
        <v>1</v>
      </c>
      <c r="F1288" s="247" t="s">
        <v>1651</v>
      </c>
      <c r="G1288" s="244"/>
      <c r="H1288" s="248">
        <v>10.67</v>
      </c>
      <c r="I1288" s="249"/>
      <c r="J1288" s="244"/>
      <c r="K1288" s="244"/>
      <c r="L1288" s="250"/>
      <c r="M1288" s="251"/>
      <c r="N1288" s="252"/>
      <c r="O1288" s="252"/>
      <c r="P1288" s="252"/>
      <c r="Q1288" s="252"/>
      <c r="R1288" s="252"/>
      <c r="S1288" s="252"/>
      <c r="T1288" s="25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54" t="s">
        <v>253</v>
      </c>
      <c r="AU1288" s="254" t="s">
        <v>92</v>
      </c>
      <c r="AV1288" s="13" t="s">
        <v>92</v>
      </c>
      <c r="AW1288" s="13" t="s">
        <v>36</v>
      </c>
      <c r="AX1288" s="13" t="s">
        <v>83</v>
      </c>
      <c r="AY1288" s="254" t="s">
        <v>244</v>
      </c>
    </row>
    <row r="1289" s="13" customFormat="1">
      <c r="A1289" s="13"/>
      <c r="B1289" s="243"/>
      <c r="C1289" s="244"/>
      <c r="D1289" s="245" t="s">
        <v>253</v>
      </c>
      <c r="E1289" s="246" t="s">
        <v>1</v>
      </c>
      <c r="F1289" s="247" t="s">
        <v>1652</v>
      </c>
      <c r="G1289" s="244"/>
      <c r="H1289" s="248">
        <v>7.3399999999999999</v>
      </c>
      <c r="I1289" s="249"/>
      <c r="J1289" s="244"/>
      <c r="K1289" s="244"/>
      <c r="L1289" s="250"/>
      <c r="M1289" s="251"/>
      <c r="N1289" s="252"/>
      <c r="O1289" s="252"/>
      <c r="P1289" s="252"/>
      <c r="Q1289" s="252"/>
      <c r="R1289" s="252"/>
      <c r="S1289" s="252"/>
      <c r="T1289" s="25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54" t="s">
        <v>253</v>
      </c>
      <c r="AU1289" s="254" t="s">
        <v>92</v>
      </c>
      <c r="AV1289" s="13" t="s">
        <v>92</v>
      </c>
      <c r="AW1289" s="13" t="s">
        <v>36</v>
      </c>
      <c r="AX1289" s="13" t="s">
        <v>83</v>
      </c>
      <c r="AY1289" s="254" t="s">
        <v>244</v>
      </c>
    </row>
    <row r="1290" s="13" customFormat="1">
      <c r="A1290" s="13"/>
      <c r="B1290" s="243"/>
      <c r="C1290" s="244"/>
      <c r="D1290" s="245" t="s">
        <v>253</v>
      </c>
      <c r="E1290" s="246" t="s">
        <v>1</v>
      </c>
      <c r="F1290" s="247" t="s">
        <v>1653</v>
      </c>
      <c r="G1290" s="244"/>
      <c r="H1290" s="248">
        <v>7.0800000000000001</v>
      </c>
      <c r="I1290" s="249"/>
      <c r="J1290" s="244"/>
      <c r="K1290" s="244"/>
      <c r="L1290" s="250"/>
      <c r="M1290" s="251"/>
      <c r="N1290" s="252"/>
      <c r="O1290" s="252"/>
      <c r="P1290" s="252"/>
      <c r="Q1290" s="252"/>
      <c r="R1290" s="252"/>
      <c r="S1290" s="252"/>
      <c r="T1290" s="25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54" t="s">
        <v>253</v>
      </c>
      <c r="AU1290" s="254" t="s">
        <v>92</v>
      </c>
      <c r="AV1290" s="13" t="s">
        <v>92</v>
      </c>
      <c r="AW1290" s="13" t="s">
        <v>36</v>
      </c>
      <c r="AX1290" s="13" t="s">
        <v>83</v>
      </c>
      <c r="AY1290" s="254" t="s">
        <v>244</v>
      </c>
    </row>
    <row r="1291" s="13" customFormat="1">
      <c r="A1291" s="13"/>
      <c r="B1291" s="243"/>
      <c r="C1291" s="244"/>
      <c r="D1291" s="245" t="s">
        <v>253</v>
      </c>
      <c r="E1291" s="246" t="s">
        <v>1</v>
      </c>
      <c r="F1291" s="247" t="s">
        <v>1654</v>
      </c>
      <c r="G1291" s="244"/>
      <c r="H1291" s="248">
        <v>7.21</v>
      </c>
      <c r="I1291" s="249"/>
      <c r="J1291" s="244"/>
      <c r="K1291" s="244"/>
      <c r="L1291" s="250"/>
      <c r="M1291" s="251"/>
      <c r="N1291" s="252"/>
      <c r="O1291" s="252"/>
      <c r="P1291" s="252"/>
      <c r="Q1291" s="252"/>
      <c r="R1291" s="252"/>
      <c r="S1291" s="252"/>
      <c r="T1291" s="25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54" t="s">
        <v>253</v>
      </c>
      <c r="AU1291" s="254" t="s">
        <v>92</v>
      </c>
      <c r="AV1291" s="13" t="s">
        <v>92</v>
      </c>
      <c r="AW1291" s="13" t="s">
        <v>36</v>
      </c>
      <c r="AX1291" s="13" t="s">
        <v>83</v>
      </c>
      <c r="AY1291" s="254" t="s">
        <v>244</v>
      </c>
    </row>
    <row r="1292" s="13" customFormat="1">
      <c r="A1292" s="13"/>
      <c r="B1292" s="243"/>
      <c r="C1292" s="244"/>
      <c r="D1292" s="245" t="s">
        <v>253</v>
      </c>
      <c r="E1292" s="246" t="s">
        <v>1</v>
      </c>
      <c r="F1292" s="247" t="s">
        <v>1655</v>
      </c>
      <c r="G1292" s="244"/>
      <c r="H1292" s="248">
        <v>13.93</v>
      </c>
      <c r="I1292" s="249"/>
      <c r="J1292" s="244"/>
      <c r="K1292" s="244"/>
      <c r="L1292" s="250"/>
      <c r="M1292" s="251"/>
      <c r="N1292" s="252"/>
      <c r="O1292" s="252"/>
      <c r="P1292" s="252"/>
      <c r="Q1292" s="252"/>
      <c r="R1292" s="252"/>
      <c r="S1292" s="252"/>
      <c r="T1292" s="25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54" t="s">
        <v>253</v>
      </c>
      <c r="AU1292" s="254" t="s">
        <v>92</v>
      </c>
      <c r="AV1292" s="13" t="s">
        <v>92</v>
      </c>
      <c r="AW1292" s="13" t="s">
        <v>36</v>
      </c>
      <c r="AX1292" s="13" t="s">
        <v>83</v>
      </c>
      <c r="AY1292" s="254" t="s">
        <v>244</v>
      </c>
    </row>
    <row r="1293" s="13" customFormat="1">
      <c r="A1293" s="13"/>
      <c r="B1293" s="243"/>
      <c r="C1293" s="244"/>
      <c r="D1293" s="245" t="s">
        <v>253</v>
      </c>
      <c r="E1293" s="246" t="s">
        <v>1</v>
      </c>
      <c r="F1293" s="247" t="s">
        <v>1656</v>
      </c>
      <c r="G1293" s="244"/>
      <c r="H1293" s="248">
        <v>10.91</v>
      </c>
      <c r="I1293" s="249"/>
      <c r="J1293" s="244"/>
      <c r="K1293" s="244"/>
      <c r="L1293" s="250"/>
      <c r="M1293" s="251"/>
      <c r="N1293" s="252"/>
      <c r="O1293" s="252"/>
      <c r="P1293" s="252"/>
      <c r="Q1293" s="252"/>
      <c r="R1293" s="252"/>
      <c r="S1293" s="252"/>
      <c r="T1293" s="25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54" t="s">
        <v>253</v>
      </c>
      <c r="AU1293" s="254" t="s">
        <v>92</v>
      </c>
      <c r="AV1293" s="13" t="s">
        <v>92</v>
      </c>
      <c r="AW1293" s="13" t="s">
        <v>36</v>
      </c>
      <c r="AX1293" s="13" t="s">
        <v>83</v>
      </c>
      <c r="AY1293" s="254" t="s">
        <v>244</v>
      </c>
    </row>
    <row r="1294" s="13" customFormat="1">
      <c r="A1294" s="13"/>
      <c r="B1294" s="243"/>
      <c r="C1294" s="244"/>
      <c r="D1294" s="245" t="s">
        <v>253</v>
      </c>
      <c r="E1294" s="246" t="s">
        <v>1</v>
      </c>
      <c r="F1294" s="247" t="s">
        <v>1657</v>
      </c>
      <c r="G1294" s="244"/>
      <c r="H1294" s="248">
        <v>8.4000000000000004</v>
      </c>
      <c r="I1294" s="249"/>
      <c r="J1294" s="244"/>
      <c r="K1294" s="244"/>
      <c r="L1294" s="250"/>
      <c r="M1294" s="251"/>
      <c r="N1294" s="252"/>
      <c r="O1294" s="252"/>
      <c r="P1294" s="252"/>
      <c r="Q1294" s="252"/>
      <c r="R1294" s="252"/>
      <c r="S1294" s="252"/>
      <c r="T1294" s="25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54" t="s">
        <v>253</v>
      </c>
      <c r="AU1294" s="254" t="s">
        <v>92</v>
      </c>
      <c r="AV1294" s="13" t="s">
        <v>92</v>
      </c>
      <c r="AW1294" s="13" t="s">
        <v>36</v>
      </c>
      <c r="AX1294" s="13" t="s">
        <v>83</v>
      </c>
      <c r="AY1294" s="254" t="s">
        <v>244</v>
      </c>
    </row>
    <row r="1295" s="14" customFormat="1">
      <c r="A1295" s="14"/>
      <c r="B1295" s="255"/>
      <c r="C1295" s="256"/>
      <c r="D1295" s="245" t="s">
        <v>253</v>
      </c>
      <c r="E1295" s="257" t="s">
        <v>177</v>
      </c>
      <c r="F1295" s="258" t="s">
        <v>255</v>
      </c>
      <c r="G1295" s="256"/>
      <c r="H1295" s="259">
        <v>152.43000000000001</v>
      </c>
      <c r="I1295" s="260"/>
      <c r="J1295" s="256"/>
      <c r="K1295" s="256"/>
      <c r="L1295" s="261"/>
      <c r="M1295" s="262"/>
      <c r="N1295" s="263"/>
      <c r="O1295" s="263"/>
      <c r="P1295" s="263"/>
      <c r="Q1295" s="263"/>
      <c r="R1295" s="263"/>
      <c r="S1295" s="263"/>
      <c r="T1295" s="26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65" t="s">
        <v>253</v>
      </c>
      <c r="AU1295" s="265" t="s">
        <v>92</v>
      </c>
      <c r="AV1295" s="14" t="s">
        <v>251</v>
      </c>
      <c r="AW1295" s="14" t="s">
        <v>36</v>
      </c>
      <c r="AX1295" s="14" t="s">
        <v>90</v>
      </c>
      <c r="AY1295" s="265" t="s">
        <v>244</v>
      </c>
    </row>
    <row r="1296" s="2" customFormat="1" ht="33" customHeight="1">
      <c r="A1296" s="39"/>
      <c r="B1296" s="40"/>
      <c r="C1296" s="287" t="s">
        <v>1658</v>
      </c>
      <c r="D1296" s="287" t="s">
        <v>529</v>
      </c>
      <c r="E1296" s="288" t="s">
        <v>1659</v>
      </c>
      <c r="F1296" s="289" t="s">
        <v>1660</v>
      </c>
      <c r="G1296" s="290" t="s">
        <v>174</v>
      </c>
      <c r="H1296" s="291">
        <v>195.298</v>
      </c>
      <c r="I1296" s="292"/>
      <c r="J1296" s="293">
        <f>ROUND(I1296*H1296,2)</f>
        <v>0</v>
      </c>
      <c r="K1296" s="294"/>
      <c r="L1296" s="295"/>
      <c r="M1296" s="296" t="s">
        <v>1</v>
      </c>
      <c r="N1296" s="297" t="s">
        <v>48</v>
      </c>
      <c r="O1296" s="92"/>
      <c r="P1296" s="239">
        <f>O1296*H1296</f>
        <v>0</v>
      </c>
      <c r="Q1296" s="239">
        <v>0.021999999999999999</v>
      </c>
      <c r="R1296" s="239">
        <f>Q1296*H1296</f>
        <v>4.2965559999999998</v>
      </c>
      <c r="S1296" s="239">
        <v>0</v>
      </c>
      <c r="T1296" s="240">
        <f>S1296*H1296</f>
        <v>0</v>
      </c>
      <c r="U1296" s="39"/>
      <c r="V1296" s="39"/>
      <c r="W1296" s="39"/>
      <c r="X1296" s="39"/>
      <c r="Y1296" s="39"/>
      <c r="Z1296" s="39"/>
      <c r="AA1296" s="39"/>
      <c r="AB1296" s="39"/>
      <c r="AC1296" s="39"/>
      <c r="AD1296" s="39"/>
      <c r="AE1296" s="39"/>
      <c r="AR1296" s="241" t="s">
        <v>427</v>
      </c>
      <c r="AT1296" s="241" t="s">
        <v>529</v>
      </c>
      <c r="AU1296" s="241" t="s">
        <v>92</v>
      </c>
      <c r="AY1296" s="18" t="s">
        <v>244</v>
      </c>
      <c r="BE1296" s="242">
        <f>IF(N1296="základní",J1296,0)</f>
        <v>0</v>
      </c>
      <c r="BF1296" s="242">
        <f>IF(N1296="snížená",J1296,0)</f>
        <v>0</v>
      </c>
      <c r="BG1296" s="242">
        <f>IF(N1296="zákl. přenesená",J1296,0)</f>
        <v>0</v>
      </c>
      <c r="BH1296" s="242">
        <f>IF(N1296="sníž. přenesená",J1296,0)</f>
        <v>0</v>
      </c>
      <c r="BI1296" s="242">
        <f>IF(N1296="nulová",J1296,0)</f>
        <v>0</v>
      </c>
      <c r="BJ1296" s="18" t="s">
        <v>90</v>
      </c>
      <c r="BK1296" s="242">
        <f>ROUND(I1296*H1296,2)</f>
        <v>0</v>
      </c>
      <c r="BL1296" s="18" t="s">
        <v>330</v>
      </c>
      <c r="BM1296" s="241" t="s">
        <v>1661</v>
      </c>
    </row>
    <row r="1297" s="13" customFormat="1">
      <c r="A1297" s="13"/>
      <c r="B1297" s="243"/>
      <c r="C1297" s="244"/>
      <c r="D1297" s="245" t="s">
        <v>253</v>
      </c>
      <c r="E1297" s="246" t="s">
        <v>1</v>
      </c>
      <c r="F1297" s="247" t="s">
        <v>1647</v>
      </c>
      <c r="G1297" s="244"/>
      <c r="H1297" s="248">
        <v>13.140000000000001</v>
      </c>
      <c r="I1297" s="249"/>
      <c r="J1297" s="244"/>
      <c r="K1297" s="244"/>
      <c r="L1297" s="250"/>
      <c r="M1297" s="251"/>
      <c r="N1297" s="252"/>
      <c r="O1297" s="252"/>
      <c r="P1297" s="252"/>
      <c r="Q1297" s="252"/>
      <c r="R1297" s="252"/>
      <c r="S1297" s="252"/>
      <c r="T1297" s="25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54" t="s">
        <v>253</v>
      </c>
      <c r="AU1297" s="254" t="s">
        <v>92</v>
      </c>
      <c r="AV1297" s="13" t="s">
        <v>92</v>
      </c>
      <c r="AW1297" s="13" t="s">
        <v>36</v>
      </c>
      <c r="AX1297" s="13" t="s">
        <v>83</v>
      </c>
      <c r="AY1297" s="254" t="s">
        <v>244</v>
      </c>
    </row>
    <row r="1298" s="13" customFormat="1">
      <c r="A1298" s="13"/>
      <c r="B1298" s="243"/>
      <c r="C1298" s="244"/>
      <c r="D1298" s="245" t="s">
        <v>253</v>
      </c>
      <c r="E1298" s="246" t="s">
        <v>1</v>
      </c>
      <c r="F1298" s="247" t="s">
        <v>1648</v>
      </c>
      <c r="G1298" s="244"/>
      <c r="H1298" s="248">
        <v>12.65</v>
      </c>
      <c r="I1298" s="249"/>
      <c r="J1298" s="244"/>
      <c r="K1298" s="244"/>
      <c r="L1298" s="250"/>
      <c r="M1298" s="251"/>
      <c r="N1298" s="252"/>
      <c r="O1298" s="252"/>
      <c r="P1298" s="252"/>
      <c r="Q1298" s="252"/>
      <c r="R1298" s="252"/>
      <c r="S1298" s="252"/>
      <c r="T1298" s="25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54" t="s">
        <v>253</v>
      </c>
      <c r="AU1298" s="254" t="s">
        <v>92</v>
      </c>
      <c r="AV1298" s="13" t="s">
        <v>92</v>
      </c>
      <c r="AW1298" s="13" t="s">
        <v>36</v>
      </c>
      <c r="AX1298" s="13" t="s">
        <v>83</v>
      </c>
      <c r="AY1298" s="254" t="s">
        <v>244</v>
      </c>
    </row>
    <row r="1299" s="13" customFormat="1">
      <c r="A1299" s="13"/>
      <c r="B1299" s="243"/>
      <c r="C1299" s="244"/>
      <c r="D1299" s="245" t="s">
        <v>253</v>
      </c>
      <c r="E1299" s="246" t="s">
        <v>1</v>
      </c>
      <c r="F1299" s="247" t="s">
        <v>1649</v>
      </c>
      <c r="G1299" s="244"/>
      <c r="H1299" s="248">
        <v>48.450000000000003</v>
      </c>
      <c r="I1299" s="249"/>
      <c r="J1299" s="244"/>
      <c r="K1299" s="244"/>
      <c r="L1299" s="250"/>
      <c r="M1299" s="251"/>
      <c r="N1299" s="252"/>
      <c r="O1299" s="252"/>
      <c r="P1299" s="252"/>
      <c r="Q1299" s="252"/>
      <c r="R1299" s="252"/>
      <c r="S1299" s="252"/>
      <c r="T1299" s="25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54" t="s">
        <v>253</v>
      </c>
      <c r="AU1299" s="254" t="s">
        <v>92</v>
      </c>
      <c r="AV1299" s="13" t="s">
        <v>92</v>
      </c>
      <c r="AW1299" s="13" t="s">
        <v>36</v>
      </c>
      <c r="AX1299" s="13" t="s">
        <v>83</v>
      </c>
      <c r="AY1299" s="254" t="s">
        <v>244</v>
      </c>
    </row>
    <row r="1300" s="13" customFormat="1">
      <c r="A1300" s="13"/>
      <c r="B1300" s="243"/>
      <c r="C1300" s="244"/>
      <c r="D1300" s="245" t="s">
        <v>253</v>
      </c>
      <c r="E1300" s="246" t="s">
        <v>1</v>
      </c>
      <c r="F1300" s="247" t="s">
        <v>1650</v>
      </c>
      <c r="G1300" s="244"/>
      <c r="H1300" s="248">
        <v>12.65</v>
      </c>
      <c r="I1300" s="249"/>
      <c r="J1300" s="244"/>
      <c r="K1300" s="244"/>
      <c r="L1300" s="250"/>
      <c r="M1300" s="251"/>
      <c r="N1300" s="252"/>
      <c r="O1300" s="252"/>
      <c r="P1300" s="252"/>
      <c r="Q1300" s="252"/>
      <c r="R1300" s="252"/>
      <c r="S1300" s="252"/>
      <c r="T1300" s="25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54" t="s">
        <v>253</v>
      </c>
      <c r="AU1300" s="254" t="s">
        <v>92</v>
      </c>
      <c r="AV1300" s="13" t="s">
        <v>92</v>
      </c>
      <c r="AW1300" s="13" t="s">
        <v>36</v>
      </c>
      <c r="AX1300" s="13" t="s">
        <v>83</v>
      </c>
      <c r="AY1300" s="254" t="s">
        <v>244</v>
      </c>
    </row>
    <row r="1301" s="13" customFormat="1">
      <c r="A1301" s="13"/>
      <c r="B1301" s="243"/>
      <c r="C1301" s="244"/>
      <c r="D1301" s="245" t="s">
        <v>253</v>
      </c>
      <c r="E1301" s="246" t="s">
        <v>1</v>
      </c>
      <c r="F1301" s="247" t="s">
        <v>1651</v>
      </c>
      <c r="G1301" s="244"/>
      <c r="H1301" s="248">
        <v>10.67</v>
      </c>
      <c r="I1301" s="249"/>
      <c r="J1301" s="244"/>
      <c r="K1301" s="244"/>
      <c r="L1301" s="250"/>
      <c r="M1301" s="251"/>
      <c r="N1301" s="252"/>
      <c r="O1301" s="252"/>
      <c r="P1301" s="252"/>
      <c r="Q1301" s="252"/>
      <c r="R1301" s="252"/>
      <c r="S1301" s="252"/>
      <c r="T1301" s="25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54" t="s">
        <v>253</v>
      </c>
      <c r="AU1301" s="254" t="s">
        <v>92</v>
      </c>
      <c r="AV1301" s="13" t="s">
        <v>92</v>
      </c>
      <c r="AW1301" s="13" t="s">
        <v>36</v>
      </c>
      <c r="AX1301" s="13" t="s">
        <v>83</v>
      </c>
      <c r="AY1301" s="254" t="s">
        <v>244</v>
      </c>
    </row>
    <row r="1302" s="13" customFormat="1">
      <c r="A1302" s="13"/>
      <c r="B1302" s="243"/>
      <c r="C1302" s="244"/>
      <c r="D1302" s="245" t="s">
        <v>253</v>
      </c>
      <c r="E1302" s="246" t="s">
        <v>1</v>
      </c>
      <c r="F1302" s="247" t="s">
        <v>1652</v>
      </c>
      <c r="G1302" s="244"/>
      <c r="H1302" s="248">
        <v>7.3399999999999999</v>
      </c>
      <c r="I1302" s="249"/>
      <c r="J1302" s="244"/>
      <c r="K1302" s="244"/>
      <c r="L1302" s="250"/>
      <c r="M1302" s="251"/>
      <c r="N1302" s="252"/>
      <c r="O1302" s="252"/>
      <c r="P1302" s="252"/>
      <c r="Q1302" s="252"/>
      <c r="R1302" s="252"/>
      <c r="S1302" s="252"/>
      <c r="T1302" s="25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54" t="s">
        <v>253</v>
      </c>
      <c r="AU1302" s="254" t="s">
        <v>92</v>
      </c>
      <c r="AV1302" s="13" t="s">
        <v>92</v>
      </c>
      <c r="AW1302" s="13" t="s">
        <v>36</v>
      </c>
      <c r="AX1302" s="13" t="s">
        <v>83</v>
      </c>
      <c r="AY1302" s="254" t="s">
        <v>244</v>
      </c>
    </row>
    <row r="1303" s="13" customFormat="1">
      <c r="A1303" s="13"/>
      <c r="B1303" s="243"/>
      <c r="C1303" s="244"/>
      <c r="D1303" s="245" t="s">
        <v>253</v>
      </c>
      <c r="E1303" s="246" t="s">
        <v>1</v>
      </c>
      <c r="F1303" s="247" t="s">
        <v>1653</v>
      </c>
      <c r="G1303" s="244"/>
      <c r="H1303" s="248">
        <v>7.0800000000000001</v>
      </c>
      <c r="I1303" s="249"/>
      <c r="J1303" s="244"/>
      <c r="K1303" s="244"/>
      <c r="L1303" s="250"/>
      <c r="M1303" s="251"/>
      <c r="N1303" s="252"/>
      <c r="O1303" s="252"/>
      <c r="P1303" s="252"/>
      <c r="Q1303" s="252"/>
      <c r="R1303" s="252"/>
      <c r="S1303" s="252"/>
      <c r="T1303" s="25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54" t="s">
        <v>253</v>
      </c>
      <c r="AU1303" s="254" t="s">
        <v>92</v>
      </c>
      <c r="AV1303" s="13" t="s">
        <v>92</v>
      </c>
      <c r="AW1303" s="13" t="s">
        <v>36</v>
      </c>
      <c r="AX1303" s="13" t="s">
        <v>83</v>
      </c>
      <c r="AY1303" s="254" t="s">
        <v>244</v>
      </c>
    </row>
    <row r="1304" s="13" customFormat="1">
      <c r="A1304" s="13"/>
      <c r="B1304" s="243"/>
      <c r="C1304" s="244"/>
      <c r="D1304" s="245" t="s">
        <v>253</v>
      </c>
      <c r="E1304" s="246" t="s">
        <v>1</v>
      </c>
      <c r="F1304" s="247" t="s">
        <v>1654</v>
      </c>
      <c r="G1304" s="244"/>
      <c r="H1304" s="248">
        <v>7.21</v>
      </c>
      <c r="I1304" s="249"/>
      <c r="J1304" s="244"/>
      <c r="K1304" s="244"/>
      <c r="L1304" s="250"/>
      <c r="M1304" s="251"/>
      <c r="N1304" s="252"/>
      <c r="O1304" s="252"/>
      <c r="P1304" s="252"/>
      <c r="Q1304" s="252"/>
      <c r="R1304" s="252"/>
      <c r="S1304" s="252"/>
      <c r="T1304" s="25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54" t="s">
        <v>253</v>
      </c>
      <c r="AU1304" s="254" t="s">
        <v>92</v>
      </c>
      <c r="AV1304" s="13" t="s">
        <v>92</v>
      </c>
      <c r="AW1304" s="13" t="s">
        <v>36</v>
      </c>
      <c r="AX1304" s="13" t="s">
        <v>83</v>
      </c>
      <c r="AY1304" s="254" t="s">
        <v>244</v>
      </c>
    </row>
    <row r="1305" s="13" customFormat="1">
      <c r="A1305" s="13"/>
      <c r="B1305" s="243"/>
      <c r="C1305" s="244"/>
      <c r="D1305" s="245" t="s">
        <v>253</v>
      </c>
      <c r="E1305" s="246" t="s">
        <v>1</v>
      </c>
      <c r="F1305" s="247" t="s">
        <v>1655</v>
      </c>
      <c r="G1305" s="244"/>
      <c r="H1305" s="248">
        <v>13.93</v>
      </c>
      <c r="I1305" s="249"/>
      <c r="J1305" s="244"/>
      <c r="K1305" s="244"/>
      <c r="L1305" s="250"/>
      <c r="M1305" s="251"/>
      <c r="N1305" s="252"/>
      <c r="O1305" s="252"/>
      <c r="P1305" s="252"/>
      <c r="Q1305" s="252"/>
      <c r="R1305" s="252"/>
      <c r="S1305" s="252"/>
      <c r="T1305" s="25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54" t="s">
        <v>253</v>
      </c>
      <c r="AU1305" s="254" t="s">
        <v>92</v>
      </c>
      <c r="AV1305" s="13" t="s">
        <v>92</v>
      </c>
      <c r="AW1305" s="13" t="s">
        <v>36</v>
      </c>
      <c r="AX1305" s="13" t="s">
        <v>83</v>
      </c>
      <c r="AY1305" s="254" t="s">
        <v>244</v>
      </c>
    </row>
    <row r="1306" s="13" customFormat="1">
      <c r="A1306" s="13"/>
      <c r="B1306" s="243"/>
      <c r="C1306" s="244"/>
      <c r="D1306" s="245" t="s">
        <v>253</v>
      </c>
      <c r="E1306" s="246" t="s">
        <v>1</v>
      </c>
      <c r="F1306" s="247" t="s">
        <v>1656</v>
      </c>
      <c r="G1306" s="244"/>
      <c r="H1306" s="248">
        <v>10.91</v>
      </c>
      <c r="I1306" s="249"/>
      <c r="J1306" s="244"/>
      <c r="K1306" s="244"/>
      <c r="L1306" s="250"/>
      <c r="M1306" s="251"/>
      <c r="N1306" s="252"/>
      <c r="O1306" s="252"/>
      <c r="P1306" s="252"/>
      <c r="Q1306" s="252"/>
      <c r="R1306" s="252"/>
      <c r="S1306" s="252"/>
      <c r="T1306" s="25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54" t="s">
        <v>253</v>
      </c>
      <c r="AU1306" s="254" t="s">
        <v>92</v>
      </c>
      <c r="AV1306" s="13" t="s">
        <v>92</v>
      </c>
      <c r="AW1306" s="13" t="s">
        <v>36</v>
      </c>
      <c r="AX1306" s="13" t="s">
        <v>83</v>
      </c>
      <c r="AY1306" s="254" t="s">
        <v>244</v>
      </c>
    </row>
    <row r="1307" s="13" customFormat="1">
      <c r="A1307" s="13"/>
      <c r="B1307" s="243"/>
      <c r="C1307" s="244"/>
      <c r="D1307" s="245" t="s">
        <v>253</v>
      </c>
      <c r="E1307" s="246" t="s">
        <v>1</v>
      </c>
      <c r="F1307" s="247" t="s">
        <v>1657</v>
      </c>
      <c r="G1307" s="244"/>
      <c r="H1307" s="248">
        <v>8.4000000000000004</v>
      </c>
      <c r="I1307" s="249"/>
      <c r="J1307" s="244"/>
      <c r="K1307" s="244"/>
      <c r="L1307" s="250"/>
      <c r="M1307" s="251"/>
      <c r="N1307" s="252"/>
      <c r="O1307" s="252"/>
      <c r="P1307" s="252"/>
      <c r="Q1307" s="252"/>
      <c r="R1307" s="252"/>
      <c r="S1307" s="252"/>
      <c r="T1307" s="25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54" t="s">
        <v>253</v>
      </c>
      <c r="AU1307" s="254" t="s">
        <v>92</v>
      </c>
      <c r="AV1307" s="13" t="s">
        <v>92</v>
      </c>
      <c r="AW1307" s="13" t="s">
        <v>36</v>
      </c>
      <c r="AX1307" s="13" t="s">
        <v>83</v>
      </c>
      <c r="AY1307" s="254" t="s">
        <v>244</v>
      </c>
    </row>
    <row r="1308" s="13" customFormat="1">
      <c r="A1308" s="13"/>
      <c r="B1308" s="243"/>
      <c r="C1308" s="244"/>
      <c r="D1308" s="245" t="s">
        <v>253</v>
      </c>
      <c r="E1308" s="246" t="s">
        <v>1</v>
      </c>
      <c r="F1308" s="247" t="s">
        <v>1662</v>
      </c>
      <c r="G1308" s="244"/>
      <c r="H1308" s="248">
        <v>25.114000000000001</v>
      </c>
      <c r="I1308" s="249"/>
      <c r="J1308" s="244"/>
      <c r="K1308" s="244"/>
      <c r="L1308" s="250"/>
      <c r="M1308" s="251"/>
      <c r="N1308" s="252"/>
      <c r="O1308" s="252"/>
      <c r="P1308" s="252"/>
      <c r="Q1308" s="252"/>
      <c r="R1308" s="252"/>
      <c r="S1308" s="252"/>
      <c r="T1308" s="25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54" t="s">
        <v>253</v>
      </c>
      <c r="AU1308" s="254" t="s">
        <v>92</v>
      </c>
      <c r="AV1308" s="13" t="s">
        <v>92</v>
      </c>
      <c r="AW1308" s="13" t="s">
        <v>36</v>
      </c>
      <c r="AX1308" s="13" t="s">
        <v>83</v>
      </c>
      <c r="AY1308" s="254" t="s">
        <v>244</v>
      </c>
    </row>
    <row r="1309" s="14" customFormat="1">
      <c r="A1309" s="14"/>
      <c r="B1309" s="255"/>
      <c r="C1309" s="256"/>
      <c r="D1309" s="245" t="s">
        <v>253</v>
      </c>
      <c r="E1309" s="257" t="s">
        <v>1</v>
      </c>
      <c r="F1309" s="258" t="s">
        <v>255</v>
      </c>
      <c r="G1309" s="256"/>
      <c r="H1309" s="259">
        <v>177.54400000000001</v>
      </c>
      <c r="I1309" s="260"/>
      <c r="J1309" s="256"/>
      <c r="K1309" s="256"/>
      <c r="L1309" s="261"/>
      <c r="M1309" s="262"/>
      <c r="N1309" s="263"/>
      <c r="O1309" s="263"/>
      <c r="P1309" s="263"/>
      <c r="Q1309" s="263"/>
      <c r="R1309" s="263"/>
      <c r="S1309" s="263"/>
      <c r="T1309" s="26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65" t="s">
        <v>253</v>
      </c>
      <c r="AU1309" s="265" t="s">
        <v>92</v>
      </c>
      <c r="AV1309" s="14" t="s">
        <v>251</v>
      </c>
      <c r="AW1309" s="14" t="s">
        <v>36</v>
      </c>
      <c r="AX1309" s="14" t="s">
        <v>90</v>
      </c>
      <c r="AY1309" s="265" t="s">
        <v>244</v>
      </c>
    </row>
    <row r="1310" s="13" customFormat="1">
      <c r="A1310" s="13"/>
      <c r="B1310" s="243"/>
      <c r="C1310" s="244"/>
      <c r="D1310" s="245" t="s">
        <v>253</v>
      </c>
      <c r="E1310" s="244"/>
      <c r="F1310" s="247" t="s">
        <v>1663</v>
      </c>
      <c r="G1310" s="244"/>
      <c r="H1310" s="248">
        <v>195.298</v>
      </c>
      <c r="I1310" s="249"/>
      <c r="J1310" s="244"/>
      <c r="K1310" s="244"/>
      <c r="L1310" s="250"/>
      <c r="M1310" s="251"/>
      <c r="N1310" s="252"/>
      <c r="O1310" s="252"/>
      <c r="P1310" s="252"/>
      <c r="Q1310" s="252"/>
      <c r="R1310" s="252"/>
      <c r="S1310" s="252"/>
      <c r="T1310" s="25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54" t="s">
        <v>253</v>
      </c>
      <c r="AU1310" s="254" t="s">
        <v>92</v>
      </c>
      <c r="AV1310" s="13" t="s">
        <v>92</v>
      </c>
      <c r="AW1310" s="13" t="s">
        <v>4</v>
      </c>
      <c r="AX1310" s="13" t="s">
        <v>90</v>
      </c>
      <c r="AY1310" s="254" t="s">
        <v>244</v>
      </c>
    </row>
    <row r="1311" s="2" customFormat="1" ht="37.8" customHeight="1">
      <c r="A1311" s="39"/>
      <c r="B1311" s="40"/>
      <c r="C1311" s="229" t="s">
        <v>1664</v>
      </c>
      <c r="D1311" s="229" t="s">
        <v>247</v>
      </c>
      <c r="E1311" s="230" t="s">
        <v>1665</v>
      </c>
      <c r="F1311" s="231" t="s">
        <v>1666</v>
      </c>
      <c r="G1311" s="232" t="s">
        <v>174</v>
      </c>
      <c r="H1311" s="233">
        <v>53.850000000000001</v>
      </c>
      <c r="I1311" s="234"/>
      <c r="J1311" s="235">
        <f>ROUND(I1311*H1311,2)</f>
        <v>0</v>
      </c>
      <c r="K1311" s="236"/>
      <c r="L1311" s="45"/>
      <c r="M1311" s="237" t="s">
        <v>1</v>
      </c>
      <c r="N1311" s="238" t="s">
        <v>48</v>
      </c>
      <c r="O1311" s="92"/>
      <c r="P1311" s="239">
        <f>O1311*H1311</f>
        <v>0</v>
      </c>
      <c r="Q1311" s="239">
        <v>0.0053800000000000002</v>
      </c>
      <c r="R1311" s="239">
        <f>Q1311*H1311</f>
        <v>0.289713</v>
      </c>
      <c r="S1311" s="239">
        <v>0</v>
      </c>
      <c r="T1311" s="240">
        <f>S1311*H1311</f>
        <v>0</v>
      </c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R1311" s="241" t="s">
        <v>330</v>
      </c>
      <c r="AT1311" s="241" t="s">
        <v>247</v>
      </c>
      <c r="AU1311" s="241" t="s">
        <v>92</v>
      </c>
      <c r="AY1311" s="18" t="s">
        <v>244</v>
      </c>
      <c r="BE1311" s="242">
        <f>IF(N1311="základní",J1311,0)</f>
        <v>0</v>
      </c>
      <c r="BF1311" s="242">
        <f>IF(N1311="snížená",J1311,0)</f>
        <v>0</v>
      </c>
      <c r="BG1311" s="242">
        <f>IF(N1311="zákl. přenesená",J1311,0)</f>
        <v>0</v>
      </c>
      <c r="BH1311" s="242">
        <f>IF(N1311="sníž. přenesená",J1311,0)</f>
        <v>0</v>
      </c>
      <c r="BI1311" s="242">
        <f>IF(N1311="nulová",J1311,0)</f>
        <v>0</v>
      </c>
      <c r="BJ1311" s="18" t="s">
        <v>90</v>
      </c>
      <c r="BK1311" s="242">
        <f>ROUND(I1311*H1311,2)</f>
        <v>0</v>
      </c>
      <c r="BL1311" s="18" t="s">
        <v>330</v>
      </c>
      <c r="BM1311" s="241" t="s">
        <v>1667</v>
      </c>
    </row>
    <row r="1312" s="13" customFormat="1">
      <c r="A1312" s="13"/>
      <c r="B1312" s="243"/>
      <c r="C1312" s="244"/>
      <c r="D1312" s="245" t="s">
        <v>253</v>
      </c>
      <c r="E1312" s="246" t="s">
        <v>1</v>
      </c>
      <c r="F1312" s="247" t="s">
        <v>1668</v>
      </c>
      <c r="G1312" s="244"/>
      <c r="H1312" s="248">
        <v>6.3300000000000001</v>
      </c>
      <c r="I1312" s="249"/>
      <c r="J1312" s="244"/>
      <c r="K1312" s="244"/>
      <c r="L1312" s="250"/>
      <c r="M1312" s="251"/>
      <c r="N1312" s="252"/>
      <c r="O1312" s="252"/>
      <c r="P1312" s="252"/>
      <c r="Q1312" s="252"/>
      <c r="R1312" s="252"/>
      <c r="S1312" s="252"/>
      <c r="T1312" s="25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54" t="s">
        <v>253</v>
      </c>
      <c r="AU1312" s="254" t="s">
        <v>92</v>
      </c>
      <c r="AV1312" s="13" t="s">
        <v>92</v>
      </c>
      <c r="AW1312" s="13" t="s">
        <v>36</v>
      </c>
      <c r="AX1312" s="13" t="s">
        <v>83</v>
      </c>
      <c r="AY1312" s="254" t="s">
        <v>244</v>
      </c>
    </row>
    <row r="1313" s="13" customFormat="1">
      <c r="A1313" s="13"/>
      <c r="B1313" s="243"/>
      <c r="C1313" s="244"/>
      <c r="D1313" s="245" t="s">
        <v>253</v>
      </c>
      <c r="E1313" s="246" t="s">
        <v>1</v>
      </c>
      <c r="F1313" s="247" t="s">
        <v>1669</v>
      </c>
      <c r="G1313" s="244"/>
      <c r="H1313" s="248">
        <v>5.8600000000000003</v>
      </c>
      <c r="I1313" s="249"/>
      <c r="J1313" s="244"/>
      <c r="K1313" s="244"/>
      <c r="L1313" s="250"/>
      <c r="M1313" s="251"/>
      <c r="N1313" s="252"/>
      <c r="O1313" s="252"/>
      <c r="P1313" s="252"/>
      <c r="Q1313" s="252"/>
      <c r="R1313" s="252"/>
      <c r="S1313" s="252"/>
      <c r="T1313" s="25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54" t="s">
        <v>253</v>
      </c>
      <c r="AU1313" s="254" t="s">
        <v>92</v>
      </c>
      <c r="AV1313" s="13" t="s">
        <v>92</v>
      </c>
      <c r="AW1313" s="13" t="s">
        <v>36</v>
      </c>
      <c r="AX1313" s="13" t="s">
        <v>83</v>
      </c>
      <c r="AY1313" s="254" t="s">
        <v>244</v>
      </c>
    </row>
    <row r="1314" s="13" customFormat="1">
      <c r="A1314" s="13"/>
      <c r="B1314" s="243"/>
      <c r="C1314" s="244"/>
      <c r="D1314" s="245" t="s">
        <v>253</v>
      </c>
      <c r="E1314" s="246" t="s">
        <v>1</v>
      </c>
      <c r="F1314" s="247" t="s">
        <v>1670</v>
      </c>
      <c r="G1314" s="244"/>
      <c r="H1314" s="248">
        <v>3.8900000000000001</v>
      </c>
      <c r="I1314" s="249"/>
      <c r="J1314" s="244"/>
      <c r="K1314" s="244"/>
      <c r="L1314" s="250"/>
      <c r="M1314" s="251"/>
      <c r="N1314" s="252"/>
      <c r="O1314" s="252"/>
      <c r="P1314" s="252"/>
      <c r="Q1314" s="252"/>
      <c r="R1314" s="252"/>
      <c r="S1314" s="252"/>
      <c r="T1314" s="25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54" t="s">
        <v>253</v>
      </c>
      <c r="AU1314" s="254" t="s">
        <v>92</v>
      </c>
      <c r="AV1314" s="13" t="s">
        <v>92</v>
      </c>
      <c r="AW1314" s="13" t="s">
        <v>36</v>
      </c>
      <c r="AX1314" s="13" t="s">
        <v>83</v>
      </c>
      <c r="AY1314" s="254" t="s">
        <v>244</v>
      </c>
    </row>
    <row r="1315" s="13" customFormat="1">
      <c r="A1315" s="13"/>
      <c r="B1315" s="243"/>
      <c r="C1315" s="244"/>
      <c r="D1315" s="245" t="s">
        <v>253</v>
      </c>
      <c r="E1315" s="246" t="s">
        <v>1</v>
      </c>
      <c r="F1315" s="247" t="s">
        <v>1671</v>
      </c>
      <c r="G1315" s="244"/>
      <c r="H1315" s="248">
        <v>1.3799999999999999</v>
      </c>
      <c r="I1315" s="249"/>
      <c r="J1315" s="244"/>
      <c r="K1315" s="244"/>
      <c r="L1315" s="250"/>
      <c r="M1315" s="251"/>
      <c r="N1315" s="252"/>
      <c r="O1315" s="252"/>
      <c r="P1315" s="252"/>
      <c r="Q1315" s="252"/>
      <c r="R1315" s="252"/>
      <c r="S1315" s="252"/>
      <c r="T1315" s="25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54" t="s">
        <v>253</v>
      </c>
      <c r="AU1315" s="254" t="s">
        <v>92</v>
      </c>
      <c r="AV1315" s="13" t="s">
        <v>92</v>
      </c>
      <c r="AW1315" s="13" t="s">
        <v>36</v>
      </c>
      <c r="AX1315" s="13" t="s">
        <v>83</v>
      </c>
      <c r="AY1315" s="254" t="s">
        <v>244</v>
      </c>
    </row>
    <row r="1316" s="13" customFormat="1">
      <c r="A1316" s="13"/>
      <c r="B1316" s="243"/>
      <c r="C1316" s="244"/>
      <c r="D1316" s="245" t="s">
        <v>253</v>
      </c>
      <c r="E1316" s="246" t="s">
        <v>1</v>
      </c>
      <c r="F1316" s="247" t="s">
        <v>1672</v>
      </c>
      <c r="G1316" s="244"/>
      <c r="H1316" s="248">
        <v>6.8499999999999996</v>
      </c>
      <c r="I1316" s="249"/>
      <c r="J1316" s="244"/>
      <c r="K1316" s="244"/>
      <c r="L1316" s="250"/>
      <c r="M1316" s="251"/>
      <c r="N1316" s="252"/>
      <c r="O1316" s="252"/>
      <c r="P1316" s="252"/>
      <c r="Q1316" s="252"/>
      <c r="R1316" s="252"/>
      <c r="S1316" s="252"/>
      <c r="T1316" s="25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54" t="s">
        <v>253</v>
      </c>
      <c r="AU1316" s="254" t="s">
        <v>92</v>
      </c>
      <c r="AV1316" s="13" t="s">
        <v>92</v>
      </c>
      <c r="AW1316" s="13" t="s">
        <v>36</v>
      </c>
      <c r="AX1316" s="13" t="s">
        <v>83</v>
      </c>
      <c r="AY1316" s="254" t="s">
        <v>244</v>
      </c>
    </row>
    <row r="1317" s="13" customFormat="1">
      <c r="A1317" s="13"/>
      <c r="B1317" s="243"/>
      <c r="C1317" s="244"/>
      <c r="D1317" s="245" t="s">
        <v>253</v>
      </c>
      <c r="E1317" s="246" t="s">
        <v>1</v>
      </c>
      <c r="F1317" s="247" t="s">
        <v>1673</v>
      </c>
      <c r="G1317" s="244"/>
      <c r="H1317" s="248">
        <v>1.3799999999999999</v>
      </c>
      <c r="I1317" s="249"/>
      <c r="J1317" s="244"/>
      <c r="K1317" s="244"/>
      <c r="L1317" s="250"/>
      <c r="M1317" s="251"/>
      <c r="N1317" s="252"/>
      <c r="O1317" s="252"/>
      <c r="P1317" s="252"/>
      <c r="Q1317" s="252"/>
      <c r="R1317" s="252"/>
      <c r="S1317" s="252"/>
      <c r="T1317" s="25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54" t="s">
        <v>253</v>
      </c>
      <c r="AU1317" s="254" t="s">
        <v>92</v>
      </c>
      <c r="AV1317" s="13" t="s">
        <v>92</v>
      </c>
      <c r="AW1317" s="13" t="s">
        <v>36</v>
      </c>
      <c r="AX1317" s="13" t="s">
        <v>83</v>
      </c>
      <c r="AY1317" s="254" t="s">
        <v>244</v>
      </c>
    </row>
    <row r="1318" s="13" customFormat="1">
      <c r="A1318" s="13"/>
      <c r="B1318" s="243"/>
      <c r="C1318" s="244"/>
      <c r="D1318" s="245" t="s">
        <v>253</v>
      </c>
      <c r="E1318" s="246" t="s">
        <v>1</v>
      </c>
      <c r="F1318" s="247" t="s">
        <v>1674</v>
      </c>
      <c r="G1318" s="244"/>
      <c r="H1318" s="248">
        <v>1.3799999999999999</v>
      </c>
      <c r="I1318" s="249"/>
      <c r="J1318" s="244"/>
      <c r="K1318" s="244"/>
      <c r="L1318" s="250"/>
      <c r="M1318" s="251"/>
      <c r="N1318" s="252"/>
      <c r="O1318" s="252"/>
      <c r="P1318" s="252"/>
      <c r="Q1318" s="252"/>
      <c r="R1318" s="252"/>
      <c r="S1318" s="252"/>
      <c r="T1318" s="25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54" t="s">
        <v>253</v>
      </c>
      <c r="AU1318" s="254" t="s">
        <v>92</v>
      </c>
      <c r="AV1318" s="13" t="s">
        <v>92</v>
      </c>
      <c r="AW1318" s="13" t="s">
        <v>36</v>
      </c>
      <c r="AX1318" s="13" t="s">
        <v>83</v>
      </c>
      <c r="AY1318" s="254" t="s">
        <v>244</v>
      </c>
    </row>
    <row r="1319" s="13" customFormat="1">
      <c r="A1319" s="13"/>
      <c r="B1319" s="243"/>
      <c r="C1319" s="244"/>
      <c r="D1319" s="245" t="s">
        <v>253</v>
      </c>
      <c r="E1319" s="246" t="s">
        <v>1</v>
      </c>
      <c r="F1319" s="247" t="s">
        <v>1675</v>
      </c>
      <c r="G1319" s="244"/>
      <c r="H1319" s="248">
        <v>1.3799999999999999</v>
      </c>
      <c r="I1319" s="249"/>
      <c r="J1319" s="244"/>
      <c r="K1319" s="244"/>
      <c r="L1319" s="250"/>
      <c r="M1319" s="251"/>
      <c r="N1319" s="252"/>
      <c r="O1319" s="252"/>
      <c r="P1319" s="252"/>
      <c r="Q1319" s="252"/>
      <c r="R1319" s="252"/>
      <c r="S1319" s="252"/>
      <c r="T1319" s="25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54" t="s">
        <v>253</v>
      </c>
      <c r="AU1319" s="254" t="s">
        <v>92</v>
      </c>
      <c r="AV1319" s="13" t="s">
        <v>92</v>
      </c>
      <c r="AW1319" s="13" t="s">
        <v>36</v>
      </c>
      <c r="AX1319" s="13" t="s">
        <v>83</v>
      </c>
      <c r="AY1319" s="254" t="s">
        <v>244</v>
      </c>
    </row>
    <row r="1320" s="13" customFormat="1">
      <c r="A1320" s="13"/>
      <c r="B1320" s="243"/>
      <c r="C1320" s="244"/>
      <c r="D1320" s="245" t="s">
        <v>253</v>
      </c>
      <c r="E1320" s="246" t="s">
        <v>1</v>
      </c>
      <c r="F1320" s="247" t="s">
        <v>1676</v>
      </c>
      <c r="G1320" s="244"/>
      <c r="H1320" s="248">
        <v>6.3700000000000001</v>
      </c>
      <c r="I1320" s="249"/>
      <c r="J1320" s="244"/>
      <c r="K1320" s="244"/>
      <c r="L1320" s="250"/>
      <c r="M1320" s="251"/>
      <c r="N1320" s="252"/>
      <c r="O1320" s="252"/>
      <c r="P1320" s="252"/>
      <c r="Q1320" s="252"/>
      <c r="R1320" s="252"/>
      <c r="S1320" s="252"/>
      <c r="T1320" s="25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54" t="s">
        <v>253</v>
      </c>
      <c r="AU1320" s="254" t="s">
        <v>92</v>
      </c>
      <c r="AV1320" s="13" t="s">
        <v>92</v>
      </c>
      <c r="AW1320" s="13" t="s">
        <v>36</v>
      </c>
      <c r="AX1320" s="13" t="s">
        <v>83</v>
      </c>
      <c r="AY1320" s="254" t="s">
        <v>244</v>
      </c>
    </row>
    <row r="1321" s="13" customFormat="1">
      <c r="A1321" s="13"/>
      <c r="B1321" s="243"/>
      <c r="C1321" s="244"/>
      <c r="D1321" s="245" t="s">
        <v>253</v>
      </c>
      <c r="E1321" s="246" t="s">
        <v>1</v>
      </c>
      <c r="F1321" s="247" t="s">
        <v>1677</v>
      </c>
      <c r="G1321" s="244"/>
      <c r="H1321" s="248">
        <v>8.1600000000000001</v>
      </c>
      <c r="I1321" s="249"/>
      <c r="J1321" s="244"/>
      <c r="K1321" s="244"/>
      <c r="L1321" s="250"/>
      <c r="M1321" s="251"/>
      <c r="N1321" s="252"/>
      <c r="O1321" s="252"/>
      <c r="P1321" s="252"/>
      <c r="Q1321" s="252"/>
      <c r="R1321" s="252"/>
      <c r="S1321" s="252"/>
      <c r="T1321" s="25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54" t="s">
        <v>253</v>
      </c>
      <c r="AU1321" s="254" t="s">
        <v>92</v>
      </c>
      <c r="AV1321" s="13" t="s">
        <v>92</v>
      </c>
      <c r="AW1321" s="13" t="s">
        <v>36</v>
      </c>
      <c r="AX1321" s="13" t="s">
        <v>83</v>
      </c>
      <c r="AY1321" s="254" t="s">
        <v>244</v>
      </c>
    </row>
    <row r="1322" s="13" customFormat="1">
      <c r="A1322" s="13"/>
      <c r="B1322" s="243"/>
      <c r="C1322" s="244"/>
      <c r="D1322" s="245" t="s">
        <v>253</v>
      </c>
      <c r="E1322" s="246" t="s">
        <v>1</v>
      </c>
      <c r="F1322" s="247" t="s">
        <v>1678</v>
      </c>
      <c r="G1322" s="244"/>
      <c r="H1322" s="248">
        <v>1.6499999999999999</v>
      </c>
      <c r="I1322" s="249"/>
      <c r="J1322" s="244"/>
      <c r="K1322" s="244"/>
      <c r="L1322" s="250"/>
      <c r="M1322" s="251"/>
      <c r="N1322" s="252"/>
      <c r="O1322" s="252"/>
      <c r="P1322" s="252"/>
      <c r="Q1322" s="252"/>
      <c r="R1322" s="252"/>
      <c r="S1322" s="252"/>
      <c r="T1322" s="25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54" t="s">
        <v>253</v>
      </c>
      <c r="AU1322" s="254" t="s">
        <v>92</v>
      </c>
      <c r="AV1322" s="13" t="s">
        <v>92</v>
      </c>
      <c r="AW1322" s="13" t="s">
        <v>36</v>
      </c>
      <c r="AX1322" s="13" t="s">
        <v>83</v>
      </c>
      <c r="AY1322" s="254" t="s">
        <v>244</v>
      </c>
    </row>
    <row r="1323" s="13" customFormat="1">
      <c r="A1323" s="13"/>
      <c r="B1323" s="243"/>
      <c r="C1323" s="244"/>
      <c r="D1323" s="245" t="s">
        <v>253</v>
      </c>
      <c r="E1323" s="246" t="s">
        <v>1</v>
      </c>
      <c r="F1323" s="247" t="s">
        <v>1679</v>
      </c>
      <c r="G1323" s="244"/>
      <c r="H1323" s="248">
        <v>1.25</v>
      </c>
      <c r="I1323" s="249"/>
      <c r="J1323" s="244"/>
      <c r="K1323" s="244"/>
      <c r="L1323" s="250"/>
      <c r="M1323" s="251"/>
      <c r="N1323" s="252"/>
      <c r="O1323" s="252"/>
      <c r="P1323" s="252"/>
      <c r="Q1323" s="252"/>
      <c r="R1323" s="252"/>
      <c r="S1323" s="252"/>
      <c r="T1323" s="25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54" t="s">
        <v>253</v>
      </c>
      <c r="AU1323" s="254" t="s">
        <v>92</v>
      </c>
      <c r="AV1323" s="13" t="s">
        <v>92</v>
      </c>
      <c r="AW1323" s="13" t="s">
        <v>36</v>
      </c>
      <c r="AX1323" s="13" t="s">
        <v>83</v>
      </c>
      <c r="AY1323" s="254" t="s">
        <v>244</v>
      </c>
    </row>
    <row r="1324" s="13" customFormat="1">
      <c r="A1324" s="13"/>
      <c r="B1324" s="243"/>
      <c r="C1324" s="244"/>
      <c r="D1324" s="245" t="s">
        <v>253</v>
      </c>
      <c r="E1324" s="246" t="s">
        <v>1</v>
      </c>
      <c r="F1324" s="247" t="s">
        <v>1680</v>
      </c>
      <c r="G1324" s="244"/>
      <c r="H1324" s="248">
        <v>1.6399999999999999</v>
      </c>
      <c r="I1324" s="249"/>
      <c r="J1324" s="244"/>
      <c r="K1324" s="244"/>
      <c r="L1324" s="250"/>
      <c r="M1324" s="251"/>
      <c r="N1324" s="252"/>
      <c r="O1324" s="252"/>
      <c r="P1324" s="252"/>
      <c r="Q1324" s="252"/>
      <c r="R1324" s="252"/>
      <c r="S1324" s="252"/>
      <c r="T1324" s="25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54" t="s">
        <v>253</v>
      </c>
      <c r="AU1324" s="254" t="s">
        <v>92</v>
      </c>
      <c r="AV1324" s="13" t="s">
        <v>92</v>
      </c>
      <c r="AW1324" s="13" t="s">
        <v>36</v>
      </c>
      <c r="AX1324" s="13" t="s">
        <v>83</v>
      </c>
      <c r="AY1324" s="254" t="s">
        <v>244</v>
      </c>
    </row>
    <row r="1325" s="13" customFormat="1">
      <c r="A1325" s="13"/>
      <c r="B1325" s="243"/>
      <c r="C1325" s="244"/>
      <c r="D1325" s="245" t="s">
        <v>253</v>
      </c>
      <c r="E1325" s="246" t="s">
        <v>1</v>
      </c>
      <c r="F1325" s="247" t="s">
        <v>1681</v>
      </c>
      <c r="G1325" s="244"/>
      <c r="H1325" s="248">
        <v>1.25</v>
      </c>
      <c r="I1325" s="249"/>
      <c r="J1325" s="244"/>
      <c r="K1325" s="244"/>
      <c r="L1325" s="250"/>
      <c r="M1325" s="251"/>
      <c r="N1325" s="252"/>
      <c r="O1325" s="252"/>
      <c r="P1325" s="252"/>
      <c r="Q1325" s="252"/>
      <c r="R1325" s="252"/>
      <c r="S1325" s="252"/>
      <c r="T1325" s="25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54" t="s">
        <v>253</v>
      </c>
      <c r="AU1325" s="254" t="s">
        <v>92</v>
      </c>
      <c r="AV1325" s="13" t="s">
        <v>92</v>
      </c>
      <c r="AW1325" s="13" t="s">
        <v>36</v>
      </c>
      <c r="AX1325" s="13" t="s">
        <v>83</v>
      </c>
      <c r="AY1325" s="254" t="s">
        <v>244</v>
      </c>
    </row>
    <row r="1326" s="13" customFormat="1">
      <c r="A1326" s="13"/>
      <c r="B1326" s="243"/>
      <c r="C1326" s="244"/>
      <c r="D1326" s="245" t="s">
        <v>253</v>
      </c>
      <c r="E1326" s="246" t="s">
        <v>1</v>
      </c>
      <c r="F1326" s="247" t="s">
        <v>1682</v>
      </c>
      <c r="G1326" s="244"/>
      <c r="H1326" s="248">
        <v>3.6400000000000001</v>
      </c>
      <c r="I1326" s="249"/>
      <c r="J1326" s="244"/>
      <c r="K1326" s="244"/>
      <c r="L1326" s="250"/>
      <c r="M1326" s="251"/>
      <c r="N1326" s="252"/>
      <c r="O1326" s="252"/>
      <c r="P1326" s="252"/>
      <c r="Q1326" s="252"/>
      <c r="R1326" s="252"/>
      <c r="S1326" s="252"/>
      <c r="T1326" s="25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54" t="s">
        <v>253</v>
      </c>
      <c r="AU1326" s="254" t="s">
        <v>92</v>
      </c>
      <c r="AV1326" s="13" t="s">
        <v>92</v>
      </c>
      <c r="AW1326" s="13" t="s">
        <v>36</v>
      </c>
      <c r="AX1326" s="13" t="s">
        <v>83</v>
      </c>
      <c r="AY1326" s="254" t="s">
        <v>244</v>
      </c>
    </row>
    <row r="1327" s="13" customFormat="1">
      <c r="A1327" s="13"/>
      <c r="B1327" s="243"/>
      <c r="C1327" s="244"/>
      <c r="D1327" s="245" t="s">
        <v>253</v>
      </c>
      <c r="E1327" s="246" t="s">
        <v>1</v>
      </c>
      <c r="F1327" s="247" t="s">
        <v>1683</v>
      </c>
      <c r="G1327" s="244"/>
      <c r="H1327" s="248">
        <v>1.44</v>
      </c>
      <c r="I1327" s="249"/>
      <c r="J1327" s="244"/>
      <c r="K1327" s="244"/>
      <c r="L1327" s="250"/>
      <c r="M1327" s="251"/>
      <c r="N1327" s="252"/>
      <c r="O1327" s="252"/>
      <c r="P1327" s="252"/>
      <c r="Q1327" s="252"/>
      <c r="R1327" s="252"/>
      <c r="S1327" s="252"/>
      <c r="T1327" s="25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54" t="s">
        <v>253</v>
      </c>
      <c r="AU1327" s="254" t="s">
        <v>92</v>
      </c>
      <c r="AV1327" s="13" t="s">
        <v>92</v>
      </c>
      <c r="AW1327" s="13" t="s">
        <v>36</v>
      </c>
      <c r="AX1327" s="13" t="s">
        <v>83</v>
      </c>
      <c r="AY1327" s="254" t="s">
        <v>244</v>
      </c>
    </row>
    <row r="1328" s="14" customFormat="1">
      <c r="A1328" s="14"/>
      <c r="B1328" s="255"/>
      <c r="C1328" s="256"/>
      <c r="D1328" s="245" t="s">
        <v>253</v>
      </c>
      <c r="E1328" s="257" t="s">
        <v>173</v>
      </c>
      <c r="F1328" s="258" t="s">
        <v>255</v>
      </c>
      <c r="G1328" s="256"/>
      <c r="H1328" s="259">
        <v>53.850000000000001</v>
      </c>
      <c r="I1328" s="260"/>
      <c r="J1328" s="256"/>
      <c r="K1328" s="256"/>
      <c r="L1328" s="261"/>
      <c r="M1328" s="262"/>
      <c r="N1328" s="263"/>
      <c r="O1328" s="263"/>
      <c r="P1328" s="263"/>
      <c r="Q1328" s="263"/>
      <c r="R1328" s="263"/>
      <c r="S1328" s="263"/>
      <c r="T1328" s="26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65" t="s">
        <v>253</v>
      </c>
      <c r="AU1328" s="265" t="s">
        <v>92</v>
      </c>
      <c r="AV1328" s="14" t="s">
        <v>251</v>
      </c>
      <c r="AW1328" s="14" t="s">
        <v>36</v>
      </c>
      <c r="AX1328" s="14" t="s">
        <v>90</v>
      </c>
      <c r="AY1328" s="265" t="s">
        <v>244</v>
      </c>
    </row>
    <row r="1329" s="2" customFormat="1" ht="33" customHeight="1">
      <c r="A1329" s="39"/>
      <c r="B1329" s="40"/>
      <c r="C1329" s="287" t="s">
        <v>1684</v>
      </c>
      <c r="D1329" s="287" t="s">
        <v>529</v>
      </c>
      <c r="E1329" s="288" t="s">
        <v>1685</v>
      </c>
      <c r="F1329" s="289" t="s">
        <v>1686</v>
      </c>
      <c r="G1329" s="290" t="s">
        <v>174</v>
      </c>
      <c r="H1329" s="291">
        <v>72.051000000000002</v>
      </c>
      <c r="I1329" s="292"/>
      <c r="J1329" s="293">
        <f>ROUND(I1329*H1329,2)</f>
        <v>0</v>
      </c>
      <c r="K1329" s="294"/>
      <c r="L1329" s="295"/>
      <c r="M1329" s="296" t="s">
        <v>1</v>
      </c>
      <c r="N1329" s="297" t="s">
        <v>48</v>
      </c>
      <c r="O1329" s="92"/>
      <c r="P1329" s="239">
        <f>O1329*H1329</f>
        <v>0</v>
      </c>
      <c r="Q1329" s="239">
        <v>0.021999999999999999</v>
      </c>
      <c r="R1329" s="239">
        <f>Q1329*H1329</f>
        <v>1.5851219999999999</v>
      </c>
      <c r="S1329" s="239">
        <v>0</v>
      </c>
      <c r="T1329" s="240">
        <f>S1329*H1329</f>
        <v>0</v>
      </c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R1329" s="241" t="s">
        <v>427</v>
      </c>
      <c r="AT1329" s="241" t="s">
        <v>529</v>
      </c>
      <c r="AU1329" s="241" t="s">
        <v>92</v>
      </c>
      <c r="AY1329" s="18" t="s">
        <v>244</v>
      </c>
      <c r="BE1329" s="242">
        <f>IF(N1329="základní",J1329,0)</f>
        <v>0</v>
      </c>
      <c r="BF1329" s="242">
        <f>IF(N1329="snížená",J1329,0)</f>
        <v>0</v>
      </c>
      <c r="BG1329" s="242">
        <f>IF(N1329="zákl. přenesená",J1329,0)</f>
        <v>0</v>
      </c>
      <c r="BH1329" s="242">
        <f>IF(N1329="sníž. přenesená",J1329,0)</f>
        <v>0</v>
      </c>
      <c r="BI1329" s="242">
        <f>IF(N1329="nulová",J1329,0)</f>
        <v>0</v>
      </c>
      <c r="BJ1329" s="18" t="s">
        <v>90</v>
      </c>
      <c r="BK1329" s="242">
        <f>ROUND(I1329*H1329,2)</f>
        <v>0</v>
      </c>
      <c r="BL1329" s="18" t="s">
        <v>330</v>
      </c>
      <c r="BM1329" s="241" t="s">
        <v>1687</v>
      </c>
    </row>
    <row r="1330" s="13" customFormat="1">
      <c r="A1330" s="13"/>
      <c r="B1330" s="243"/>
      <c r="C1330" s="244"/>
      <c r="D1330" s="245" t="s">
        <v>253</v>
      </c>
      <c r="E1330" s="246" t="s">
        <v>1</v>
      </c>
      <c r="F1330" s="247" t="s">
        <v>1668</v>
      </c>
      <c r="G1330" s="244"/>
      <c r="H1330" s="248">
        <v>6.3300000000000001</v>
      </c>
      <c r="I1330" s="249"/>
      <c r="J1330" s="244"/>
      <c r="K1330" s="244"/>
      <c r="L1330" s="250"/>
      <c r="M1330" s="251"/>
      <c r="N1330" s="252"/>
      <c r="O1330" s="252"/>
      <c r="P1330" s="252"/>
      <c r="Q1330" s="252"/>
      <c r="R1330" s="252"/>
      <c r="S1330" s="252"/>
      <c r="T1330" s="25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54" t="s">
        <v>253</v>
      </c>
      <c r="AU1330" s="254" t="s">
        <v>92</v>
      </c>
      <c r="AV1330" s="13" t="s">
        <v>92</v>
      </c>
      <c r="AW1330" s="13" t="s">
        <v>36</v>
      </c>
      <c r="AX1330" s="13" t="s">
        <v>83</v>
      </c>
      <c r="AY1330" s="254" t="s">
        <v>244</v>
      </c>
    </row>
    <row r="1331" s="13" customFormat="1">
      <c r="A1331" s="13"/>
      <c r="B1331" s="243"/>
      <c r="C1331" s="244"/>
      <c r="D1331" s="245" t="s">
        <v>253</v>
      </c>
      <c r="E1331" s="246" t="s">
        <v>1</v>
      </c>
      <c r="F1331" s="247" t="s">
        <v>1669</v>
      </c>
      <c r="G1331" s="244"/>
      <c r="H1331" s="248">
        <v>5.8600000000000003</v>
      </c>
      <c r="I1331" s="249"/>
      <c r="J1331" s="244"/>
      <c r="K1331" s="244"/>
      <c r="L1331" s="250"/>
      <c r="M1331" s="251"/>
      <c r="N1331" s="252"/>
      <c r="O1331" s="252"/>
      <c r="P1331" s="252"/>
      <c r="Q1331" s="252"/>
      <c r="R1331" s="252"/>
      <c r="S1331" s="252"/>
      <c r="T1331" s="25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54" t="s">
        <v>253</v>
      </c>
      <c r="AU1331" s="254" t="s">
        <v>92</v>
      </c>
      <c r="AV1331" s="13" t="s">
        <v>92</v>
      </c>
      <c r="AW1331" s="13" t="s">
        <v>36</v>
      </c>
      <c r="AX1331" s="13" t="s">
        <v>83</v>
      </c>
      <c r="AY1331" s="254" t="s">
        <v>244</v>
      </c>
    </row>
    <row r="1332" s="13" customFormat="1">
      <c r="A1332" s="13"/>
      <c r="B1332" s="243"/>
      <c r="C1332" s="244"/>
      <c r="D1332" s="245" t="s">
        <v>253</v>
      </c>
      <c r="E1332" s="246" t="s">
        <v>1</v>
      </c>
      <c r="F1332" s="247" t="s">
        <v>1670</v>
      </c>
      <c r="G1332" s="244"/>
      <c r="H1332" s="248">
        <v>3.8900000000000001</v>
      </c>
      <c r="I1332" s="249"/>
      <c r="J1332" s="244"/>
      <c r="K1332" s="244"/>
      <c r="L1332" s="250"/>
      <c r="M1332" s="251"/>
      <c r="N1332" s="252"/>
      <c r="O1332" s="252"/>
      <c r="P1332" s="252"/>
      <c r="Q1332" s="252"/>
      <c r="R1332" s="252"/>
      <c r="S1332" s="252"/>
      <c r="T1332" s="25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54" t="s">
        <v>253</v>
      </c>
      <c r="AU1332" s="254" t="s">
        <v>92</v>
      </c>
      <c r="AV1332" s="13" t="s">
        <v>92</v>
      </c>
      <c r="AW1332" s="13" t="s">
        <v>36</v>
      </c>
      <c r="AX1332" s="13" t="s">
        <v>83</v>
      </c>
      <c r="AY1332" s="254" t="s">
        <v>244</v>
      </c>
    </row>
    <row r="1333" s="13" customFormat="1">
      <c r="A1333" s="13"/>
      <c r="B1333" s="243"/>
      <c r="C1333" s="244"/>
      <c r="D1333" s="245" t="s">
        <v>253</v>
      </c>
      <c r="E1333" s="246" t="s">
        <v>1</v>
      </c>
      <c r="F1333" s="247" t="s">
        <v>1671</v>
      </c>
      <c r="G1333" s="244"/>
      <c r="H1333" s="248">
        <v>1.3799999999999999</v>
      </c>
      <c r="I1333" s="249"/>
      <c r="J1333" s="244"/>
      <c r="K1333" s="244"/>
      <c r="L1333" s="250"/>
      <c r="M1333" s="251"/>
      <c r="N1333" s="252"/>
      <c r="O1333" s="252"/>
      <c r="P1333" s="252"/>
      <c r="Q1333" s="252"/>
      <c r="R1333" s="252"/>
      <c r="S1333" s="252"/>
      <c r="T1333" s="25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54" t="s">
        <v>253</v>
      </c>
      <c r="AU1333" s="254" t="s">
        <v>92</v>
      </c>
      <c r="AV1333" s="13" t="s">
        <v>92</v>
      </c>
      <c r="AW1333" s="13" t="s">
        <v>36</v>
      </c>
      <c r="AX1333" s="13" t="s">
        <v>83</v>
      </c>
      <c r="AY1333" s="254" t="s">
        <v>244</v>
      </c>
    </row>
    <row r="1334" s="13" customFormat="1">
      <c r="A1334" s="13"/>
      <c r="B1334" s="243"/>
      <c r="C1334" s="244"/>
      <c r="D1334" s="245" t="s">
        <v>253</v>
      </c>
      <c r="E1334" s="246" t="s">
        <v>1</v>
      </c>
      <c r="F1334" s="247" t="s">
        <v>1672</v>
      </c>
      <c r="G1334" s="244"/>
      <c r="H1334" s="248">
        <v>6.8499999999999996</v>
      </c>
      <c r="I1334" s="249"/>
      <c r="J1334" s="244"/>
      <c r="K1334" s="244"/>
      <c r="L1334" s="250"/>
      <c r="M1334" s="251"/>
      <c r="N1334" s="252"/>
      <c r="O1334" s="252"/>
      <c r="P1334" s="252"/>
      <c r="Q1334" s="252"/>
      <c r="R1334" s="252"/>
      <c r="S1334" s="252"/>
      <c r="T1334" s="25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54" t="s">
        <v>253</v>
      </c>
      <c r="AU1334" s="254" t="s">
        <v>92</v>
      </c>
      <c r="AV1334" s="13" t="s">
        <v>92</v>
      </c>
      <c r="AW1334" s="13" t="s">
        <v>36</v>
      </c>
      <c r="AX1334" s="13" t="s">
        <v>83</v>
      </c>
      <c r="AY1334" s="254" t="s">
        <v>244</v>
      </c>
    </row>
    <row r="1335" s="13" customFormat="1">
      <c r="A1335" s="13"/>
      <c r="B1335" s="243"/>
      <c r="C1335" s="244"/>
      <c r="D1335" s="245" t="s">
        <v>253</v>
      </c>
      <c r="E1335" s="246" t="s">
        <v>1</v>
      </c>
      <c r="F1335" s="247" t="s">
        <v>1673</v>
      </c>
      <c r="G1335" s="244"/>
      <c r="H1335" s="248">
        <v>1.3799999999999999</v>
      </c>
      <c r="I1335" s="249"/>
      <c r="J1335" s="244"/>
      <c r="K1335" s="244"/>
      <c r="L1335" s="250"/>
      <c r="M1335" s="251"/>
      <c r="N1335" s="252"/>
      <c r="O1335" s="252"/>
      <c r="P1335" s="252"/>
      <c r="Q1335" s="252"/>
      <c r="R1335" s="252"/>
      <c r="S1335" s="252"/>
      <c r="T1335" s="25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54" t="s">
        <v>253</v>
      </c>
      <c r="AU1335" s="254" t="s">
        <v>92</v>
      </c>
      <c r="AV1335" s="13" t="s">
        <v>92</v>
      </c>
      <c r="AW1335" s="13" t="s">
        <v>36</v>
      </c>
      <c r="AX1335" s="13" t="s">
        <v>83</v>
      </c>
      <c r="AY1335" s="254" t="s">
        <v>244</v>
      </c>
    </row>
    <row r="1336" s="13" customFormat="1">
      <c r="A1336" s="13"/>
      <c r="B1336" s="243"/>
      <c r="C1336" s="244"/>
      <c r="D1336" s="245" t="s">
        <v>253</v>
      </c>
      <c r="E1336" s="246" t="s">
        <v>1</v>
      </c>
      <c r="F1336" s="247" t="s">
        <v>1674</v>
      </c>
      <c r="G1336" s="244"/>
      <c r="H1336" s="248">
        <v>1.3799999999999999</v>
      </c>
      <c r="I1336" s="249"/>
      <c r="J1336" s="244"/>
      <c r="K1336" s="244"/>
      <c r="L1336" s="250"/>
      <c r="M1336" s="251"/>
      <c r="N1336" s="252"/>
      <c r="O1336" s="252"/>
      <c r="P1336" s="252"/>
      <c r="Q1336" s="252"/>
      <c r="R1336" s="252"/>
      <c r="S1336" s="252"/>
      <c r="T1336" s="25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54" t="s">
        <v>253</v>
      </c>
      <c r="AU1336" s="254" t="s">
        <v>92</v>
      </c>
      <c r="AV1336" s="13" t="s">
        <v>92</v>
      </c>
      <c r="AW1336" s="13" t="s">
        <v>36</v>
      </c>
      <c r="AX1336" s="13" t="s">
        <v>83</v>
      </c>
      <c r="AY1336" s="254" t="s">
        <v>244</v>
      </c>
    </row>
    <row r="1337" s="13" customFormat="1">
      <c r="A1337" s="13"/>
      <c r="B1337" s="243"/>
      <c r="C1337" s="244"/>
      <c r="D1337" s="245" t="s">
        <v>253</v>
      </c>
      <c r="E1337" s="246" t="s">
        <v>1</v>
      </c>
      <c r="F1337" s="247" t="s">
        <v>1675</v>
      </c>
      <c r="G1337" s="244"/>
      <c r="H1337" s="248">
        <v>1.3799999999999999</v>
      </c>
      <c r="I1337" s="249"/>
      <c r="J1337" s="244"/>
      <c r="K1337" s="244"/>
      <c r="L1337" s="250"/>
      <c r="M1337" s="251"/>
      <c r="N1337" s="252"/>
      <c r="O1337" s="252"/>
      <c r="P1337" s="252"/>
      <c r="Q1337" s="252"/>
      <c r="R1337" s="252"/>
      <c r="S1337" s="252"/>
      <c r="T1337" s="25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54" t="s">
        <v>253</v>
      </c>
      <c r="AU1337" s="254" t="s">
        <v>92</v>
      </c>
      <c r="AV1337" s="13" t="s">
        <v>92</v>
      </c>
      <c r="AW1337" s="13" t="s">
        <v>36</v>
      </c>
      <c r="AX1337" s="13" t="s">
        <v>83</v>
      </c>
      <c r="AY1337" s="254" t="s">
        <v>244</v>
      </c>
    </row>
    <row r="1338" s="13" customFormat="1">
      <c r="A1338" s="13"/>
      <c r="B1338" s="243"/>
      <c r="C1338" s="244"/>
      <c r="D1338" s="245" t="s">
        <v>253</v>
      </c>
      <c r="E1338" s="246" t="s">
        <v>1</v>
      </c>
      <c r="F1338" s="247" t="s">
        <v>1676</v>
      </c>
      <c r="G1338" s="244"/>
      <c r="H1338" s="248">
        <v>6.3700000000000001</v>
      </c>
      <c r="I1338" s="249"/>
      <c r="J1338" s="244"/>
      <c r="K1338" s="244"/>
      <c r="L1338" s="250"/>
      <c r="M1338" s="251"/>
      <c r="N1338" s="252"/>
      <c r="O1338" s="252"/>
      <c r="P1338" s="252"/>
      <c r="Q1338" s="252"/>
      <c r="R1338" s="252"/>
      <c r="S1338" s="252"/>
      <c r="T1338" s="25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54" t="s">
        <v>253</v>
      </c>
      <c r="AU1338" s="254" t="s">
        <v>92</v>
      </c>
      <c r="AV1338" s="13" t="s">
        <v>92</v>
      </c>
      <c r="AW1338" s="13" t="s">
        <v>36</v>
      </c>
      <c r="AX1338" s="13" t="s">
        <v>83</v>
      </c>
      <c r="AY1338" s="254" t="s">
        <v>244</v>
      </c>
    </row>
    <row r="1339" s="13" customFormat="1">
      <c r="A1339" s="13"/>
      <c r="B1339" s="243"/>
      <c r="C1339" s="244"/>
      <c r="D1339" s="245" t="s">
        <v>253</v>
      </c>
      <c r="E1339" s="246" t="s">
        <v>1</v>
      </c>
      <c r="F1339" s="247" t="s">
        <v>1677</v>
      </c>
      <c r="G1339" s="244"/>
      <c r="H1339" s="248">
        <v>8.1600000000000001</v>
      </c>
      <c r="I1339" s="249"/>
      <c r="J1339" s="244"/>
      <c r="K1339" s="244"/>
      <c r="L1339" s="250"/>
      <c r="M1339" s="251"/>
      <c r="N1339" s="252"/>
      <c r="O1339" s="252"/>
      <c r="P1339" s="252"/>
      <c r="Q1339" s="252"/>
      <c r="R1339" s="252"/>
      <c r="S1339" s="252"/>
      <c r="T1339" s="25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54" t="s">
        <v>253</v>
      </c>
      <c r="AU1339" s="254" t="s">
        <v>92</v>
      </c>
      <c r="AV1339" s="13" t="s">
        <v>92</v>
      </c>
      <c r="AW1339" s="13" t="s">
        <v>36</v>
      </c>
      <c r="AX1339" s="13" t="s">
        <v>83</v>
      </c>
      <c r="AY1339" s="254" t="s">
        <v>244</v>
      </c>
    </row>
    <row r="1340" s="13" customFormat="1">
      <c r="A1340" s="13"/>
      <c r="B1340" s="243"/>
      <c r="C1340" s="244"/>
      <c r="D1340" s="245" t="s">
        <v>253</v>
      </c>
      <c r="E1340" s="246" t="s">
        <v>1</v>
      </c>
      <c r="F1340" s="247" t="s">
        <v>1678</v>
      </c>
      <c r="G1340" s="244"/>
      <c r="H1340" s="248">
        <v>1.6499999999999999</v>
      </c>
      <c r="I1340" s="249"/>
      <c r="J1340" s="244"/>
      <c r="K1340" s="244"/>
      <c r="L1340" s="250"/>
      <c r="M1340" s="251"/>
      <c r="N1340" s="252"/>
      <c r="O1340" s="252"/>
      <c r="P1340" s="252"/>
      <c r="Q1340" s="252"/>
      <c r="R1340" s="252"/>
      <c r="S1340" s="252"/>
      <c r="T1340" s="25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54" t="s">
        <v>253</v>
      </c>
      <c r="AU1340" s="254" t="s">
        <v>92</v>
      </c>
      <c r="AV1340" s="13" t="s">
        <v>92</v>
      </c>
      <c r="AW1340" s="13" t="s">
        <v>36</v>
      </c>
      <c r="AX1340" s="13" t="s">
        <v>83</v>
      </c>
      <c r="AY1340" s="254" t="s">
        <v>244</v>
      </c>
    </row>
    <row r="1341" s="13" customFormat="1">
      <c r="A1341" s="13"/>
      <c r="B1341" s="243"/>
      <c r="C1341" s="244"/>
      <c r="D1341" s="245" t="s">
        <v>253</v>
      </c>
      <c r="E1341" s="246" t="s">
        <v>1</v>
      </c>
      <c r="F1341" s="247" t="s">
        <v>1679</v>
      </c>
      <c r="G1341" s="244"/>
      <c r="H1341" s="248">
        <v>1.25</v>
      </c>
      <c r="I1341" s="249"/>
      <c r="J1341" s="244"/>
      <c r="K1341" s="244"/>
      <c r="L1341" s="250"/>
      <c r="M1341" s="251"/>
      <c r="N1341" s="252"/>
      <c r="O1341" s="252"/>
      <c r="P1341" s="252"/>
      <c r="Q1341" s="252"/>
      <c r="R1341" s="252"/>
      <c r="S1341" s="252"/>
      <c r="T1341" s="25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54" t="s">
        <v>253</v>
      </c>
      <c r="AU1341" s="254" t="s">
        <v>92</v>
      </c>
      <c r="AV1341" s="13" t="s">
        <v>92</v>
      </c>
      <c r="AW1341" s="13" t="s">
        <v>36</v>
      </c>
      <c r="AX1341" s="13" t="s">
        <v>83</v>
      </c>
      <c r="AY1341" s="254" t="s">
        <v>244</v>
      </c>
    </row>
    <row r="1342" s="13" customFormat="1">
      <c r="A1342" s="13"/>
      <c r="B1342" s="243"/>
      <c r="C1342" s="244"/>
      <c r="D1342" s="245" t="s">
        <v>253</v>
      </c>
      <c r="E1342" s="246" t="s">
        <v>1</v>
      </c>
      <c r="F1342" s="247" t="s">
        <v>1680</v>
      </c>
      <c r="G1342" s="244"/>
      <c r="H1342" s="248">
        <v>1.6399999999999999</v>
      </c>
      <c r="I1342" s="249"/>
      <c r="J1342" s="244"/>
      <c r="K1342" s="244"/>
      <c r="L1342" s="250"/>
      <c r="M1342" s="251"/>
      <c r="N1342" s="252"/>
      <c r="O1342" s="252"/>
      <c r="P1342" s="252"/>
      <c r="Q1342" s="252"/>
      <c r="R1342" s="252"/>
      <c r="S1342" s="252"/>
      <c r="T1342" s="25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54" t="s">
        <v>253</v>
      </c>
      <c r="AU1342" s="254" t="s">
        <v>92</v>
      </c>
      <c r="AV1342" s="13" t="s">
        <v>92</v>
      </c>
      <c r="AW1342" s="13" t="s">
        <v>36</v>
      </c>
      <c r="AX1342" s="13" t="s">
        <v>83</v>
      </c>
      <c r="AY1342" s="254" t="s">
        <v>244</v>
      </c>
    </row>
    <row r="1343" s="13" customFormat="1">
      <c r="A1343" s="13"/>
      <c r="B1343" s="243"/>
      <c r="C1343" s="244"/>
      <c r="D1343" s="245" t="s">
        <v>253</v>
      </c>
      <c r="E1343" s="246" t="s">
        <v>1</v>
      </c>
      <c r="F1343" s="247" t="s">
        <v>1681</v>
      </c>
      <c r="G1343" s="244"/>
      <c r="H1343" s="248">
        <v>1.25</v>
      </c>
      <c r="I1343" s="249"/>
      <c r="J1343" s="244"/>
      <c r="K1343" s="244"/>
      <c r="L1343" s="250"/>
      <c r="M1343" s="251"/>
      <c r="N1343" s="252"/>
      <c r="O1343" s="252"/>
      <c r="P1343" s="252"/>
      <c r="Q1343" s="252"/>
      <c r="R1343" s="252"/>
      <c r="S1343" s="252"/>
      <c r="T1343" s="25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54" t="s">
        <v>253</v>
      </c>
      <c r="AU1343" s="254" t="s">
        <v>92</v>
      </c>
      <c r="AV1343" s="13" t="s">
        <v>92</v>
      </c>
      <c r="AW1343" s="13" t="s">
        <v>36</v>
      </c>
      <c r="AX1343" s="13" t="s">
        <v>83</v>
      </c>
      <c r="AY1343" s="254" t="s">
        <v>244</v>
      </c>
    </row>
    <row r="1344" s="13" customFormat="1">
      <c r="A1344" s="13"/>
      <c r="B1344" s="243"/>
      <c r="C1344" s="244"/>
      <c r="D1344" s="245" t="s">
        <v>253</v>
      </c>
      <c r="E1344" s="246" t="s">
        <v>1</v>
      </c>
      <c r="F1344" s="247" t="s">
        <v>1682</v>
      </c>
      <c r="G1344" s="244"/>
      <c r="H1344" s="248">
        <v>3.6400000000000001</v>
      </c>
      <c r="I1344" s="249"/>
      <c r="J1344" s="244"/>
      <c r="K1344" s="244"/>
      <c r="L1344" s="250"/>
      <c r="M1344" s="251"/>
      <c r="N1344" s="252"/>
      <c r="O1344" s="252"/>
      <c r="P1344" s="252"/>
      <c r="Q1344" s="252"/>
      <c r="R1344" s="252"/>
      <c r="S1344" s="252"/>
      <c r="T1344" s="25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54" t="s">
        <v>253</v>
      </c>
      <c r="AU1344" s="254" t="s">
        <v>92</v>
      </c>
      <c r="AV1344" s="13" t="s">
        <v>92</v>
      </c>
      <c r="AW1344" s="13" t="s">
        <v>36</v>
      </c>
      <c r="AX1344" s="13" t="s">
        <v>83</v>
      </c>
      <c r="AY1344" s="254" t="s">
        <v>244</v>
      </c>
    </row>
    <row r="1345" s="13" customFormat="1">
      <c r="A1345" s="13"/>
      <c r="B1345" s="243"/>
      <c r="C1345" s="244"/>
      <c r="D1345" s="245" t="s">
        <v>253</v>
      </c>
      <c r="E1345" s="246" t="s">
        <v>1</v>
      </c>
      <c r="F1345" s="247" t="s">
        <v>1683</v>
      </c>
      <c r="G1345" s="244"/>
      <c r="H1345" s="248">
        <v>1.44</v>
      </c>
      <c r="I1345" s="249"/>
      <c r="J1345" s="244"/>
      <c r="K1345" s="244"/>
      <c r="L1345" s="250"/>
      <c r="M1345" s="251"/>
      <c r="N1345" s="252"/>
      <c r="O1345" s="252"/>
      <c r="P1345" s="252"/>
      <c r="Q1345" s="252"/>
      <c r="R1345" s="252"/>
      <c r="S1345" s="252"/>
      <c r="T1345" s="25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54" t="s">
        <v>253</v>
      </c>
      <c r="AU1345" s="254" t="s">
        <v>92</v>
      </c>
      <c r="AV1345" s="13" t="s">
        <v>92</v>
      </c>
      <c r="AW1345" s="13" t="s">
        <v>36</v>
      </c>
      <c r="AX1345" s="13" t="s">
        <v>83</v>
      </c>
      <c r="AY1345" s="254" t="s">
        <v>244</v>
      </c>
    </row>
    <row r="1346" s="13" customFormat="1">
      <c r="A1346" s="13"/>
      <c r="B1346" s="243"/>
      <c r="C1346" s="244"/>
      <c r="D1346" s="245" t="s">
        <v>253</v>
      </c>
      <c r="E1346" s="246" t="s">
        <v>1</v>
      </c>
      <c r="F1346" s="247" t="s">
        <v>1688</v>
      </c>
      <c r="G1346" s="244"/>
      <c r="H1346" s="248">
        <v>11.651</v>
      </c>
      <c r="I1346" s="249"/>
      <c r="J1346" s="244"/>
      <c r="K1346" s="244"/>
      <c r="L1346" s="250"/>
      <c r="M1346" s="251"/>
      <c r="N1346" s="252"/>
      <c r="O1346" s="252"/>
      <c r="P1346" s="252"/>
      <c r="Q1346" s="252"/>
      <c r="R1346" s="252"/>
      <c r="S1346" s="252"/>
      <c r="T1346" s="25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54" t="s">
        <v>253</v>
      </c>
      <c r="AU1346" s="254" t="s">
        <v>92</v>
      </c>
      <c r="AV1346" s="13" t="s">
        <v>92</v>
      </c>
      <c r="AW1346" s="13" t="s">
        <v>36</v>
      </c>
      <c r="AX1346" s="13" t="s">
        <v>83</v>
      </c>
      <c r="AY1346" s="254" t="s">
        <v>244</v>
      </c>
    </row>
    <row r="1347" s="14" customFormat="1">
      <c r="A1347" s="14"/>
      <c r="B1347" s="255"/>
      <c r="C1347" s="256"/>
      <c r="D1347" s="245" t="s">
        <v>253</v>
      </c>
      <c r="E1347" s="257" t="s">
        <v>1</v>
      </c>
      <c r="F1347" s="258" t="s">
        <v>255</v>
      </c>
      <c r="G1347" s="256"/>
      <c r="H1347" s="259">
        <v>65.501000000000005</v>
      </c>
      <c r="I1347" s="260"/>
      <c r="J1347" s="256"/>
      <c r="K1347" s="256"/>
      <c r="L1347" s="261"/>
      <c r="M1347" s="262"/>
      <c r="N1347" s="263"/>
      <c r="O1347" s="263"/>
      <c r="P1347" s="263"/>
      <c r="Q1347" s="263"/>
      <c r="R1347" s="263"/>
      <c r="S1347" s="263"/>
      <c r="T1347" s="26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65" t="s">
        <v>253</v>
      </c>
      <c r="AU1347" s="265" t="s">
        <v>92</v>
      </c>
      <c r="AV1347" s="14" t="s">
        <v>251</v>
      </c>
      <c r="AW1347" s="14" t="s">
        <v>36</v>
      </c>
      <c r="AX1347" s="14" t="s">
        <v>90</v>
      </c>
      <c r="AY1347" s="265" t="s">
        <v>244</v>
      </c>
    </row>
    <row r="1348" s="13" customFormat="1">
      <c r="A1348" s="13"/>
      <c r="B1348" s="243"/>
      <c r="C1348" s="244"/>
      <c r="D1348" s="245" t="s">
        <v>253</v>
      </c>
      <c r="E1348" s="244"/>
      <c r="F1348" s="247" t="s">
        <v>1689</v>
      </c>
      <c r="G1348" s="244"/>
      <c r="H1348" s="248">
        <v>72.051000000000002</v>
      </c>
      <c r="I1348" s="249"/>
      <c r="J1348" s="244"/>
      <c r="K1348" s="244"/>
      <c r="L1348" s="250"/>
      <c r="M1348" s="251"/>
      <c r="N1348" s="252"/>
      <c r="O1348" s="252"/>
      <c r="P1348" s="252"/>
      <c r="Q1348" s="252"/>
      <c r="R1348" s="252"/>
      <c r="S1348" s="252"/>
      <c r="T1348" s="25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54" t="s">
        <v>253</v>
      </c>
      <c r="AU1348" s="254" t="s">
        <v>92</v>
      </c>
      <c r="AV1348" s="13" t="s">
        <v>92</v>
      </c>
      <c r="AW1348" s="13" t="s">
        <v>4</v>
      </c>
      <c r="AX1348" s="13" t="s">
        <v>90</v>
      </c>
      <c r="AY1348" s="254" t="s">
        <v>244</v>
      </c>
    </row>
    <row r="1349" s="2" customFormat="1" ht="24.15" customHeight="1">
      <c r="A1349" s="39"/>
      <c r="B1349" s="40"/>
      <c r="C1349" s="229" t="s">
        <v>1690</v>
      </c>
      <c r="D1349" s="229" t="s">
        <v>247</v>
      </c>
      <c r="E1349" s="230" t="s">
        <v>1691</v>
      </c>
      <c r="F1349" s="231" t="s">
        <v>1692</v>
      </c>
      <c r="G1349" s="232" t="s">
        <v>174</v>
      </c>
      <c r="H1349" s="233">
        <v>670.90999999999997</v>
      </c>
      <c r="I1349" s="234"/>
      <c r="J1349" s="235">
        <f>ROUND(I1349*H1349,2)</f>
        <v>0</v>
      </c>
      <c r="K1349" s="236"/>
      <c r="L1349" s="45"/>
      <c r="M1349" s="237" t="s">
        <v>1</v>
      </c>
      <c r="N1349" s="238" t="s">
        <v>48</v>
      </c>
      <c r="O1349" s="92"/>
      <c r="P1349" s="239">
        <f>O1349*H1349</f>
        <v>0</v>
      </c>
      <c r="Q1349" s="239">
        <v>0.0015</v>
      </c>
      <c r="R1349" s="239">
        <f>Q1349*H1349</f>
        <v>1.006365</v>
      </c>
      <c r="S1349" s="239">
        <v>0</v>
      </c>
      <c r="T1349" s="240">
        <f>S1349*H1349</f>
        <v>0</v>
      </c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R1349" s="241" t="s">
        <v>330</v>
      </c>
      <c r="AT1349" s="241" t="s">
        <v>247</v>
      </c>
      <c r="AU1349" s="241" t="s">
        <v>92</v>
      </c>
      <c r="AY1349" s="18" t="s">
        <v>244</v>
      </c>
      <c r="BE1349" s="242">
        <f>IF(N1349="základní",J1349,0)</f>
        <v>0</v>
      </c>
      <c r="BF1349" s="242">
        <f>IF(N1349="snížená",J1349,0)</f>
        <v>0</v>
      </c>
      <c r="BG1349" s="242">
        <f>IF(N1349="zákl. přenesená",J1349,0)</f>
        <v>0</v>
      </c>
      <c r="BH1349" s="242">
        <f>IF(N1349="sníž. přenesená",J1349,0)</f>
        <v>0</v>
      </c>
      <c r="BI1349" s="242">
        <f>IF(N1349="nulová",J1349,0)</f>
        <v>0</v>
      </c>
      <c r="BJ1349" s="18" t="s">
        <v>90</v>
      </c>
      <c r="BK1349" s="242">
        <f>ROUND(I1349*H1349,2)</f>
        <v>0</v>
      </c>
      <c r="BL1349" s="18" t="s">
        <v>330</v>
      </c>
      <c r="BM1349" s="241" t="s">
        <v>1693</v>
      </c>
    </row>
    <row r="1350" s="13" customFormat="1">
      <c r="A1350" s="13"/>
      <c r="B1350" s="243"/>
      <c r="C1350" s="244"/>
      <c r="D1350" s="245" t="s">
        <v>253</v>
      </c>
      <c r="E1350" s="246" t="s">
        <v>1</v>
      </c>
      <c r="F1350" s="247" t="s">
        <v>179</v>
      </c>
      <c r="G1350" s="244"/>
      <c r="H1350" s="248">
        <v>464.63</v>
      </c>
      <c r="I1350" s="249"/>
      <c r="J1350" s="244"/>
      <c r="K1350" s="244"/>
      <c r="L1350" s="250"/>
      <c r="M1350" s="251"/>
      <c r="N1350" s="252"/>
      <c r="O1350" s="252"/>
      <c r="P1350" s="252"/>
      <c r="Q1350" s="252"/>
      <c r="R1350" s="252"/>
      <c r="S1350" s="252"/>
      <c r="T1350" s="25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54" t="s">
        <v>253</v>
      </c>
      <c r="AU1350" s="254" t="s">
        <v>92</v>
      </c>
      <c r="AV1350" s="13" t="s">
        <v>92</v>
      </c>
      <c r="AW1350" s="13" t="s">
        <v>36</v>
      </c>
      <c r="AX1350" s="13" t="s">
        <v>83</v>
      </c>
      <c r="AY1350" s="254" t="s">
        <v>244</v>
      </c>
    </row>
    <row r="1351" s="13" customFormat="1">
      <c r="A1351" s="13"/>
      <c r="B1351" s="243"/>
      <c r="C1351" s="244"/>
      <c r="D1351" s="245" t="s">
        <v>253</v>
      </c>
      <c r="E1351" s="246" t="s">
        <v>1</v>
      </c>
      <c r="F1351" s="247" t="s">
        <v>177</v>
      </c>
      <c r="G1351" s="244"/>
      <c r="H1351" s="248">
        <v>152.43000000000001</v>
      </c>
      <c r="I1351" s="249"/>
      <c r="J1351" s="244"/>
      <c r="K1351" s="244"/>
      <c r="L1351" s="250"/>
      <c r="M1351" s="251"/>
      <c r="N1351" s="252"/>
      <c r="O1351" s="252"/>
      <c r="P1351" s="252"/>
      <c r="Q1351" s="252"/>
      <c r="R1351" s="252"/>
      <c r="S1351" s="252"/>
      <c r="T1351" s="25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54" t="s">
        <v>253</v>
      </c>
      <c r="AU1351" s="254" t="s">
        <v>92</v>
      </c>
      <c r="AV1351" s="13" t="s">
        <v>92</v>
      </c>
      <c r="AW1351" s="13" t="s">
        <v>36</v>
      </c>
      <c r="AX1351" s="13" t="s">
        <v>83</v>
      </c>
      <c r="AY1351" s="254" t="s">
        <v>244</v>
      </c>
    </row>
    <row r="1352" s="13" customFormat="1">
      <c r="A1352" s="13"/>
      <c r="B1352" s="243"/>
      <c r="C1352" s="244"/>
      <c r="D1352" s="245" t="s">
        <v>253</v>
      </c>
      <c r="E1352" s="246" t="s">
        <v>1</v>
      </c>
      <c r="F1352" s="247" t="s">
        <v>173</v>
      </c>
      <c r="G1352" s="244"/>
      <c r="H1352" s="248">
        <v>53.850000000000001</v>
      </c>
      <c r="I1352" s="249"/>
      <c r="J1352" s="244"/>
      <c r="K1352" s="244"/>
      <c r="L1352" s="250"/>
      <c r="M1352" s="251"/>
      <c r="N1352" s="252"/>
      <c r="O1352" s="252"/>
      <c r="P1352" s="252"/>
      <c r="Q1352" s="252"/>
      <c r="R1352" s="252"/>
      <c r="S1352" s="252"/>
      <c r="T1352" s="25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54" t="s">
        <v>253</v>
      </c>
      <c r="AU1352" s="254" t="s">
        <v>92</v>
      </c>
      <c r="AV1352" s="13" t="s">
        <v>92</v>
      </c>
      <c r="AW1352" s="13" t="s">
        <v>36</v>
      </c>
      <c r="AX1352" s="13" t="s">
        <v>83</v>
      </c>
      <c r="AY1352" s="254" t="s">
        <v>244</v>
      </c>
    </row>
    <row r="1353" s="14" customFormat="1">
      <c r="A1353" s="14"/>
      <c r="B1353" s="255"/>
      <c r="C1353" s="256"/>
      <c r="D1353" s="245" t="s">
        <v>253</v>
      </c>
      <c r="E1353" s="257" t="s">
        <v>1</v>
      </c>
      <c r="F1353" s="258" t="s">
        <v>255</v>
      </c>
      <c r="G1353" s="256"/>
      <c r="H1353" s="259">
        <v>670.90999999999997</v>
      </c>
      <c r="I1353" s="260"/>
      <c r="J1353" s="256"/>
      <c r="K1353" s="256"/>
      <c r="L1353" s="261"/>
      <c r="M1353" s="262"/>
      <c r="N1353" s="263"/>
      <c r="O1353" s="263"/>
      <c r="P1353" s="263"/>
      <c r="Q1353" s="263"/>
      <c r="R1353" s="263"/>
      <c r="S1353" s="263"/>
      <c r="T1353" s="26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65" t="s">
        <v>253</v>
      </c>
      <c r="AU1353" s="265" t="s">
        <v>92</v>
      </c>
      <c r="AV1353" s="14" t="s">
        <v>251</v>
      </c>
      <c r="AW1353" s="14" t="s">
        <v>36</v>
      </c>
      <c r="AX1353" s="14" t="s">
        <v>90</v>
      </c>
      <c r="AY1353" s="265" t="s">
        <v>244</v>
      </c>
    </row>
    <row r="1354" s="2" customFormat="1" ht="16.5" customHeight="1">
      <c r="A1354" s="39"/>
      <c r="B1354" s="40"/>
      <c r="C1354" s="229" t="s">
        <v>1694</v>
      </c>
      <c r="D1354" s="303" t="s">
        <v>247</v>
      </c>
      <c r="E1354" s="230" t="s">
        <v>1695</v>
      </c>
      <c r="F1354" s="231" t="s">
        <v>1696</v>
      </c>
      <c r="G1354" s="232" t="s">
        <v>184</v>
      </c>
      <c r="H1354" s="233">
        <v>677.79999999999995</v>
      </c>
      <c r="I1354" s="234"/>
      <c r="J1354" s="235">
        <f>ROUND(I1354*H1354,2)</f>
        <v>0</v>
      </c>
      <c r="K1354" s="236"/>
      <c r="L1354" s="45"/>
      <c r="M1354" s="237" t="s">
        <v>1</v>
      </c>
      <c r="N1354" s="238" t="s">
        <v>48</v>
      </c>
      <c r="O1354" s="92"/>
      <c r="P1354" s="239">
        <f>O1354*H1354</f>
        <v>0</v>
      </c>
      <c r="Q1354" s="239">
        <v>9.0000000000000006E-05</v>
      </c>
      <c r="R1354" s="239">
        <f>Q1354*H1354</f>
        <v>0.061002000000000001</v>
      </c>
      <c r="S1354" s="239">
        <v>0</v>
      </c>
      <c r="T1354" s="240">
        <f>S1354*H1354</f>
        <v>0</v>
      </c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39"/>
      <c r="AE1354" s="39"/>
      <c r="AR1354" s="241" t="s">
        <v>330</v>
      </c>
      <c r="AT1354" s="241" t="s">
        <v>247</v>
      </c>
      <c r="AU1354" s="241" t="s">
        <v>92</v>
      </c>
      <c r="AY1354" s="18" t="s">
        <v>244</v>
      </c>
      <c r="BE1354" s="242">
        <f>IF(N1354="základní",J1354,0)</f>
        <v>0</v>
      </c>
      <c r="BF1354" s="242">
        <f>IF(N1354="snížená",J1354,0)</f>
        <v>0</v>
      </c>
      <c r="BG1354" s="242">
        <f>IF(N1354="zákl. přenesená",J1354,0)</f>
        <v>0</v>
      </c>
      <c r="BH1354" s="242">
        <f>IF(N1354="sníž. přenesená",J1354,0)</f>
        <v>0</v>
      </c>
      <c r="BI1354" s="242">
        <f>IF(N1354="nulová",J1354,0)</f>
        <v>0</v>
      </c>
      <c r="BJ1354" s="18" t="s">
        <v>90</v>
      </c>
      <c r="BK1354" s="242">
        <f>ROUND(I1354*H1354,2)</f>
        <v>0</v>
      </c>
      <c r="BL1354" s="18" t="s">
        <v>330</v>
      </c>
      <c r="BM1354" s="241" t="s">
        <v>1697</v>
      </c>
    </row>
    <row r="1355" s="13" customFormat="1">
      <c r="A1355" s="13"/>
      <c r="B1355" s="243"/>
      <c r="C1355" s="244"/>
      <c r="D1355" s="245" t="s">
        <v>253</v>
      </c>
      <c r="E1355" s="246" t="s">
        <v>1</v>
      </c>
      <c r="F1355" s="247" t="s">
        <v>190</v>
      </c>
      <c r="G1355" s="244"/>
      <c r="H1355" s="248">
        <v>350</v>
      </c>
      <c r="I1355" s="249"/>
      <c r="J1355" s="244"/>
      <c r="K1355" s="244"/>
      <c r="L1355" s="250"/>
      <c r="M1355" s="251"/>
      <c r="N1355" s="252"/>
      <c r="O1355" s="252"/>
      <c r="P1355" s="252"/>
      <c r="Q1355" s="252"/>
      <c r="R1355" s="252"/>
      <c r="S1355" s="252"/>
      <c r="T1355" s="25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54" t="s">
        <v>253</v>
      </c>
      <c r="AU1355" s="254" t="s">
        <v>92</v>
      </c>
      <c r="AV1355" s="13" t="s">
        <v>92</v>
      </c>
      <c r="AW1355" s="13" t="s">
        <v>36</v>
      </c>
      <c r="AX1355" s="13" t="s">
        <v>83</v>
      </c>
      <c r="AY1355" s="254" t="s">
        <v>244</v>
      </c>
    </row>
    <row r="1356" s="13" customFormat="1">
      <c r="A1356" s="13"/>
      <c r="B1356" s="243"/>
      <c r="C1356" s="244"/>
      <c r="D1356" s="245" t="s">
        <v>253</v>
      </c>
      <c r="E1356" s="246" t="s">
        <v>1</v>
      </c>
      <c r="F1356" s="247" t="s">
        <v>187</v>
      </c>
      <c r="G1356" s="244"/>
      <c r="H1356" s="248">
        <v>165.75</v>
      </c>
      <c r="I1356" s="249"/>
      <c r="J1356" s="244"/>
      <c r="K1356" s="244"/>
      <c r="L1356" s="250"/>
      <c r="M1356" s="251"/>
      <c r="N1356" s="252"/>
      <c r="O1356" s="252"/>
      <c r="P1356" s="252"/>
      <c r="Q1356" s="252"/>
      <c r="R1356" s="252"/>
      <c r="S1356" s="252"/>
      <c r="T1356" s="25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54" t="s">
        <v>253</v>
      </c>
      <c r="AU1356" s="254" t="s">
        <v>92</v>
      </c>
      <c r="AV1356" s="13" t="s">
        <v>92</v>
      </c>
      <c r="AW1356" s="13" t="s">
        <v>36</v>
      </c>
      <c r="AX1356" s="13" t="s">
        <v>83</v>
      </c>
      <c r="AY1356" s="254" t="s">
        <v>244</v>
      </c>
    </row>
    <row r="1357" s="13" customFormat="1">
      <c r="A1357" s="13"/>
      <c r="B1357" s="243"/>
      <c r="C1357" s="244"/>
      <c r="D1357" s="245" t="s">
        <v>253</v>
      </c>
      <c r="E1357" s="246" t="s">
        <v>1</v>
      </c>
      <c r="F1357" s="247" t="s">
        <v>183</v>
      </c>
      <c r="G1357" s="244"/>
      <c r="H1357" s="248">
        <v>116.51000000000001</v>
      </c>
      <c r="I1357" s="249"/>
      <c r="J1357" s="244"/>
      <c r="K1357" s="244"/>
      <c r="L1357" s="250"/>
      <c r="M1357" s="251"/>
      <c r="N1357" s="252"/>
      <c r="O1357" s="252"/>
      <c r="P1357" s="252"/>
      <c r="Q1357" s="252"/>
      <c r="R1357" s="252"/>
      <c r="S1357" s="252"/>
      <c r="T1357" s="25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54" t="s">
        <v>253</v>
      </c>
      <c r="AU1357" s="254" t="s">
        <v>92</v>
      </c>
      <c r="AV1357" s="13" t="s">
        <v>92</v>
      </c>
      <c r="AW1357" s="13" t="s">
        <v>36</v>
      </c>
      <c r="AX1357" s="13" t="s">
        <v>83</v>
      </c>
      <c r="AY1357" s="254" t="s">
        <v>244</v>
      </c>
    </row>
    <row r="1358" s="13" customFormat="1">
      <c r="A1358" s="13"/>
      <c r="B1358" s="243"/>
      <c r="C1358" s="244"/>
      <c r="D1358" s="245" t="s">
        <v>253</v>
      </c>
      <c r="E1358" s="246" t="s">
        <v>1</v>
      </c>
      <c r="F1358" s="247" t="s">
        <v>1698</v>
      </c>
      <c r="G1358" s="244"/>
      <c r="H1358" s="248">
        <v>33.119999999999997</v>
      </c>
      <c r="I1358" s="249"/>
      <c r="J1358" s="244"/>
      <c r="K1358" s="244"/>
      <c r="L1358" s="250"/>
      <c r="M1358" s="251"/>
      <c r="N1358" s="252"/>
      <c r="O1358" s="252"/>
      <c r="P1358" s="252"/>
      <c r="Q1358" s="252"/>
      <c r="R1358" s="252"/>
      <c r="S1358" s="252"/>
      <c r="T1358" s="25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54" t="s">
        <v>253</v>
      </c>
      <c r="AU1358" s="254" t="s">
        <v>92</v>
      </c>
      <c r="AV1358" s="13" t="s">
        <v>92</v>
      </c>
      <c r="AW1358" s="13" t="s">
        <v>36</v>
      </c>
      <c r="AX1358" s="13" t="s">
        <v>83</v>
      </c>
      <c r="AY1358" s="254" t="s">
        <v>244</v>
      </c>
    </row>
    <row r="1359" s="13" customFormat="1">
      <c r="A1359" s="13"/>
      <c r="B1359" s="243"/>
      <c r="C1359" s="244"/>
      <c r="D1359" s="245" t="s">
        <v>253</v>
      </c>
      <c r="E1359" s="246" t="s">
        <v>1</v>
      </c>
      <c r="F1359" s="247" t="s">
        <v>1699</v>
      </c>
      <c r="G1359" s="244"/>
      <c r="H1359" s="248">
        <v>12.42</v>
      </c>
      <c r="I1359" s="249"/>
      <c r="J1359" s="244"/>
      <c r="K1359" s="244"/>
      <c r="L1359" s="250"/>
      <c r="M1359" s="251"/>
      <c r="N1359" s="252"/>
      <c r="O1359" s="252"/>
      <c r="P1359" s="252"/>
      <c r="Q1359" s="252"/>
      <c r="R1359" s="252"/>
      <c r="S1359" s="252"/>
      <c r="T1359" s="25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54" t="s">
        <v>253</v>
      </c>
      <c r="AU1359" s="254" t="s">
        <v>92</v>
      </c>
      <c r="AV1359" s="13" t="s">
        <v>92</v>
      </c>
      <c r="AW1359" s="13" t="s">
        <v>36</v>
      </c>
      <c r="AX1359" s="13" t="s">
        <v>83</v>
      </c>
      <c r="AY1359" s="254" t="s">
        <v>244</v>
      </c>
    </row>
    <row r="1360" s="14" customFormat="1">
      <c r="A1360" s="14"/>
      <c r="B1360" s="255"/>
      <c r="C1360" s="256"/>
      <c r="D1360" s="245" t="s">
        <v>253</v>
      </c>
      <c r="E1360" s="257" t="s">
        <v>1</v>
      </c>
      <c r="F1360" s="258" t="s">
        <v>255</v>
      </c>
      <c r="G1360" s="256"/>
      <c r="H1360" s="259">
        <v>677.79999999999995</v>
      </c>
      <c r="I1360" s="260"/>
      <c r="J1360" s="256"/>
      <c r="K1360" s="256"/>
      <c r="L1360" s="261"/>
      <c r="M1360" s="262"/>
      <c r="N1360" s="263"/>
      <c r="O1360" s="263"/>
      <c r="P1360" s="263"/>
      <c r="Q1360" s="263"/>
      <c r="R1360" s="263"/>
      <c r="S1360" s="263"/>
      <c r="T1360" s="26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65" t="s">
        <v>253</v>
      </c>
      <c r="AU1360" s="265" t="s">
        <v>92</v>
      </c>
      <c r="AV1360" s="14" t="s">
        <v>251</v>
      </c>
      <c r="AW1360" s="14" t="s">
        <v>36</v>
      </c>
      <c r="AX1360" s="14" t="s">
        <v>90</v>
      </c>
      <c r="AY1360" s="265" t="s">
        <v>244</v>
      </c>
    </row>
    <row r="1361" s="2" customFormat="1" ht="24.15" customHeight="1">
      <c r="A1361" s="39"/>
      <c r="B1361" s="40"/>
      <c r="C1361" s="229" t="s">
        <v>1700</v>
      </c>
      <c r="D1361" s="303" t="s">
        <v>247</v>
      </c>
      <c r="E1361" s="230" t="s">
        <v>1701</v>
      </c>
      <c r="F1361" s="231" t="s">
        <v>1702</v>
      </c>
      <c r="G1361" s="232" t="s">
        <v>184</v>
      </c>
      <c r="H1361" s="233">
        <v>677.79999999999995</v>
      </c>
      <c r="I1361" s="234"/>
      <c r="J1361" s="235">
        <f>ROUND(I1361*H1361,2)</f>
        <v>0</v>
      </c>
      <c r="K1361" s="236"/>
      <c r="L1361" s="45"/>
      <c r="M1361" s="237" t="s">
        <v>1</v>
      </c>
      <c r="N1361" s="238" t="s">
        <v>48</v>
      </c>
      <c r="O1361" s="92"/>
      <c r="P1361" s="239">
        <f>O1361*H1361</f>
        <v>0</v>
      </c>
      <c r="Q1361" s="239">
        <v>3.0000000000000001E-05</v>
      </c>
      <c r="R1361" s="239">
        <f>Q1361*H1361</f>
        <v>0.020333999999999998</v>
      </c>
      <c r="S1361" s="239">
        <v>0</v>
      </c>
      <c r="T1361" s="240">
        <f>S1361*H1361</f>
        <v>0</v>
      </c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R1361" s="241" t="s">
        <v>330</v>
      </c>
      <c r="AT1361" s="241" t="s">
        <v>247</v>
      </c>
      <c r="AU1361" s="241" t="s">
        <v>92</v>
      </c>
      <c r="AY1361" s="18" t="s">
        <v>244</v>
      </c>
      <c r="BE1361" s="242">
        <f>IF(N1361="základní",J1361,0)</f>
        <v>0</v>
      </c>
      <c r="BF1361" s="242">
        <f>IF(N1361="snížená",J1361,0)</f>
        <v>0</v>
      </c>
      <c r="BG1361" s="242">
        <f>IF(N1361="zákl. přenesená",J1361,0)</f>
        <v>0</v>
      </c>
      <c r="BH1361" s="242">
        <f>IF(N1361="sníž. přenesená",J1361,0)</f>
        <v>0</v>
      </c>
      <c r="BI1361" s="242">
        <f>IF(N1361="nulová",J1361,0)</f>
        <v>0</v>
      </c>
      <c r="BJ1361" s="18" t="s">
        <v>90</v>
      </c>
      <c r="BK1361" s="242">
        <f>ROUND(I1361*H1361,2)</f>
        <v>0</v>
      </c>
      <c r="BL1361" s="18" t="s">
        <v>330</v>
      </c>
      <c r="BM1361" s="241" t="s">
        <v>1703</v>
      </c>
    </row>
    <row r="1362" s="13" customFormat="1">
      <c r="A1362" s="13"/>
      <c r="B1362" s="243"/>
      <c r="C1362" s="244"/>
      <c r="D1362" s="245" t="s">
        <v>253</v>
      </c>
      <c r="E1362" s="246" t="s">
        <v>1</v>
      </c>
      <c r="F1362" s="247" t="s">
        <v>190</v>
      </c>
      <c r="G1362" s="244"/>
      <c r="H1362" s="248">
        <v>350</v>
      </c>
      <c r="I1362" s="249"/>
      <c r="J1362" s="244"/>
      <c r="K1362" s="244"/>
      <c r="L1362" s="250"/>
      <c r="M1362" s="251"/>
      <c r="N1362" s="252"/>
      <c r="O1362" s="252"/>
      <c r="P1362" s="252"/>
      <c r="Q1362" s="252"/>
      <c r="R1362" s="252"/>
      <c r="S1362" s="252"/>
      <c r="T1362" s="25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54" t="s">
        <v>253</v>
      </c>
      <c r="AU1362" s="254" t="s">
        <v>92</v>
      </c>
      <c r="AV1362" s="13" t="s">
        <v>92</v>
      </c>
      <c r="AW1362" s="13" t="s">
        <v>36</v>
      </c>
      <c r="AX1362" s="13" t="s">
        <v>83</v>
      </c>
      <c r="AY1362" s="254" t="s">
        <v>244</v>
      </c>
    </row>
    <row r="1363" s="13" customFormat="1">
      <c r="A1363" s="13"/>
      <c r="B1363" s="243"/>
      <c r="C1363" s="244"/>
      <c r="D1363" s="245" t="s">
        <v>253</v>
      </c>
      <c r="E1363" s="246" t="s">
        <v>1</v>
      </c>
      <c r="F1363" s="247" t="s">
        <v>187</v>
      </c>
      <c r="G1363" s="244"/>
      <c r="H1363" s="248">
        <v>165.75</v>
      </c>
      <c r="I1363" s="249"/>
      <c r="J1363" s="244"/>
      <c r="K1363" s="244"/>
      <c r="L1363" s="250"/>
      <c r="M1363" s="251"/>
      <c r="N1363" s="252"/>
      <c r="O1363" s="252"/>
      <c r="P1363" s="252"/>
      <c r="Q1363" s="252"/>
      <c r="R1363" s="252"/>
      <c r="S1363" s="252"/>
      <c r="T1363" s="25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54" t="s">
        <v>253</v>
      </c>
      <c r="AU1363" s="254" t="s">
        <v>92</v>
      </c>
      <c r="AV1363" s="13" t="s">
        <v>92</v>
      </c>
      <c r="AW1363" s="13" t="s">
        <v>36</v>
      </c>
      <c r="AX1363" s="13" t="s">
        <v>83</v>
      </c>
      <c r="AY1363" s="254" t="s">
        <v>244</v>
      </c>
    </row>
    <row r="1364" s="13" customFormat="1">
      <c r="A1364" s="13"/>
      <c r="B1364" s="243"/>
      <c r="C1364" s="244"/>
      <c r="D1364" s="245" t="s">
        <v>253</v>
      </c>
      <c r="E1364" s="246" t="s">
        <v>1</v>
      </c>
      <c r="F1364" s="247" t="s">
        <v>183</v>
      </c>
      <c r="G1364" s="244"/>
      <c r="H1364" s="248">
        <v>116.51000000000001</v>
      </c>
      <c r="I1364" s="249"/>
      <c r="J1364" s="244"/>
      <c r="K1364" s="244"/>
      <c r="L1364" s="250"/>
      <c r="M1364" s="251"/>
      <c r="N1364" s="252"/>
      <c r="O1364" s="252"/>
      <c r="P1364" s="252"/>
      <c r="Q1364" s="252"/>
      <c r="R1364" s="252"/>
      <c r="S1364" s="252"/>
      <c r="T1364" s="25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54" t="s">
        <v>253</v>
      </c>
      <c r="AU1364" s="254" t="s">
        <v>92</v>
      </c>
      <c r="AV1364" s="13" t="s">
        <v>92</v>
      </c>
      <c r="AW1364" s="13" t="s">
        <v>36</v>
      </c>
      <c r="AX1364" s="13" t="s">
        <v>83</v>
      </c>
      <c r="AY1364" s="254" t="s">
        <v>244</v>
      </c>
    </row>
    <row r="1365" s="13" customFormat="1">
      <c r="A1365" s="13"/>
      <c r="B1365" s="243"/>
      <c r="C1365" s="244"/>
      <c r="D1365" s="245" t="s">
        <v>253</v>
      </c>
      <c r="E1365" s="246" t="s">
        <v>1</v>
      </c>
      <c r="F1365" s="247" t="s">
        <v>1698</v>
      </c>
      <c r="G1365" s="244"/>
      <c r="H1365" s="248">
        <v>33.119999999999997</v>
      </c>
      <c r="I1365" s="249"/>
      <c r="J1365" s="244"/>
      <c r="K1365" s="244"/>
      <c r="L1365" s="250"/>
      <c r="M1365" s="251"/>
      <c r="N1365" s="252"/>
      <c r="O1365" s="252"/>
      <c r="P1365" s="252"/>
      <c r="Q1365" s="252"/>
      <c r="R1365" s="252"/>
      <c r="S1365" s="252"/>
      <c r="T1365" s="25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54" t="s">
        <v>253</v>
      </c>
      <c r="AU1365" s="254" t="s">
        <v>92</v>
      </c>
      <c r="AV1365" s="13" t="s">
        <v>92</v>
      </c>
      <c r="AW1365" s="13" t="s">
        <v>36</v>
      </c>
      <c r="AX1365" s="13" t="s">
        <v>83</v>
      </c>
      <c r="AY1365" s="254" t="s">
        <v>244</v>
      </c>
    </row>
    <row r="1366" s="13" customFormat="1">
      <c r="A1366" s="13"/>
      <c r="B1366" s="243"/>
      <c r="C1366" s="244"/>
      <c r="D1366" s="245" t="s">
        <v>253</v>
      </c>
      <c r="E1366" s="246" t="s">
        <v>1</v>
      </c>
      <c r="F1366" s="247" t="s">
        <v>1699</v>
      </c>
      <c r="G1366" s="244"/>
      <c r="H1366" s="248">
        <v>12.42</v>
      </c>
      <c r="I1366" s="249"/>
      <c r="J1366" s="244"/>
      <c r="K1366" s="244"/>
      <c r="L1366" s="250"/>
      <c r="M1366" s="251"/>
      <c r="N1366" s="252"/>
      <c r="O1366" s="252"/>
      <c r="P1366" s="252"/>
      <c r="Q1366" s="252"/>
      <c r="R1366" s="252"/>
      <c r="S1366" s="252"/>
      <c r="T1366" s="25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54" t="s">
        <v>253</v>
      </c>
      <c r="AU1366" s="254" t="s">
        <v>92</v>
      </c>
      <c r="AV1366" s="13" t="s">
        <v>92</v>
      </c>
      <c r="AW1366" s="13" t="s">
        <v>36</v>
      </c>
      <c r="AX1366" s="13" t="s">
        <v>83</v>
      </c>
      <c r="AY1366" s="254" t="s">
        <v>244</v>
      </c>
    </row>
    <row r="1367" s="14" customFormat="1">
      <c r="A1367" s="14"/>
      <c r="B1367" s="255"/>
      <c r="C1367" s="256"/>
      <c r="D1367" s="245" t="s">
        <v>253</v>
      </c>
      <c r="E1367" s="257" t="s">
        <v>1</v>
      </c>
      <c r="F1367" s="258" t="s">
        <v>255</v>
      </c>
      <c r="G1367" s="256"/>
      <c r="H1367" s="259">
        <v>677.79999999999995</v>
      </c>
      <c r="I1367" s="260"/>
      <c r="J1367" s="256"/>
      <c r="K1367" s="256"/>
      <c r="L1367" s="261"/>
      <c r="M1367" s="262"/>
      <c r="N1367" s="263"/>
      <c r="O1367" s="263"/>
      <c r="P1367" s="263"/>
      <c r="Q1367" s="263"/>
      <c r="R1367" s="263"/>
      <c r="S1367" s="263"/>
      <c r="T1367" s="26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65" t="s">
        <v>253</v>
      </c>
      <c r="AU1367" s="265" t="s">
        <v>92</v>
      </c>
      <c r="AV1367" s="14" t="s">
        <v>251</v>
      </c>
      <c r="AW1367" s="14" t="s">
        <v>36</v>
      </c>
      <c r="AX1367" s="14" t="s">
        <v>90</v>
      </c>
      <c r="AY1367" s="265" t="s">
        <v>244</v>
      </c>
    </row>
    <row r="1368" s="2" customFormat="1" ht="24.15" customHeight="1">
      <c r="A1368" s="39"/>
      <c r="B1368" s="40"/>
      <c r="C1368" s="229" t="s">
        <v>1704</v>
      </c>
      <c r="D1368" s="229" t="s">
        <v>247</v>
      </c>
      <c r="E1368" s="230" t="s">
        <v>1705</v>
      </c>
      <c r="F1368" s="231" t="s">
        <v>1706</v>
      </c>
      <c r="G1368" s="232" t="s">
        <v>338</v>
      </c>
      <c r="H1368" s="233">
        <v>29.696000000000002</v>
      </c>
      <c r="I1368" s="234"/>
      <c r="J1368" s="235">
        <f>ROUND(I1368*H1368,2)</f>
        <v>0</v>
      </c>
      <c r="K1368" s="236"/>
      <c r="L1368" s="45"/>
      <c r="M1368" s="237" t="s">
        <v>1</v>
      </c>
      <c r="N1368" s="238" t="s">
        <v>48</v>
      </c>
      <c r="O1368" s="92"/>
      <c r="P1368" s="239">
        <f>O1368*H1368</f>
        <v>0</v>
      </c>
      <c r="Q1368" s="239">
        <v>0</v>
      </c>
      <c r="R1368" s="239">
        <f>Q1368*H1368</f>
        <v>0</v>
      </c>
      <c r="S1368" s="239">
        <v>0</v>
      </c>
      <c r="T1368" s="240">
        <f>S1368*H1368</f>
        <v>0</v>
      </c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R1368" s="241" t="s">
        <v>330</v>
      </c>
      <c r="AT1368" s="241" t="s">
        <v>247</v>
      </c>
      <c r="AU1368" s="241" t="s">
        <v>92</v>
      </c>
      <c r="AY1368" s="18" t="s">
        <v>244</v>
      </c>
      <c r="BE1368" s="242">
        <f>IF(N1368="základní",J1368,0)</f>
        <v>0</v>
      </c>
      <c r="BF1368" s="242">
        <f>IF(N1368="snížená",J1368,0)</f>
        <v>0</v>
      </c>
      <c r="BG1368" s="242">
        <f>IF(N1368="zákl. přenesená",J1368,0)</f>
        <v>0</v>
      </c>
      <c r="BH1368" s="242">
        <f>IF(N1368="sníž. přenesená",J1368,0)</f>
        <v>0</v>
      </c>
      <c r="BI1368" s="242">
        <f>IF(N1368="nulová",J1368,0)</f>
        <v>0</v>
      </c>
      <c r="BJ1368" s="18" t="s">
        <v>90</v>
      </c>
      <c r="BK1368" s="242">
        <f>ROUND(I1368*H1368,2)</f>
        <v>0</v>
      </c>
      <c r="BL1368" s="18" t="s">
        <v>330</v>
      </c>
      <c r="BM1368" s="241" t="s">
        <v>1707</v>
      </c>
    </row>
    <row r="1369" s="12" customFormat="1" ht="22.8" customHeight="1">
      <c r="A1369" s="12"/>
      <c r="B1369" s="213"/>
      <c r="C1369" s="214"/>
      <c r="D1369" s="215" t="s">
        <v>82</v>
      </c>
      <c r="E1369" s="227" t="s">
        <v>1708</v>
      </c>
      <c r="F1369" s="227" t="s">
        <v>1709</v>
      </c>
      <c r="G1369" s="214"/>
      <c r="H1369" s="214"/>
      <c r="I1369" s="217"/>
      <c r="J1369" s="228">
        <f>BK1369</f>
        <v>0</v>
      </c>
      <c r="K1369" s="214"/>
      <c r="L1369" s="219"/>
      <c r="M1369" s="220"/>
      <c r="N1369" s="221"/>
      <c r="O1369" s="221"/>
      <c r="P1369" s="222">
        <f>SUM(P1370:P1431)</f>
        <v>0</v>
      </c>
      <c r="Q1369" s="221"/>
      <c r="R1369" s="222">
        <f>SUM(R1370:R1431)</f>
        <v>0.59386701000000008</v>
      </c>
      <c r="S1369" s="221"/>
      <c r="T1369" s="223">
        <f>SUM(T1370:T1431)</f>
        <v>0</v>
      </c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R1369" s="224" t="s">
        <v>92</v>
      </c>
      <c r="AT1369" s="225" t="s">
        <v>82</v>
      </c>
      <c r="AU1369" s="225" t="s">
        <v>90</v>
      </c>
      <c r="AY1369" s="224" t="s">
        <v>244</v>
      </c>
      <c r="BK1369" s="226">
        <f>SUM(BK1370:BK1431)</f>
        <v>0</v>
      </c>
    </row>
    <row r="1370" s="2" customFormat="1" ht="21.75" customHeight="1">
      <c r="A1370" s="39"/>
      <c r="B1370" s="40"/>
      <c r="C1370" s="229" t="s">
        <v>1710</v>
      </c>
      <c r="D1370" s="229" t="s">
        <v>247</v>
      </c>
      <c r="E1370" s="230" t="s">
        <v>1711</v>
      </c>
      <c r="F1370" s="231" t="s">
        <v>1712</v>
      </c>
      <c r="G1370" s="232" t="s">
        <v>174</v>
      </c>
      <c r="H1370" s="233">
        <v>49.049999999999997</v>
      </c>
      <c r="I1370" s="234"/>
      <c r="J1370" s="235">
        <f>ROUND(I1370*H1370,2)</f>
        <v>0</v>
      </c>
      <c r="K1370" s="236"/>
      <c r="L1370" s="45"/>
      <c r="M1370" s="237" t="s">
        <v>1</v>
      </c>
      <c r="N1370" s="238" t="s">
        <v>48</v>
      </c>
      <c r="O1370" s="92"/>
      <c r="P1370" s="239">
        <f>O1370*H1370</f>
        <v>0</v>
      </c>
      <c r="Q1370" s="239">
        <v>0</v>
      </c>
      <c r="R1370" s="239">
        <f>Q1370*H1370</f>
        <v>0</v>
      </c>
      <c r="S1370" s="239">
        <v>0</v>
      </c>
      <c r="T1370" s="240">
        <f>S1370*H1370</f>
        <v>0</v>
      </c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R1370" s="241" t="s">
        <v>330</v>
      </c>
      <c r="AT1370" s="241" t="s">
        <v>247</v>
      </c>
      <c r="AU1370" s="241" t="s">
        <v>92</v>
      </c>
      <c r="AY1370" s="18" t="s">
        <v>244</v>
      </c>
      <c r="BE1370" s="242">
        <f>IF(N1370="základní",J1370,0)</f>
        <v>0</v>
      </c>
      <c r="BF1370" s="242">
        <f>IF(N1370="snížená",J1370,0)</f>
        <v>0</v>
      </c>
      <c r="BG1370" s="242">
        <f>IF(N1370="zákl. přenesená",J1370,0)</f>
        <v>0</v>
      </c>
      <c r="BH1370" s="242">
        <f>IF(N1370="sníž. přenesená",J1370,0)</f>
        <v>0</v>
      </c>
      <c r="BI1370" s="242">
        <f>IF(N1370="nulová",J1370,0)</f>
        <v>0</v>
      </c>
      <c r="BJ1370" s="18" t="s">
        <v>90</v>
      </c>
      <c r="BK1370" s="242">
        <f>ROUND(I1370*H1370,2)</f>
        <v>0</v>
      </c>
      <c r="BL1370" s="18" t="s">
        <v>330</v>
      </c>
      <c r="BM1370" s="241" t="s">
        <v>1713</v>
      </c>
    </row>
    <row r="1371" s="15" customFormat="1">
      <c r="A1371" s="15"/>
      <c r="B1371" s="266"/>
      <c r="C1371" s="267"/>
      <c r="D1371" s="245" t="s">
        <v>253</v>
      </c>
      <c r="E1371" s="268" t="s">
        <v>1</v>
      </c>
      <c r="F1371" s="269" t="s">
        <v>494</v>
      </c>
      <c r="G1371" s="267"/>
      <c r="H1371" s="268" t="s">
        <v>1</v>
      </c>
      <c r="I1371" s="270"/>
      <c r="J1371" s="267"/>
      <c r="K1371" s="267"/>
      <c r="L1371" s="271"/>
      <c r="M1371" s="272"/>
      <c r="N1371" s="273"/>
      <c r="O1371" s="273"/>
      <c r="P1371" s="273"/>
      <c r="Q1371" s="273"/>
      <c r="R1371" s="273"/>
      <c r="S1371" s="273"/>
      <c r="T1371" s="274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T1371" s="275" t="s">
        <v>253</v>
      </c>
      <c r="AU1371" s="275" t="s">
        <v>92</v>
      </c>
      <c r="AV1371" s="15" t="s">
        <v>90</v>
      </c>
      <c r="AW1371" s="15" t="s">
        <v>36</v>
      </c>
      <c r="AX1371" s="15" t="s">
        <v>83</v>
      </c>
      <c r="AY1371" s="275" t="s">
        <v>244</v>
      </c>
    </row>
    <row r="1372" s="13" customFormat="1">
      <c r="A1372" s="13"/>
      <c r="B1372" s="243"/>
      <c r="C1372" s="244"/>
      <c r="D1372" s="245" t="s">
        <v>253</v>
      </c>
      <c r="E1372" s="246" t="s">
        <v>1</v>
      </c>
      <c r="F1372" s="247" t="s">
        <v>1714</v>
      </c>
      <c r="G1372" s="244"/>
      <c r="H1372" s="248">
        <v>42.100000000000001</v>
      </c>
      <c r="I1372" s="249"/>
      <c r="J1372" s="244"/>
      <c r="K1372" s="244"/>
      <c r="L1372" s="250"/>
      <c r="M1372" s="251"/>
      <c r="N1372" s="252"/>
      <c r="O1372" s="252"/>
      <c r="P1372" s="252"/>
      <c r="Q1372" s="252"/>
      <c r="R1372" s="252"/>
      <c r="S1372" s="252"/>
      <c r="T1372" s="25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54" t="s">
        <v>253</v>
      </c>
      <c r="AU1372" s="254" t="s">
        <v>92</v>
      </c>
      <c r="AV1372" s="13" t="s">
        <v>92</v>
      </c>
      <c r="AW1372" s="13" t="s">
        <v>36</v>
      </c>
      <c r="AX1372" s="13" t="s">
        <v>83</v>
      </c>
      <c r="AY1372" s="254" t="s">
        <v>244</v>
      </c>
    </row>
    <row r="1373" s="13" customFormat="1">
      <c r="A1373" s="13"/>
      <c r="B1373" s="243"/>
      <c r="C1373" s="244"/>
      <c r="D1373" s="245" t="s">
        <v>253</v>
      </c>
      <c r="E1373" s="246" t="s">
        <v>1</v>
      </c>
      <c r="F1373" s="247" t="s">
        <v>1715</v>
      </c>
      <c r="G1373" s="244"/>
      <c r="H1373" s="248">
        <v>6.9500000000000002</v>
      </c>
      <c r="I1373" s="249"/>
      <c r="J1373" s="244"/>
      <c r="K1373" s="244"/>
      <c r="L1373" s="250"/>
      <c r="M1373" s="251"/>
      <c r="N1373" s="252"/>
      <c r="O1373" s="252"/>
      <c r="P1373" s="252"/>
      <c r="Q1373" s="252"/>
      <c r="R1373" s="252"/>
      <c r="S1373" s="252"/>
      <c r="T1373" s="25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54" t="s">
        <v>253</v>
      </c>
      <c r="AU1373" s="254" t="s">
        <v>92</v>
      </c>
      <c r="AV1373" s="13" t="s">
        <v>92</v>
      </c>
      <c r="AW1373" s="13" t="s">
        <v>36</v>
      </c>
      <c r="AX1373" s="13" t="s">
        <v>83</v>
      </c>
      <c r="AY1373" s="254" t="s">
        <v>244</v>
      </c>
    </row>
    <row r="1374" s="14" customFormat="1">
      <c r="A1374" s="14"/>
      <c r="B1374" s="255"/>
      <c r="C1374" s="256"/>
      <c r="D1374" s="245" t="s">
        <v>253</v>
      </c>
      <c r="E1374" s="257" t="s">
        <v>1</v>
      </c>
      <c r="F1374" s="258" t="s">
        <v>255</v>
      </c>
      <c r="G1374" s="256"/>
      <c r="H1374" s="259">
        <v>49.049999999999997</v>
      </c>
      <c r="I1374" s="260"/>
      <c r="J1374" s="256"/>
      <c r="K1374" s="256"/>
      <c r="L1374" s="261"/>
      <c r="M1374" s="262"/>
      <c r="N1374" s="263"/>
      <c r="O1374" s="263"/>
      <c r="P1374" s="263"/>
      <c r="Q1374" s="263"/>
      <c r="R1374" s="263"/>
      <c r="S1374" s="263"/>
      <c r="T1374" s="26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T1374" s="265" t="s">
        <v>253</v>
      </c>
      <c r="AU1374" s="265" t="s">
        <v>92</v>
      </c>
      <c r="AV1374" s="14" t="s">
        <v>251</v>
      </c>
      <c r="AW1374" s="14" t="s">
        <v>36</v>
      </c>
      <c r="AX1374" s="14" t="s">
        <v>90</v>
      </c>
      <c r="AY1374" s="265" t="s">
        <v>244</v>
      </c>
    </row>
    <row r="1375" s="2" customFormat="1" ht="16.5" customHeight="1">
      <c r="A1375" s="39"/>
      <c r="B1375" s="40"/>
      <c r="C1375" s="229" t="s">
        <v>1716</v>
      </c>
      <c r="D1375" s="229" t="s">
        <v>247</v>
      </c>
      <c r="E1375" s="230" t="s">
        <v>1717</v>
      </c>
      <c r="F1375" s="231" t="s">
        <v>1718</v>
      </c>
      <c r="G1375" s="232" t="s">
        <v>174</v>
      </c>
      <c r="H1375" s="233">
        <v>49.049999999999997</v>
      </c>
      <c r="I1375" s="234"/>
      <c r="J1375" s="235">
        <f>ROUND(I1375*H1375,2)</f>
        <v>0</v>
      </c>
      <c r="K1375" s="236"/>
      <c r="L1375" s="45"/>
      <c r="M1375" s="237" t="s">
        <v>1</v>
      </c>
      <c r="N1375" s="238" t="s">
        <v>48</v>
      </c>
      <c r="O1375" s="92"/>
      <c r="P1375" s="239">
        <f>O1375*H1375</f>
        <v>0</v>
      </c>
      <c r="Q1375" s="239">
        <v>0</v>
      </c>
      <c r="R1375" s="239">
        <f>Q1375*H1375</f>
        <v>0</v>
      </c>
      <c r="S1375" s="239">
        <v>0</v>
      </c>
      <c r="T1375" s="240">
        <f>S1375*H1375</f>
        <v>0</v>
      </c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R1375" s="241" t="s">
        <v>330</v>
      </c>
      <c r="AT1375" s="241" t="s">
        <v>247</v>
      </c>
      <c r="AU1375" s="241" t="s">
        <v>92</v>
      </c>
      <c r="AY1375" s="18" t="s">
        <v>244</v>
      </c>
      <c r="BE1375" s="242">
        <f>IF(N1375="základní",J1375,0)</f>
        <v>0</v>
      </c>
      <c r="BF1375" s="242">
        <f>IF(N1375="snížená",J1375,0)</f>
        <v>0</v>
      </c>
      <c r="BG1375" s="242">
        <f>IF(N1375="zákl. přenesená",J1375,0)</f>
        <v>0</v>
      </c>
      <c r="BH1375" s="242">
        <f>IF(N1375="sníž. přenesená",J1375,0)</f>
        <v>0</v>
      </c>
      <c r="BI1375" s="242">
        <f>IF(N1375="nulová",J1375,0)</f>
        <v>0</v>
      </c>
      <c r="BJ1375" s="18" t="s">
        <v>90</v>
      </c>
      <c r="BK1375" s="242">
        <f>ROUND(I1375*H1375,2)</f>
        <v>0</v>
      </c>
      <c r="BL1375" s="18" t="s">
        <v>330</v>
      </c>
      <c r="BM1375" s="241" t="s">
        <v>1719</v>
      </c>
    </row>
    <row r="1376" s="15" customFormat="1">
      <c r="A1376" s="15"/>
      <c r="B1376" s="266"/>
      <c r="C1376" s="267"/>
      <c r="D1376" s="245" t="s">
        <v>253</v>
      </c>
      <c r="E1376" s="268" t="s">
        <v>1</v>
      </c>
      <c r="F1376" s="269" t="s">
        <v>494</v>
      </c>
      <c r="G1376" s="267"/>
      <c r="H1376" s="268" t="s">
        <v>1</v>
      </c>
      <c r="I1376" s="270"/>
      <c r="J1376" s="267"/>
      <c r="K1376" s="267"/>
      <c r="L1376" s="271"/>
      <c r="M1376" s="272"/>
      <c r="N1376" s="273"/>
      <c r="O1376" s="273"/>
      <c r="P1376" s="273"/>
      <c r="Q1376" s="273"/>
      <c r="R1376" s="273"/>
      <c r="S1376" s="273"/>
      <c r="T1376" s="274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T1376" s="275" t="s">
        <v>253</v>
      </c>
      <c r="AU1376" s="275" t="s">
        <v>92</v>
      </c>
      <c r="AV1376" s="15" t="s">
        <v>90</v>
      </c>
      <c r="AW1376" s="15" t="s">
        <v>36</v>
      </c>
      <c r="AX1376" s="15" t="s">
        <v>83</v>
      </c>
      <c r="AY1376" s="275" t="s">
        <v>244</v>
      </c>
    </row>
    <row r="1377" s="13" customFormat="1">
      <c r="A1377" s="13"/>
      <c r="B1377" s="243"/>
      <c r="C1377" s="244"/>
      <c r="D1377" s="245" t="s">
        <v>253</v>
      </c>
      <c r="E1377" s="246" t="s">
        <v>1</v>
      </c>
      <c r="F1377" s="247" t="s">
        <v>1714</v>
      </c>
      <c r="G1377" s="244"/>
      <c r="H1377" s="248">
        <v>42.100000000000001</v>
      </c>
      <c r="I1377" s="249"/>
      <c r="J1377" s="244"/>
      <c r="K1377" s="244"/>
      <c r="L1377" s="250"/>
      <c r="M1377" s="251"/>
      <c r="N1377" s="252"/>
      <c r="O1377" s="252"/>
      <c r="P1377" s="252"/>
      <c r="Q1377" s="252"/>
      <c r="R1377" s="252"/>
      <c r="S1377" s="252"/>
      <c r="T1377" s="25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54" t="s">
        <v>253</v>
      </c>
      <c r="AU1377" s="254" t="s">
        <v>92</v>
      </c>
      <c r="AV1377" s="13" t="s">
        <v>92</v>
      </c>
      <c r="AW1377" s="13" t="s">
        <v>36</v>
      </c>
      <c r="AX1377" s="13" t="s">
        <v>83</v>
      </c>
      <c r="AY1377" s="254" t="s">
        <v>244</v>
      </c>
    </row>
    <row r="1378" s="13" customFormat="1">
      <c r="A1378" s="13"/>
      <c r="B1378" s="243"/>
      <c r="C1378" s="244"/>
      <c r="D1378" s="245" t="s">
        <v>253</v>
      </c>
      <c r="E1378" s="246" t="s">
        <v>1</v>
      </c>
      <c r="F1378" s="247" t="s">
        <v>1715</v>
      </c>
      <c r="G1378" s="244"/>
      <c r="H1378" s="248">
        <v>6.9500000000000002</v>
      </c>
      <c r="I1378" s="249"/>
      <c r="J1378" s="244"/>
      <c r="K1378" s="244"/>
      <c r="L1378" s="250"/>
      <c r="M1378" s="251"/>
      <c r="N1378" s="252"/>
      <c r="O1378" s="252"/>
      <c r="P1378" s="252"/>
      <c r="Q1378" s="252"/>
      <c r="R1378" s="252"/>
      <c r="S1378" s="252"/>
      <c r="T1378" s="25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54" t="s">
        <v>253</v>
      </c>
      <c r="AU1378" s="254" t="s">
        <v>92</v>
      </c>
      <c r="AV1378" s="13" t="s">
        <v>92</v>
      </c>
      <c r="AW1378" s="13" t="s">
        <v>36</v>
      </c>
      <c r="AX1378" s="13" t="s">
        <v>83</v>
      </c>
      <c r="AY1378" s="254" t="s">
        <v>244</v>
      </c>
    </row>
    <row r="1379" s="14" customFormat="1">
      <c r="A1379" s="14"/>
      <c r="B1379" s="255"/>
      <c r="C1379" s="256"/>
      <c r="D1379" s="245" t="s">
        <v>253</v>
      </c>
      <c r="E1379" s="257" t="s">
        <v>1</v>
      </c>
      <c r="F1379" s="258" t="s">
        <v>255</v>
      </c>
      <c r="G1379" s="256"/>
      <c r="H1379" s="259">
        <v>49.049999999999997</v>
      </c>
      <c r="I1379" s="260"/>
      <c r="J1379" s="256"/>
      <c r="K1379" s="256"/>
      <c r="L1379" s="261"/>
      <c r="M1379" s="262"/>
      <c r="N1379" s="263"/>
      <c r="O1379" s="263"/>
      <c r="P1379" s="263"/>
      <c r="Q1379" s="263"/>
      <c r="R1379" s="263"/>
      <c r="S1379" s="263"/>
      <c r="T1379" s="26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65" t="s">
        <v>253</v>
      </c>
      <c r="AU1379" s="265" t="s">
        <v>92</v>
      </c>
      <c r="AV1379" s="14" t="s">
        <v>251</v>
      </c>
      <c r="AW1379" s="14" t="s">
        <v>36</v>
      </c>
      <c r="AX1379" s="14" t="s">
        <v>90</v>
      </c>
      <c r="AY1379" s="265" t="s">
        <v>244</v>
      </c>
    </row>
    <row r="1380" s="2" customFormat="1" ht="24.15" customHeight="1">
      <c r="A1380" s="39"/>
      <c r="B1380" s="40"/>
      <c r="C1380" s="229" t="s">
        <v>1720</v>
      </c>
      <c r="D1380" s="229" t="s">
        <v>247</v>
      </c>
      <c r="E1380" s="230" t="s">
        <v>1721</v>
      </c>
      <c r="F1380" s="231" t="s">
        <v>1722</v>
      </c>
      <c r="G1380" s="232" t="s">
        <v>174</v>
      </c>
      <c r="H1380" s="233">
        <v>49.049999999999997</v>
      </c>
      <c r="I1380" s="234"/>
      <c r="J1380" s="235">
        <f>ROUND(I1380*H1380,2)</f>
        <v>0</v>
      </c>
      <c r="K1380" s="236"/>
      <c r="L1380" s="45"/>
      <c r="M1380" s="237" t="s">
        <v>1</v>
      </c>
      <c r="N1380" s="238" t="s">
        <v>48</v>
      </c>
      <c r="O1380" s="92"/>
      <c r="P1380" s="239">
        <f>O1380*H1380</f>
        <v>0</v>
      </c>
      <c r="Q1380" s="239">
        <v>3.0000000000000001E-05</v>
      </c>
      <c r="R1380" s="239">
        <f>Q1380*H1380</f>
        <v>0.0014714999999999999</v>
      </c>
      <c r="S1380" s="239">
        <v>0</v>
      </c>
      <c r="T1380" s="240">
        <f>S1380*H1380</f>
        <v>0</v>
      </c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39"/>
      <c r="AE1380" s="39"/>
      <c r="AR1380" s="241" t="s">
        <v>330</v>
      </c>
      <c r="AT1380" s="241" t="s">
        <v>247</v>
      </c>
      <c r="AU1380" s="241" t="s">
        <v>92</v>
      </c>
      <c r="AY1380" s="18" t="s">
        <v>244</v>
      </c>
      <c r="BE1380" s="242">
        <f>IF(N1380="základní",J1380,0)</f>
        <v>0</v>
      </c>
      <c r="BF1380" s="242">
        <f>IF(N1380="snížená",J1380,0)</f>
        <v>0</v>
      </c>
      <c r="BG1380" s="242">
        <f>IF(N1380="zákl. přenesená",J1380,0)</f>
        <v>0</v>
      </c>
      <c r="BH1380" s="242">
        <f>IF(N1380="sníž. přenesená",J1380,0)</f>
        <v>0</v>
      </c>
      <c r="BI1380" s="242">
        <f>IF(N1380="nulová",J1380,0)</f>
        <v>0</v>
      </c>
      <c r="BJ1380" s="18" t="s">
        <v>90</v>
      </c>
      <c r="BK1380" s="242">
        <f>ROUND(I1380*H1380,2)</f>
        <v>0</v>
      </c>
      <c r="BL1380" s="18" t="s">
        <v>330</v>
      </c>
      <c r="BM1380" s="241" t="s">
        <v>1723</v>
      </c>
    </row>
    <row r="1381" s="15" customFormat="1">
      <c r="A1381" s="15"/>
      <c r="B1381" s="266"/>
      <c r="C1381" s="267"/>
      <c r="D1381" s="245" t="s">
        <v>253</v>
      </c>
      <c r="E1381" s="268" t="s">
        <v>1</v>
      </c>
      <c r="F1381" s="269" t="s">
        <v>494</v>
      </c>
      <c r="G1381" s="267"/>
      <c r="H1381" s="268" t="s">
        <v>1</v>
      </c>
      <c r="I1381" s="270"/>
      <c r="J1381" s="267"/>
      <c r="K1381" s="267"/>
      <c r="L1381" s="271"/>
      <c r="M1381" s="272"/>
      <c r="N1381" s="273"/>
      <c r="O1381" s="273"/>
      <c r="P1381" s="273"/>
      <c r="Q1381" s="273"/>
      <c r="R1381" s="273"/>
      <c r="S1381" s="273"/>
      <c r="T1381" s="274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T1381" s="275" t="s">
        <v>253</v>
      </c>
      <c r="AU1381" s="275" t="s">
        <v>92</v>
      </c>
      <c r="AV1381" s="15" t="s">
        <v>90</v>
      </c>
      <c r="AW1381" s="15" t="s">
        <v>36</v>
      </c>
      <c r="AX1381" s="15" t="s">
        <v>83</v>
      </c>
      <c r="AY1381" s="275" t="s">
        <v>244</v>
      </c>
    </row>
    <row r="1382" s="13" customFormat="1">
      <c r="A1382" s="13"/>
      <c r="B1382" s="243"/>
      <c r="C1382" s="244"/>
      <c r="D1382" s="245" t="s">
        <v>253</v>
      </c>
      <c r="E1382" s="246" t="s">
        <v>1</v>
      </c>
      <c r="F1382" s="247" t="s">
        <v>1714</v>
      </c>
      <c r="G1382" s="244"/>
      <c r="H1382" s="248">
        <v>42.100000000000001</v>
      </c>
      <c r="I1382" s="249"/>
      <c r="J1382" s="244"/>
      <c r="K1382" s="244"/>
      <c r="L1382" s="250"/>
      <c r="M1382" s="251"/>
      <c r="N1382" s="252"/>
      <c r="O1382" s="252"/>
      <c r="P1382" s="252"/>
      <c r="Q1382" s="252"/>
      <c r="R1382" s="252"/>
      <c r="S1382" s="252"/>
      <c r="T1382" s="25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54" t="s">
        <v>253</v>
      </c>
      <c r="AU1382" s="254" t="s">
        <v>92</v>
      </c>
      <c r="AV1382" s="13" t="s">
        <v>92</v>
      </c>
      <c r="AW1382" s="13" t="s">
        <v>36</v>
      </c>
      <c r="AX1382" s="13" t="s">
        <v>83</v>
      </c>
      <c r="AY1382" s="254" t="s">
        <v>244</v>
      </c>
    </row>
    <row r="1383" s="13" customFormat="1">
      <c r="A1383" s="13"/>
      <c r="B1383" s="243"/>
      <c r="C1383" s="244"/>
      <c r="D1383" s="245" t="s">
        <v>253</v>
      </c>
      <c r="E1383" s="246" t="s">
        <v>1</v>
      </c>
      <c r="F1383" s="247" t="s">
        <v>1715</v>
      </c>
      <c r="G1383" s="244"/>
      <c r="H1383" s="248">
        <v>6.9500000000000002</v>
      </c>
      <c r="I1383" s="249"/>
      <c r="J1383" s="244"/>
      <c r="K1383" s="244"/>
      <c r="L1383" s="250"/>
      <c r="M1383" s="251"/>
      <c r="N1383" s="252"/>
      <c r="O1383" s="252"/>
      <c r="P1383" s="252"/>
      <c r="Q1383" s="252"/>
      <c r="R1383" s="252"/>
      <c r="S1383" s="252"/>
      <c r="T1383" s="25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54" t="s">
        <v>253</v>
      </c>
      <c r="AU1383" s="254" t="s">
        <v>92</v>
      </c>
      <c r="AV1383" s="13" t="s">
        <v>92</v>
      </c>
      <c r="AW1383" s="13" t="s">
        <v>36</v>
      </c>
      <c r="AX1383" s="13" t="s">
        <v>83</v>
      </c>
      <c r="AY1383" s="254" t="s">
        <v>244</v>
      </c>
    </row>
    <row r="1384" s="14" customFormat="1">
      <c r="A1384" s="14"/>
      <c r="B1384" s="255"/>
      <c r="C1384" s="256"/>
      <c r="D1384" s="245" t="s">
        <v>253</v>
      </c>
      <c r="E1384" s="257" t="s">
        <v>1</v>
      </c>
      <c r="F1384" s="258" t="s">
        <v>255</v>
      </c>
      <c r="G1384" s="256"/>
      <c r="H1384" s="259">
        <v>49.049999999999997</v>
      </c>
      <c r="I1384" s="260"/>
      <c r="J1384" s="256"/>
      <c r="K1384" s="256"/>
      <c r="L1384" s="261"/>
      <c r="M1384" s="262"/>
      <c r="N1384" s="263"/>
      <c r="O1384" s="263"/>
      <c r="P1384" s="263"/>
      <c r="Q1384" s="263"/>
      <c r="R1384" s="263"/>
      <c r="S1384" s="263"/>
      <c r="T1384" s="26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T1384" s="265" t="s">
        <v>253</v>
      </c>
      <c r="AU1384" s="265" t="s">
        <v>92</v>
      </c>
      <c r="AV1384" s="14" t="s">
        <v>251</v>
      </c>
      <c r="AW1384" s="14" t="s">
        <v>36</v>
      </c>
      <c r="AX1384" s="14" t="s">
        <v>90</v>
      </c>
      <c r="AY1384" s="265" t="s">
        <v>244</v>
      </c>
    </row>
    <row r="1385" s="2" customFormat="1" ht="33" customHeight="1">
      <c r="A1385" s="39"/>
      <c r="B1385" s="40"/>
      <c r="C1385" s="229" t="s">
        <v>1724</v>
      </c>
      <c r="D1385" s="229" t="s">
        <v>247</v>
      </c>
      <c r="E1385" s="230" t="s">
        <v>1725</v>
      </c>
      <c r="F1385" s="231" t="s">
        <v>1726</v>
      </c>
      <c r="G1385" s="232" t="s">
        <v>174</v>
      </c>
      <c r="H1385" s="233">
        <v>49.049999999999997</v>
      </c>
      <c r="I1385" s="234"/>
      <c r="J1385" s="235">
        <f>ROUND(I1385*H1385,2)</f>
        <v>0</v>
      </c>
      <c r="K1385" s="236"/>
      <c r="L1385" s="45"/>
      <c r="M1385" s="237" t="s">
        <v>1</v>
      </c>
      <c r="N1385" s="238" t="s">
        <v>48</v>
      </c>
      <c r="O1385" s="92"/>
      <c r="P1385" s="239">
        <f>O1385*H1385</f>
        <v>0</v>
      </c>
      <c r="Q1385" s="239">
        <v>0.0075799999999999999</v>
      </c>
      <c r="R1385" s="239">
        <f>Q1385*H1385</f>
        <v>0.37179899999999999</v>
      </c>
      <c r="S1385" s="239">
        <v>0</v>
      </c>
      <c r="T1385" s="240">
        <f>S1385*H1385</f>
        <v>0</v>
      </c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39"/>
      <c r="AE1385" s="39"/>
      <c r="AR1385" s="241" t="s">
        <v>330</v>
      </c>
      <c r="AT1385" s="241" t="s">
        <v>247</v>
      </c>
      <c r="AU1385" s="241" t="s">
        <v>92</v>
      </c>
      <c r="AY1385" s="18" t="s">
        <v>244</v>
      </c>
      <c r="BE1385" s="242">
        <f>IF(N1385="základní",J1385,0)</f>
        <v>0</v>
      </c>
      <c r="BF1385" s="242">
        <f>IF(N1385="snížená",J1385,0)</f>
        <v>0</v>
      </c>
      <c r="BG1385" s="242">
        <f>IF(N1385="zákl. přenesená",J1385,0)</f>
        <v>0</v>
      </c>
      <c r="BH1385" s="242">
        <f>IF(N1385="sníž. přenesená",J1385,0)</f>
        <v>0</v>
      </c>
      <c r="BI1385" s="242">
        <f>IF(N1385="nulová",J1385,0)</f>
        <v>0</v>
      </c>
      <c r="BJ1385" s="18" t="s">
        <v>90</v>
      </c>
      <c r="BK1385" s="242">
        <f>ROUND(I1385*H1385,2)</f>
        <v>0</v>
      </c>
      <c r="BL1385" s="18" t="s">
        <v>330</v>
      </c>
      <c r="BM1385" s="241" t="s">
        <v>1727</v>
      </c>
    </row>
    <row r="1386" s="15" customFormat="1">
      <c r="A1386" s="15"/>
      <c r="B1386" s="266"/>
      <c r="C1386" s="267"/>
      <c r="D1386" s="245" t="s">
        <v>253</v>
      </c>
      <c r="E1386" s="268" t="s">
        <v>1</v>
      </c>
      <c r="F1386" s="269" t="s">
        <v>494</v>
      </c>
      <c r="G1386" s="267"/>
      <c r="H1386" s="268" t="s">
        <v>1</v>
      </c>
      <c r="I1386" s="270"/>
      <c r="J1386" s="267"/>
      <c r="K1386" s="267"/>
      <c r="L1386" s="271"/>
      <c r="M1386" s="272"/>
      <c r="N1386" s="273"/>
      <c r="O1386" s="273"/>
      <c r="P1386" s="273"/>
      <c r="Q1386" s="273"/>
      <c r="R1386" s="273"/>
      <c r="S1386" s="273"/>
      <c r="T1386" s="274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T1386" s="275" t="s">
        <v>253</v>
      </c>
      <c r="AU1386" s="275" t="s">
        <v>92</v>
      </c>
      <c r="AV1386" s="15" t="s">
        <v>90</v>
      </c>
      <c r="AW1386" s="15" t="s">
        <v>36</v>
      </c>
      <c r="AX1386" s="15" t="s">
        <v>83</v>
      </c>
      <c r="AY1386" s="275" t="s">
        <v>244</v>
      </c>
    </row>
    <row r="1387" s="13" customFormat="1">
      <c r="A1387" s="13"/>
      <c r="B1387" s="243"/>
      <c r="C1387" s="244"/>
      <c r="D1387" s="245" t="s">
        <v>253</v>
      </c>
      <c r="E1387" s="246" t="s">
        <v>1</v>
      </c>
      <c r="F1387" s="247" t="s">
        <v>1714</v>
      </c>
      <c r="G1387" s="244"/>
      <c r="H1387" s="248">
        <v>42.100000000000001</v>
      </c>
      <c r="I1387" s="249"/>
      <c r="J1387" s="244"/>
      <c r="K1387" s="244"/>
      <c r="L1387" s="250"/>
      <c r="M1387" s="251"/>
      <c r="N1387" s="252"/>
      <c r="O1387" s="252"/>
      <c r="P1387" s="252"/>
      <c r="Q1387" s="252"/>
      <c r="R1387" s="252"/>
      <c r="S1387" s="252"/>
      <c r="T1387" s="25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54" t="s">
        <v>253</v>
      </c>
      <c r="AU1387" s="254" t="s">
        <v>92</v>
      </c>
      <c r="AV1387" s="13" t="s">
        <v>92</v>
      </c>
      <c r="AW1387" s="13" t="s">
        <v>36</v>
      </c>
      <c r="AX1387" s="13" t="s">
        <v>83</v>
      </c>
      <c r="AY1387" s="254" t="s">
        <v>244</v>
      </c>
    </row>
    <row r="1388" s="13" customFormat="1">
      <c r="A1388" s="13"/>
      <c r="B1388" s="243"/>
      <c r="C1388" s="244"/>
      <c r="D1388" s="245" t="s">
        <v>253</v>
      </c>
      <c r="E1388" s="246" t="s">
        <v>1</v>
      </c>
      <c r="F1388" s="247" t="s">
        <v>1715</v>
      </c>
      <c r="G1388" s="244"/>
      <c r="H1388" s="248">
        <v>6.9500000000000002</v>
      </c>
      <c r="I1388" s="249"/>
      <c r="J1388" s="244"/>
      <c r="K1388" s="244"/>
      <c r="L1388" s="250"/>
      <c r="M1388" s="251"/>
      <c r="N1388" s="252"/>
      <c r="O1388" s="252"/>
      <c r="P1388" s="252"/>
      <c r="Q1388" s="252"/>
      <c r="R1388" s="252"/>
      <c r="S1388" s="252"/>
      <c r="T1388" s="25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54" t="s">
        <v>253</v>
      </c>
      <c r="AU1388" s="254" t="s">
        <v>92</v>
      </c>
      <c r="AV1388" s="13" t="s">
        <v>92</v>
      </c>
      <c r="AW1388" s="13" t="s">
        <v>36</v>
      </c>
      <c r="AX1388" s="13" t="s">
        <v>83</v>
      </c>
      <c r="AY1388" s="254" t="s">
        <v>244</v>
      </c>
    </row>
    <row r="1389" s="14" customFormat="1">
      <c r="A1389" s="14"/>
      <c r="B1389" s="255"/>
      <c r="C1389" s="256"/>
      <c r="D1389" s="245" t="s">
        <v>253</v>
      </c>
      <c r="E1389" s="257" t="s">
        <v>1</v>
      </c>
      <c r="F1389" s="258" t="s">
        <v>255</v>
      </c>
      <c r="G1389" s="256"/>
      <c r="H1389" s="259">
        <v>49.049999999999997</v>
      </c>
      <c r="I1389" s="260"/>
      <c r="J1389" s="256"/>
      <c r="K1389" s="256"/>
      <c r="L1389" s="261"/>
      <c r="M1389" s="262"/>
      <c r="N1389" s="263"/>
      <c r="O1389" s="263"/>
      <c r="P1389" s="263"/>
      <c r="Q1389" s="263"/>
      <c r="R1389" s="263"/>
      <c r="S1389" s="263"/>
      <c r="T1389" s="26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65" t="s">
        <v>253</v>
      </c>
      <c r="AU1389" s="265" t="s">
        <v>92</v>
      </c>
      <c r="AV1389" s="14" t="s">
        <v>251</v>
      </c>
      <c r="AW1389" s="14" t="s">
        <v>36</v>
      </c>
      <c r="AX1389" s="14" t="s">
        <v>90</v>
      </c>
      <c r="AY1389" s="265" t="s">
        <v>244</v>
      </c>
    </row>
    <row r="1390" s="2" customFormat="1" ht="16.5" customHeight="1">
      <c r="A1390" s="39"/>
      <c r="B1390" s="40"/>
      <c r="C1390" s="229" t="s">
        <v>1728</v>
      </c>
      <c r="D1390" s="229" t="s">
        <v>247</v>
      </c>
      <c r="E1390" s="230" t="s">
        <v>1729</v>
      </c>
      <c r="F1390" s="231" t="s">
        <v>1730</v>
      </c>
      <c r="G1390" s="232" t="s">
        <v>174</v>
      </c>
      <c r="H1390" s="233">
        <v>42.100000000000001</v>
      </c>
      <c r="I1390" s="234"/>
      <c r="J1390" s="235">
        <f>ROUND(I1390*H1390,2)</f>
        <v>0</v>
      </c>
      <c r="K1390" s="236"/>
      <c r="L1390" s="45"/>
      <c r="M1390" s="237" t="s">
        <v>1</v>
      </c>
      <c r="N1390" s="238" t="s">
        <v>48</v>
      </c>
      <c r="O1390" s="92"/>
      <c r="P1390" s="239">
        <f>O1390*H1390</f>
        <v>0</v>
      </c>
      <c r="Q1390" s="239">
        <v>0.00040000000000000002</v>
      </c>
      <c r="R1390" s="239">
        <f>Q1390*H1390</f>
        <v>0.016840000000000001</v>
      </c>
      <c r="S1390" s="239">
        <v>0</v>
      </c>
      <c r="T1390" s="240">
        <f>S1390*H1390</f>
        <v>0</v>
      </c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39"/>
      <c r="AE1390" s="39"/>
      <c r="AR1390" s="241" t="s">
        <v>330</v>
      </c>
      <c r="AT1390" s="241" t="s">
        <v>247</v>
      </c>
      <c r="AU1390" s="241" t="s">
        <v>92</v>
      </c>
      <c r="AY1390" s="18" t="s">
        <v>244</v>
      </c>
      <c r="BE1390" s="242">
        <f>IF(N1390="základní",J1390,0)</f>
        <v>0</v>
      </c>
      <c r="BF1390" s="242">
        <f>IF(N1390="snížená",J1390,0)</f>
        <v>0</v>
      </c>
      <c r="BG1390" s="242">
        <f>IF(N1390="zákl. přenesená",J1390,0)</f>
        <v>0</v>
      </c>
      <c r="BH1390" s="242">
        <f>IF(N1390="sníž. přenesená",J1390,0)</f>
        <v>0</v>
      </c>
      <c r="BI1390" s="242">
        <f>IF(N1390="nulová",J1390,0)</f>
        <v>0</v>
      </c>
      <c r="BJ1390" s="18" t="s">
        <v>90</v>
      </c>
      <c r="BK1390" s="242">
        <f>ROUND(I1390*H1390,2)</f>
        <v>0</v>
      </c>
      <c r="BL1390" s="18" t="s">
        <v>330</v>
      </c>
      <c r="BM1390" s="241" t="s">
        <v>1731</v>
      </c>
    </row>
    <row r="1391" s="15" customFormat="1">
      <c r="A1391" s="15"/>
      <c r="B1391" s="266"/>
      <c r="C1391" s="267"/>
      <c r="D1391" s="245" t="s">
        <v>253</v>
      </c>
      <c r="E1391" s="268" t="s">
        <v>1</v>
      </c>
      <c r="F1391" s="269" t="s">
        <v>494</v>
      </c>
      <c r="G1391" s="267"/>
      <c r="H1391" s="268" t="s">
        <v>1</v>
      </c>
      <c r="I1391" s="270"/>
      <c r="J1391" s="267"/>
      <c r="K1391" s="267"/>
      <c r="L1391" s="271"/>
      <c r="M1391" s="272"/>
      <c r="N1391" s="273"/>
      <c r="O1391" s="273"/>
      <c r="P1391" s="273"/>
      <c r="Q1391" s="273"/>
      <c r="R1391" s="273"/>
      <c r="S1391" s="273"/>
      <c r="T1391" s="274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T1391" s="275" t="s">
        <v>253</v>
      </c>
      <c r="AU1391" s="275" t="s">
        <v>92</v>
      </c>
      <c r="AV1391" s="15" t="s">
        <v>90</v>
      </c>
      <c r="AW1391" s="15" t="s">
        <v>36</v>
      </c>
      <c r="AX1391" s="15" t="s">
        <v>83</v>
      </c>
      <c r="AY1391" s="275" t="s">
        <v>244</v>
      </c>
    </row>
    <row r="1392" s="13" customFormat="1">
      <c r="A1392" s="13"/>
      <c r="B1392" s="243"/>
      <c r="C1392" s="244"/>
      <c r="D1392" s="245" t="s">
        <v>253</v>
      </c>
      <c r="E1392" s="246" t="s">
        <v>1</v>
      </c>
      <c r="F1392" s="247" t="s">
        <v>1714</v>
      </c>
      <c r="G1392" s="244"/>
      <c r="H1392" s="248">
        <v>42.100000000000001</v>
      </c>
      <c r="I1392" s="249"/>
      <c r="J1392" s="244"/>
      <c r="K1392" s="244"/>
      <c r="L1392" s="250"/>
      <c r="M1392" s="251"/>
      <c r="N1392" s="252"/>
      <c r="O1392" s="252"/>
      <c r="P1392" s="252"/>
      <c r="Q1392" s="252"/>
      <c r="R1392" s="252"/>
      <c r="S1392" s="252"/>
      <c r="T1392" s="25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54" t="s">
        <v>253</v>
      </c>
      <c r="AU1392" s="254" t="s">
        <v>92</v>
      </c>
      <c r="AV1392" s="13" t="s">
        <v>92</v>
      </c>
      <c r="AW1392" s="13" t="s">
        <v>36</v>
      </c>
      <c r="AX1392" s="13" t="s">
        <v>83</v>
      </c>
      <c r="AY1392" s="254" t="s">
        <v>244</v>
      </c>
    </row>
    <row r="1393" s="14" customFormat="1">
      <c r="A1393" s="14"/>
      <c r="B1393" s="255"/>
      <c r="C1393" s="256"/>
      <c r="D1393" s="245" t="s">
        <v>253</v>
      </c>
      <c r="E1393" s="257" t="s">
        <v>1</v>
      </c>
      <c r="F1393" s="258" t="s">
        <v>255</v>
      </c>
      <c r="G1393" s="256"/>
      <c r="H1393" s="259">
        <v>42.100000000000001</v>
      </c>
      <c r="I1393" s="260"/>
      <c r="J1393" s="256"/>
      <c r="K1393" s="256"/>
      <c r="L1393" s="261"/>
      <c r="M1393" s="262"/>
      <c r="N1393" s="263"/>
      <c r="O1393" s="263"/>
      <c r="P1393" s="263"/>
      <c r="Q1393" s="263"/>
      <c r="R1393" s="263"/>
      <c r="S1393" s="263"/>
      <c r="T1393" s="26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65" t="s">
        <v>253</v>
      </c>
      <c r="AU1393" s="265" t="s">
        <v>92</v>
      </c>
      <c r="AV1393" s="14" t="s">
        <v>251</v>
      </c>
      <c r="AW1393" s="14" t="s">
        <v>36</v>
      </c>
      <c r="AX1393" s="14" t="s">
        <v>90</v>
      </c>
      <c r="AY1393" s="265" t="s">
        <v>244</v>
      </c>
    </row>
    <row r="1394" s="2" customFormat="1" ht="33" customHeight="1">
      <c r="A1394" s="39"/>
      <c r="B1394" s="40"/>
      <c r="C1394" s="287" t="s">
        <v>1732</v>
      </c>
      <c r="D1394" s="287" t="s">
        <v>529</v>
      </c>
      <c r="E1394" s="288" t="s">
        <v>1733</v>
      </c>
      <c r="F1394" s="289" t="s">
        <v>1734</v>
      </c>
      <c r="G1394" s="290" t="s">
        <v>174</v>
      </c>
      <c r="H1394" s="291">
        <v>46.310000000000002</v>
      </c>
      <c r="I1394" s="292"/>
      <c r="J1394" s="293">
        <f>ROUND(I1394*H1394,2)</f>
        <v>0</v>
      </c>
      <c r="K1394" s="294"/>
      <c r="L1394" s="295"/>
      <c r="M1394" s="296" t="s">
        <v>1</v>
      </c>
      <c r="N1394" s="297" t="s">
        <v>48</v>
      </c>
      <c r="O1394" s="92"/>
      <c r="P1394" s="239">
        <f>O1394*H1394</f>
        <v>0</v>
      </c>
      <c r="Q1394" s="239">
        <v>0.0025999999999999999</v>
      </c>
      <c r="R1394" s="239">
        <f>Q1394*H1394</f>
        <v>0.120406</v>
      </c>
      <c r="S1394" s="239">
        <v>0</v>
      </c>
      <c r="T1394" s="240">
        <f>S1394*H1394</f>
        <v>0</v>
      </c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39"/>
      <c r="AE1394" s="39"/>
      <c r="AR1394" s="241" t="s">
        <v>427</v>
      </c>
      <c r="AT1394" s="241" t="s">
        <v>529</v>
      </c>
      <c r="AU1394" s="241" t="s">
        <v>92</v>
      </c>
      <c r="AY1394" s="18" t="s">
        <v>244</v>
      </c>
      <c r="BE1394" s="242">
        <f>IF(N1394="základní",J1394,0)</f>
        <v>0</v>
      </c>
      <c r="BF1394" s="242">
        <f>IF(N1394="snížená",J1394,0)</f>
        <v>0</v>
      </c>
      <c r="BG1394" s="242">
        <f>IF(N1394="zákl. přenesená",J1394,0)</f>
        <v>0</v>
      </c>
      <c r="BH1394" s="242">
        <f>IF(N1394="sníž. přenesená",J1394,0)</f>
        <v>0</v>
      </c>
      <c r="BI1394" s="242">
        <f>IF(N1394="nulová",J1394,0)</f>
        <v>0</v>
      </c>
      <c r="BJ1394" s="18" t="s">
        <v>90</v>
      </c>
      <c r="BK1394" s="242">
        <f>ROUND(I1394*H1394,2)</f>
        <v>0</v>
      </c>
      <c r="BL1394" s="18" t="s">
        <v>330</v>
      </c>
      <c r="BM1394" s="241" t="s">
        <v>1735</v>
      </c>
    </row>
    <row r="1395" s="13" customFormat="1">
      <c r="A1395" s="13"/>
      <c r="B1395" s="243"/>
      <c r="C1395" s="244"/>
      <c r="D1395" s="245" t="s">
        <v>253</v>
      </c>
      <c r="E1395" s="244"/>
      <c r="F1395" s="247" t="s">
        <v>1736</v>
      </c>
      <c r="G1395" s="244"/>
      <c r="H1395" s="248">
        <v>46.310000000000002</v>
      </c>
      <c r="I1395" s="249"/>
      <c r="J1395" s="244"/>
      <c r="K1395" s="244"/>
      <c r="L1395" s="250"/>
      <c r="M1395" s="251"/>
      <c r="N1395" s="252"/>
      <c r="O1395" s="252"/>
      <c r="P1395" s="252"/>
      <c r="Q1395" s="252"/>
      <c r="R1395" s="252"/>
      <c r="S1395" s="252"/>
      <c r="T1395" s="25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54" t="s">
        <v>253</v>
      </c>
      <c r="AU1395" s="254" t="s">
        <v>92</v>
      </c>
      <c r="AV1395" s="13" t="s">
        <v>92</v>
      </c>
      <c r="AW1395" s="13" t="s">
        <v>4</v>
      </c>
      <c r="AX1395" s="13" t="s">
        <v>90</v>
      </c>
      <c r="AY1395" s="254" t="s">
        <v>244</v>
      </c>
    </row>
    <row r="1396" s="2" customFormat="1" ht="16.5" customHeight="1">
      <c r="A1396" s="39"/>
      <c r="B1396" s="40"/>
      <c r="C1396" s="229" t="s">
        <v>1737</v>
      </c>
      <c r="D1396" s="229" t="s">
        <v>247</v>
      </c>
      <c r="E1396" s="230" t="s">
        <v>1738</v>
      </c>
      <c r="F1396" s="231" t="s">
        <v>1739</v>
      </c>
      <c r="G1396" s="232" t="s">
        <v>174</v>
      </c>
      <c r="H1396" s="233">
        <v>6.9500000000000002</v>
      </c>
      <c r="I1396" s="234"/>
      <c r="J1396" s="235">
        <f>ROUND(I1396*H1396,2)</f>
        <v>0</v>
      </c>
      <c r="K1396" s="236"/>
      <c r="L1396" s="45"/>
      <c r="M1396" s="237" t="s">
        <v>1</v>
      </c>
      <c r="N1396" s="238" t="s">
        <v>48</v>
      </c>
      <c r="O1396" s="92"/>
      <c r="P1396" s="239">
        <f>O1396*H1396</f>
        <v>0</v>
      </c>
      <c r="Q1396" s="239">
        <v>0.00059999999999999995</v>
      </c>
      <c r="R1396" s="239">
        <f>Q1396*H1396</f>
        <v>0.0041700000000000001</v>
      </c>
      <c r="S1396" s="239">
        <v>0</v>
      </c>
      <c r="T1396" s="240">
        <f>S1396*H1396</f>
        <v>0</v>
      </c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39"/>
      <c r="AE1396" s="39"/>
      <c r="AR1396" s="241" t="s">
        <v>330</v>
      </c>
      <c r="AT1396" s="241" t="s">
        <v>247</v>
      </c>
      <c r="AU1396" s="241" t="s">
        <v>92</v>
      </c>
      <c r="AY1396" s="18" t="s">
        <v>244</v>
      </c>
      <c r="BE1396" s="242">
        <f>IF(N1396="základní",J1396,0)</f>
        <v>0</v>
      </c>
      <c r="BF1396" s="242">
        <f>IF(N1396="snížená",J1396,0)</f>
        <v>0</v>
      </c>
      <c r="BG1396" s="242">
        <f>IF(N1396="zákl. přenesená",J1396,0)</f>
        <v>0</v>
      </c>
      <c r="BH1396" s="242">
        <f>IF(N1396="sníž. přenesená",J1396,0)</f>
        <v>0</v>
      </c>
      <c r="BI1396" s="242">
        <f>IF(N1396="nulová",J1396,0)</f>
        <v>0</v>
      </c>
      <c r="BJ1396" s="18" t="s">
        <v>90</v>
      </c>
      <c r="BK1396" s="242">
        <f>ROUND(I1396*H1396,2)</f>
        <v>0</v>
      </c>
      <c r="BL1396" s="18" t="s">
        <v>330</v>
      </c>
      <c r="BM1396" s="241" t="s">
        <v>1740</v>
      </c>
    </row>
    <row r="1397" s="15" customFormat="1">
      <c r="A1397" s="15"/>
      <c r="B1397" s="266"/>
      <c r="C1397" s="267"/>
      <c r="D1397" s="245" t="s">
        <v>253</v>
      </c>
      <c r="E1397" s="268" t="s">
        <v>1</v>
      </c>
      <c r="F1397" s="269" t="s">
        <v>494</v>
      </c>
      <c r="G1397" s="267"/>
      <c r="H1397" s="268" t="s">
        <v>1</v>
      </c>
      <c r="I1397" s="270"/>
      <c r="J1397" s="267"/>
      <c r="K1397" s="267"/>
      <c r="L1397" s="271"/>
      <c r="M1397" s="272"/>
      <c r="N1397" s="273"/>
      <c r="O1397" s="273"/>
      <c r="P1397" s="273"/>
      <c r="Q1397" s="273"/>
      <c r="R1397" s="273"/>
      <c r="S1397" s="273"/>
      <c r="T1397" s="274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T1397" s="275" t="s">
        <v>253</v>
      </c>
      <c r="AU1397" s="275" t="s">
        <v>92</v>
      </c>
      <c r="AV1397" s="15" t="s">
        <v>90</v>
      </c>
      <c r="AW1397" s="15" t="s">
        <v>36</v>
      </c>
      <c r="AX1397" s="15" t="s">
        <v>83</v>
      </c>
      <c r="AY1397" s="275" t="s">
        <v>244</v>
      </c>
    </row>
    <row r="1398" s="13" customFormat="1">
      <c r="A1398" s="13"/>
      <c r="B1398" s="243"/>
      <c r="C1398" s="244"/>
      <c r="D1398" s="245" t="s">
        <v>253</v>
      </c>
      <c r="E1398" s="246" t="s">
        <v>1</v>
      </c>
      <c r="F1398" s="247" t="s">
        <v>1715</v>
      </c>
      <c r="G1398" s="244"/>
      <c r="H1398" s="248">
        <v>6.9500000000000002</v>
      </c>
      <c r="I1398" s="249"/>
      <c r="J1398" s="244"/>
      <c r="K1398" s="244"/>
      <c r="L1398" s="250"/>
      <c r="M1398" s="251"/>
      <c r="N1398" s="252"/>
      <c r="O1398" s="252"/>
      <c r="P1398" s="252"/>
      <c r="Q1398" s="252"/>
      <c r="R1398" s="252"/>
      <c r="S1398" s="252"/>
      <c r="T1398" s="25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54" t="s">
        <v>253</v>
      </c>
      <c r="AU1398" s="254" t="s">
        <v>92</v>
      </c>
      <c r="AV1398" s="13" t="s">
        <v>92</v>
      </c>
      <c r="AW1398" s="13" t="s">
        <v>36</v>
      </c>
      <c r="AX1398" s="13" t="s">
        <v>83</v>
      </c>
      <c r="AY1398" s="254" t="s">
        <v>244</v>
      </c>
    </row>
    <row r="1399" s="14" customFormat="1">
      <c r="A1399" s="14"/>
      <c r="B1399" s="255"/>
      <c r="C1399" s="256"/>
      <c r="D1399" s="245" t="s">
        <v>253</v>
      </c>
      <c r="E1399" s="257" t="s">
        <v>1</v>
      </c>
      <c r="F1399" s="258" t="s">
        <v>255</v>
      </c>
      <c r="G1399" s="256"/>
      <c r="H1399" s="259">
        <v>6.9500000000000002</v>
      </c>
      <c r="I1399" s="260"/>
      <c r="J1399" s="256"/>
      <c r="K1399" s="256"/>
      <c r="L1399" s="261"/>
      <c r="M1399" s="262"/>
      <c r="N1399" s="263"/>
      <c r="O1399" s="263"/>
      <c r="P1399" s="263"/>
      <c r="Q1399" s="263"/>
      <c r="R1399" s="263"/>
      <c r="S1399" s="263"/>
      <c r="T1399" s="26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65" t="s">
        <v>253</v>
      </c>
      <c r="AU1399" s="265" t="s">
        <v>92</v>
      </c>
      <c r="AV1399" s="14" t="s">
        <v>251</v>
      </c>
      <c r="AW1399" s="14" t="s">
        <v>36</v>
      </c>
      <c r="AX1399" s="14" t="s">
        <v>90</v>
      </c>
      <c r="AY1399" s="265" t="s">
        <v>244</v>
      </c>
    </row>
    <row r="1400" s="13" customFormat="1">
      <c r="A1400" s="13"/>
      <c r="B1400" s="243"/>
      <c r="C1400" s="244"/>
      <c r="D1400" s="245" t="s">
        <v>253</v>
      </c>
      <c r="E1400" s="246" t="s">
        <v>1</v>
      </c>
      <c r="F1400" s="247" t="s">
        <v>1741</v>
      </c>
      <c r="G1400" s="244"/>
      <c r="H1400" s="248">
        <v>13.9</v>
      </c>
      <c r="I1400" s="249"/>
      <c r="J1400" s="244"/>
      <c r="K1400" s="244"/>
      <c r="L1400" s="250"/>
      <c r="M1400" s="251"/>
      <c r="N1400" s="252"/>
      <c r="O1400" s="252"/>
      <c r="P1400" s="252"/>
      <c r="Q1400" s="252"/>
      <c r="R1400" s="252"/>
      <c r="S1400" s="252"/>
      <c r="T1400" s="25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54" t="s">
        <v>253</v>
      </c>
      <c r="AU1400" s="254" t="s">
        <v>92</v>
      </c>
      <c r="AV1400" s="13" t="s">
        <v>92</v>
      </c>
      <c r="AW1400" s="13" t="s">
        <v>36</v>
      </c>
      <c r="AX1400" s="13" t="s">
        <v>83</v>
      </c>
      <c r="AY1400" s="254" t="s">
        <v>244</v>
      </c>
    </row>
    <row r="1401" s="2" customFormat="1" ht="21.75" customHeight="1">
      <c r="A1401" s="39"/>
      <c r="B1401" s="40"/>
      <c r="C1401" s="287" t="s">
        <v>1742</v>
      </c>
      <c r="D1401" s="287" t="s">
        <v>529</v>
      </c>
      <c r="E1401" s="288" t="s">
        <v>1743</v>
      </c>
      <c r="F1401" s="289" t="s">
        <v>1744</v>
      </c>
      <c r="G1401" s="290" t="s">
        <v>174</v>
      </c>
      <c r="H1401" s="291">
        <v>7.6449999999999996</v>
      </c>
      <c r="I1401" s="292"/>
      <c r="J1401" s="293">
        <f>ROUND(I1401*H1401,2)</f>
        <v>0</v>
      </c>
      <c r="K1401" s="294"/>
      <c r="L1401" s="295"/>
      <c r="M1401" s="296" t="s">
        <v>1</v>
      </c>
      <c r="N1401" s="297" t="s">
        <v>48</v>
      </c>
      <c r="O1401" s="92"/>
      <c r="P1401" s="239">
        <f>O1401*H1401</f>
        <v>0</v>
      </c>
      <c r="Q1401" s="239">
        <v>0.0079000000000000008</v>
      </c>
      <c r="R1401" s="239">
        <f>Q1401*H1401</f>
        <v>0.060395500000000005</v>
      </c>
      <c r="S1401" s="239">
        <v>0</v>
      </c>
      <c r="T1401" s="240">
        <f>S1401*H1401</f>
        <v>0</v>
      </c>
      <c r="U1401" s="39"/>
      <c r="V1401" s="39"/>
      <c r="W1401" s="39"/>
      <c r="X1401" s="39"/>
      <c r="Y1401" s="39"/>
      <c r="Z1401" s="39"/>
      <c r="AA1401" s="39"/>
      <c r="AB1401" s="39"/>
      <c r="AC1401" s="39"/>
      <c r="AD1401" s="39"/>
      <c r="AE1401" s="39"/>
      <c r="AR1401" s="241" t="s">
        <v>427</v>
      </c>
      <c r="AT1401" s="241" t="s">
        <v>529</v>
      </c>
      <c r="AU1401" s="241" t="s">
        <v>92</v>
      </c>
      <c r="AY1401" s="18" t="s">
        <v>244</v>
      </c>
      <c r="BE1401" s="242">
        <f>IF(N1401="základní",J1401,0)</f>
        <v>0</v>
      </c>
      <c r="BF1401" s="242">
        <f>IF(N1401="snížená",J1401,0)</f>
        <v>0</v>
      </c>
      <c r="BG1401" s="242">
        <f>IF(N1401="zákl. přenesená",J1401,0)</f>
        <v>0</v>
      </c>
      <c r="BH1401" s="242">
        <f>IF(N1401="sníž. přenesená",J1401,0)</f>
        <v>0</v>
      </c>
      <c r="BI1401" s="242">
        <f>IF(N1401="nulová",J1401,0)</f>
        <v>0</v>
      </c>
      <c r="BJ1401" s="18" t="s">
        <v>90</v>
      </c>
      <c r="BK1401" s="242">
        <f>ROUND(I1401*H1401,2)</f>
        <v>0</v>
      </c>
      <c r="BL1401" s="18" t="s">
        <v>330</v>
      </c>
      <c r="BM1401" s="241" t="s">
        <v>1745</v>
      </c>
    </row>
    <row r="1402" s="13" customFormat="1">
      <c r="A1402" s="13"/>
      <c r="B1402" s="243"/>
      <c r="C1402" s="244"/>
      <c r="D1402" s="245" t="s">
        <v>253</v>
      </c>
      <c r="E1402" s="244"/>
      <c r="F1402" s="247" t="s">
        <v>1746</v>
      </c>
      <c r="G1402" s="244"/>
      <c r="H1402" s="248">
        <v>7.6449999999999996</v>
      </c>
      <c r="I1402" s="249"/>
      <c r="J1402" s="244"/>
      <c r="K1402" s="244"/>
      <c r="L1402" s="250"/>
      <c r="M1402" s="251"/>
      <c r="N1402" s="252"/>
      <c r="O1402" s="252"/>
      <c r="P1402" s="252"/>
      <c r="Q1402" s="252"/>
      <c r="R1402" s="252"/>
      <c r="S1402" s="252"/>
      <c r="T1402" s="25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54" t="s">
        <v>253</v>
      </c>
      <c r="AU1402" s="254" t="s">
        <v>92</v>
      </c>
      <c r="AV1402" s="13" t="s">
        <v>92</v>
      </c>
      <c r="AW1402" s="13" t="s">
        <v>4</v>
      </c>
      <c r="AX1402" s="13" t="s">
        <v>90</v>
      </c>
      <c r="AY1402" s="254" t="s">
        <v>244</v>
      </c>
    </row>
    <row r="1403" s="2" customFormat="1" ht="16.5" customHeight="1">
      <c r="A1403" s="39"/>
      <c r="B1403" s="40"/>
      <c r="C1403" s="229" t="s">
        <v>1747</v>
      </c>
      <c r="D1403" s="229" t="s">
        <v>247</v>
      </c>
      <c r="E1403" s="230" t="s">
        <v>1748</v>
      </c>
      <c r="F1403" s="231" t="s">
        <v>1749</v>
      </c>
      <c r="G1403" s="232" t="s">
        <v>184</v>
      </c>
      <c r="H1403" s="233">
        <v>7.8650000000000002</v>
      </c>
      <c r="I1403" s="234"/>
      <c r="J1403" s="235">
        <f>ROUND(I1403*H1403,2)</f>
        <v>0</v>
      </c>
      <c r="K1403" s="236"/>
      <c r="L1403" s="45"/>
      <c r="M1403" s="237" t="s">
        <v>1</v>
      </c>
      <c r="N1403" s="238" t="s">
        <v>48</v>
      </c>
      <c r="O1403" s="92"/>
      <c r="P1403" s="239">
        <f>O1403*H1403</f>
        <v>0</v>
      </c>
      <c r="Q1403" s="239">
        <v>1.0000000000000001E-05</v>
      </c>
      <c r="R1403" s="239">
        <f>Q1403*H1403</f>
        <v>7.8650000000000014E-05</v>
      </c>
      <c r="S1403" s="239">
        <v>0</v>
      </c>
      <c r="T1403" s="240">
        <f>S1403*H1403</f>
        <v>0</v>
      </c>
      <c r="U1403" s="39"/>
      <c r="V1403" s="39"/>
      <c r="W1403" s="39"/>
      <c r="X1403" s="39"/>
      <c r="Y1403" s="39"/>
      <c r="Z1403" s="39"/>
      <c r="AA1403" s="39"/>
      <c r="AB1403" s="39"/>
      <c r="AC1403" s="39"/>
      <c r="AD1403" s="39"/>
      <c r="AE1403" s="39"/>
      <c r="AR1403" s="241" t="s">
        <v>330</v>
      </c>
      <c r="AT1403" s="241" t="s">
        <v>247</v>
      </c>
      <c r="AU1403" s="241" t="s">
        <v>92</v>
      </c>
      <c r="AY1403" s="18" t="s">
        <v>244</v>
      </c>
      <c r="BE1403" s="242">
        <f>IF(N1403="základní",J1403,0)</f>
        <v>0</v>
      </c>
      <c r="BF1403" s="242">
        <f>IF(N1403="snížená",J1403,0)</f>
        <v>0</v>
      </c>
      <c r="BG1403" s="242">
        <f>IF(N1403="zákl. přenesená",J1403,0)</f>
        <v>0</v>
      </c>
      <c r="BH1403" s="242">
        <f>IF(N1403="sníž. přenesená",J1403,0)</f>
        <v>0</v>
      </c>
      <c r="BI1403" s="242">
        <f>IF(N1403="nulová",J1403,0)</f>
        <v>0</v>
      </c>
      <c r="BJ1403" s="18" t="s">
        <v>90</v>
      </c>
      <c r="BK1403" s="242">
        <f>ROUND(I1403*H1403,2)</f>
        <v>0</v>
      </c>
      <c r="BL1403" s="18" t="s">
        <v>330</v>
      </c>
      <c r="BM1403" s="241" t="s">
        <v>1750</v>
      </c>
    </row>
    <row r="1404" s="15" customFormat="1">
      <c r="A1404" s="15"/>
      <c r="B1404" s="266"/>
      <c r="C1404" s="267"/>
      <c r="D1404" s="245" t="s">
        <v>253</v>
      </c>
      <c r="E1404" s="268" t="s">
        <v>1</v>
      </c>
      <c r="F1404" s="269" t="s">
        <v>494</v>
      </c>
      <c r="G1404" s="267"/>
      <c r="H1404" s="268" t="s">
        <v>1</v>
      </c>
      <c r="I1404" s="270"/>
      <c r="J1404" s="267"/>
      <c r="K1404" s="267"/>
      <c r="L1404" s="271"/>
      <c r="M1404" s="272"/>
      <c r="N1404" s="273"/>
      <c r="O1404" s="273"/>
      <c r="P1404" s="273"/>
      <c r="Q1404" s="273"/>
      <c r="R1404" s="273"/>
      <c r="S1404" s="273"/>
      <c r="T1404" s="274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T1404" s="275" t="s">
        <v>253</v>
      </c>
      <c r="AU1404" s="275" t="s">
        <v>92</v>
      </c>
      <c r="AV1404" s="15" t="s">
        <v>90</v>
      </c>
      <c r="AW1404" s="15" t="s">
        <v>36</v>
      </c>
      <c r="AX1404" s="15" t="s">
        <v>83</v>
      </c>
      <c r="AY1404" s="275" t="s">
        <v>244</v>
      </c>
    </row>
    <row r="1405" s="13" customFormat="1">
      <c r="A1405" s="13"/>
      <c r="B1405" s="243"/>
      <c r="C1405" s="244"/>
      <c r="D1405" s="245" t="s">
        <v>253</v>
      </c>
      <c r="E1405" s="246" t="s">
        <v>1</v>
      </c>
      <c r="F1405" s="247" t="s">
        <v>1751</v>
      </c>
      <c r="G1405" s="244"/>
      <c r="H1405" s="248">
        <v>7.8650000000000002</v>
      </c>
      <c r="I1405" s="249"/>
      <c r="J1405" s="244"/>
      <c r="K1405" s="244"/>
      <c r="L1405" s="250"/>
      <c r="M1405" s="251"/>
      <c r="N1405" s="252"/>
      <c r="O1405" s="252"/>
      <c r="P1405" s="252"/>
      <c r="Q1405" s="252"/>
      <c r="R1405" s="252"/>
      <c r="S1405" s="252"/>
      <c r="T1405" s="25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54" t="s">
        <v>253</v>
      </c>
      <c r="AU1405" s="254" t="s">
        <v>92</v>
      </c>
      <c r="AV1405" s="13" t="s">
        <v>92</v>
      </c>
      <c r="AW1405" s="13" t="s">
        <v>36</v>
      </c>
      <c r="AX1405" s="13" t="s">
        <v>83</v>
      </c>
      <c r="AY1405" s="254" t="s">
        <v>244</v>
      </c>
    </row>
    <row r="1406" s="14" customFormat="1">
      <c r="A1406" s="14"/>
      <c r="B1406" s="255"/>
      <c r="C1406" s="256"/>
      <c r="D1406" s="245" t="s">
        <v>253</v>
      </c>
      <c r="E1406" s="257" t="s">
        <v>1</v>
      </c>
      <c r="F1406" s="258" t="s">
        <v>255</v>
      </c>
      <c r="G1406" s="256"/>
      <c r="H1406" s="259">
        <v>7.8650000000000002</v>
      </c>
      <c r="I1406" s="260"/>
      <c r="J1406" s="256"/>
      <c r="K1406" s="256"/>
      <c r="L1406" s="261"/>
      <c r="M1406" s="262"/>
      <c r="N1406" s="263"/>
      <c r="O1406" s="263"/>
      <c r="P1406" s="263"/>
      <c r="Q1406" s="263"/>
      <c r="R1406" s="263"/>
      <c r="S1406" s="263"/>
      <c r="T1406" s="26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265" t="s">
        <v>253</v>
      </c>
      <c r="AU1406" s="265" t="s">
        <v>92</v>
      </c>
      <c r="AV1406" s="14" t="s">
        <v>251</v>
      </c>
      <c r="AW1406" s="14" t="s">
        <v>36</v>
      </c>
      <c r="AX1406" s="14" t="s">
        <v>90</v>
      </c>
      <c r="AY1406" s="265" t="s">
        <v>244</v>
      </c>
    </row>
    <row r="1407" s="13" customFormat="1">
      <c r="A1407" s="13"/>
      <c r="B1407" s="243"/>
      <c r="C1407" s="244"/>
      <c r="D1407" s="245" t="s">
        <v>253</v>
      </c>
      <c r="E1407" s="246" t="s">
        <v>1</v>
      </c>
      <c r="F1407" s="247" t="s">
        <v>1752</v>
      </c>
      <c r="G1407" s="244"/>
      <c r="H1407" s="248">
        <v>15.699999999999999</v>
      </c>
      <c r="I1407" s="249"/>
      <c r="J1407" s="244"/>
      <c r="K1407" s="244"/>
      <c r="L1407" s="250"/>
      <c r="M1407" s="251"/>
      <c r="N1407" s="252"/>
      <c r="O1407" s="252"/>
      <c r="P1407" s="252"/>
      <c r="Q1407" s="252"/>
      <c r="R1407" s="252"/>
      <c r="S1407" s="252"/>
      <c r="T1407" s="25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54" t="s">
        <v>253</v>
      </c>
      <c r="AU1407" s="254" t="s">
        <v>92</v>
      </c>
      <c r="AV1407" s="13" t="s">
        <v>92</v>
      </c>
      <c r="AW1407" s="13" t="s">
        <v>36</v>
      </c>
      <c r="AX1407" s="13" t="s">
        <v>83</v>
      </c>
      <c r="AY1407" s="254" t="s">
        <v>244</v>
      </c>
    </row>
    <row r="1408" s="2" customFormat="1" ht="16.5" customHeight="1">
      <c r="A1408" s="39"/>
      <c r="B1408" s="40"/>
      <c r="C1408" s="287" t="s">
        <v>1753</v>
      </c>
      <c r="D1408" s="287" t="s">
        <v>529</v>
      </c>
      <c r="E1408" s="288" t="s">
        <v>1754</v>
      </c>
      <c r="F1408" s="289" t="s">
        <v>1755</v>
      </c>
      <c r="G1408" s="290" t="s">
        <v>184</v>
      </c>
      <c r="H1408" s="291">
        <v>8.0220000000000002</v>
      </c>
      <c r="I1408" s="292"/>
      <c r="J1408" s="293">
        <f>ROUND(I1408*H1408,2)</f>
        <v>0</v>
      </c>
      <c r="K1408" s="294"/>
      <c r="L1408" s="295"/>
      <c r="M1408" s="296" t="s">
        <v>1</v>
      </c>
      <c r="N1408" s="297" t="s">
        <v>48</v>
      </c>
      <c r="O1408" s="92"/>
      <c r="P1408" s="239">
        <f>O1408*H1408</f>
        <v>0</v>
      </c>
      <c r="Q1408" s="239">
        <v>0.00027999999999999998</v>
      </c>
      <c r="R1408" s="239">
        <f>Q1408*H1408</f>
        <v>0.0022461600000000001</v>
      </c>
      <c r="S1408" s="239">
        <v>0</v>
      </c>
      <c r="T1408" s="240">
        <f>S1408*H1408</f>
        <v>0</v>
      </c>
      <c r="U1408" s="39"/>
      <c r="V1408" s="39"/>
      <c r="W1408" s="39"/>
      <c r="X1408" s="39"/>
      <c r="Y1408" s="39"/>
      <c r="Z1408" s="39"/>
      <c r="AA1408" s="39"/>
      <c r="AB1408" s="39"/>
      <c r="AC1408" s="39"/>
      <c r="AD1408" s="39"/>
      <c r="AE1408" s="39"/>
      <c r="AR1408" s="241" t="s">
        <v>427</v>
      </c>
      <c r="AT1408" s="241" t="s">
        <v>529</v>
      </c>
      <c r="AU1408" s="241" t="s">
        <v>92</v>
      </c>
      <c r="AY1408" s="18" t="s">
        <v>244</v>
      </c>
      <c r="BE1408" s="242">
        <f>IF(N1408="základní",J1408,0)</f>
        <v>0</v>
      </c>
      <c r="BF1408" s="242">
        <f>IF(N1408="snížená",J1408,0)</f>
        <v>0</v>
      </c>
      <c r="BG1408" s="242">
        <f>IF(N1408="zákl. přenesená",J1408,0)</f>
        <v>0</v>
      </c>
      <c r="BH1408" s="242">
        <f>IF(N1408="sníž. přenesená",J1408,0)</f>
        <v>0</v>
      </c>
      <c r="BI1408" s="242">
        <f>IF(N1408="nulová",J1408,0)</f>
        <v>0</v>
      </c>
      <c r="BJ1408" s="18" t="s">
        <v>90</v>
      </c>
      <c r="BK1408" s="242">
        <f>ROUND(I1408*H1408,2)</f>
        <v>0</v>
      </c>
      <c r="BL1408" s="18" t="s">
        <v>330</v>
      </c>
      <c r="BM1408" s="241" t="s">
        <v>1756</v>
      </c>
    </row>
    <row r="1409" s="13" customFormat="1">
      <c r="A1409" s="13"/>
      <c r="B1409" s="243"/>
      <c r="C1409" s="244"/>
      <c r="D1409" s="245" t="s">
        <v>253</v>
      </c>
      <c r="E1409" s="244"/>
      <c r="F1409" s="247" t="s">
        <v>1757</v>
      </c>
      <c r="G1409" s="244"/>
      <c r="H1409" s="248">
        <v>8.0220000000000002</v>
      </c>
      <c r="I1409" s="249"/>
      <c r="J1409" s="244"/>
      <c r="K1409" s="244"/>
      <c r="L1409" s="250"/>
      <c r="M1409" s="251"/>
      <c r="N1409" s="252"/>
      <c r="O1409" s="252"/>
      <c r="P1409" s="252"/>
      <c r="Q1409" s="252"/>
      <c r="R1409" s="252"/>
      <c r="S1409" s="252"/>
      <c r="T1409" s="25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54" t="s">
        <v>253</v>
      </c>
      <c r="AU1409" s="254" t="s">
        <v>92</v>
      </c>
      <c r="AV1409" s="13" t="s">
        <v>92</v>
      </c>
      <c r="AW1409" s="13" t="s">
        <v>4</v>
      </c>
      <c r="AX1409" s="13" t="s">
        <v>90</v>
      </c>
      <c r="AY1409" s="254" t="s">
        <v>244</v>
      </c>
    </row>
    <row r="1410" s="2" customFormat="1" ht="24.15" customHeight="1">
      <c r="A1410" s="39"/>
      <c r="B1410" s="40"/>
      <c r="C1410" s="229" t="s">
        <v>1758</v>
      </c>
      <c r="D1410" s="229" t="s">
        <v>247</v>
      </c>
      <c r="E1410" s="230" t="s">
        <v>1759</v>
      </c>
      <c r="F1410" s="231" t="s">
        <v>1760</v>
      </c>
      <c r="G1410" s="232" t="s">
        <v>184</v>
      </c>
      <c r="H1410" s="233">
        <v>27.510000000000002</v>
      </c>
      <c r="I1410" s="234"/>
      <c r="J1410" s="235">
        <f>ROUND(I1410*H1410,2)</f>
        <v>0</v>
      </c>
      <c r="K1410" s="236"/>
      <c r="L1410" s="45"/>
      <c r="M1410" s="237" t="s">
        <v>1</v>
      </c>
      <c r="N1410" s="238" t="s">
        <v>48</v>
      </c>
      <c r="O1410" s="92"/>
      <c r="P1410" s="239">
        <f>O1410*H1410</f>
        <v>0</v>
      </c>
      <c r="Q1410" s="239">
        <v>5.0000000000000002E-05</v>
      </c>
      <c r="R1410" s="239">
        <f>Q1410*H1410</f>
        <v>0.0013755000000000002</v>
      </c>
      <c r="S1410" s="239">
        <v>0</v>
      </c>
      <c r="T1410" s="240">
        <f>S1410*H1410</f>
        <v>0</v>
      </c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R1410" s="241" t="s">
        <v>330</v>
      </c>
      <c r="AT1410" s="241" t="s">
        <v>247</v>
      </c>
      <c r="AU1410" s="241" t="s">
        <v>92</v>
      </c>
      <c r="AY1410" s="18" t="s">
        <v>244</v>
      </c>
      <c r="BE1410" s="242">
        <f>IF(N1410="základní",J1410,0)</f>
        <v>0</v>
      </c>
      <c r="BF1410" s="242">
        <f>IF(N1410="snížená",J1410,0)</f>
        <v>0</v>
      </c>
      <c r="BG1410" s="242">
        <f>IF(N1410="zákl. přenesená",J1410,0)</f>
        <v>0</v>
      </c>
      <c r="BH1410" s="242">
        <f>IF(N1410="sníž. přenesená",J1410,0)</f>
        <v>0</v>
      </c>
      <c r="BI1410" s="242">
        <f>IF(N1410="nulová",J1410,0)</f>
        <v>0</v>
      </c>
      <c r="BJ1410" s="18" t="s">
        <v>90</v>
      </c>
      <c r="BK1410" s="242">
        <f>ROUND(I1410*H1410,2)</f>
        <v>0</v>
      </c>
      <c r="BL1410" s="18" t="s">
        <v>330</v>
      </c>
      <c r="BM1410" s="241" t="s">
        <v>1761</v>
      </c>
    </row>
    <row r="1411" s="15" customFormat="1">
      <c r="A1411" s="15"/>
      <c r="B1411" s="266"/>
      <c r="C1411" s="267"/>
      <c r="D1411" s="245" t="s">
        <v>253</v>
      </c>
      <c r="E1411" s="268" t="s">
        <v>1</v>
      </c>
      <c r="F1411" s="269" t="s">
        <v>494</v>
      </c>
      <c r="G1411" s="267"/>
      <c r="H1411" s="268" t="s">
        <v>1</v>
      </c>
      <c r="I1411" s="270"/>
      <c r="J1411" s="267"/>
      <c r="K1411" s="267"/>
      <c r="L1411" s="271"/>
      <c r="M1411" s="272"/>
      <c r="N1411" s="273"/>
      <c r="O1411" s="273"/>
      <c r="P1411" s="273"/>
      <c r="Q1411" s="273"/>
      <c r="R1411" s="273"/>
      <c r="S1411" s="273"/>
      <c r="T1411" s="274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T1411" s="275" t="s">
        <v>253</v>
      </c>
      <c r="AU1411" s="275" t="s">
        <v>92</v>
      </c>
      <c r="AV1411" s="15" t="s">
        <v>90</v>
      </c>
      <c r="AW1411" s="15" t="s">
        <v>36</v>
      </c>
      <c r="AX1411" s="15" t="s">
        <v>83</v>
      </c>
      <c r="AY1411" s="275" t="s">
        <v>244</v>
      </c>
    </row>
    <row r="1412" s="13" customFormat="1">
      <c r="A1412" s="13"/>
      <c r="B1412" s="243"/>
      <c r="C1412" s="244"/>
      <c r="D1412" s="245" t="s">
        <v>253</v>
      </c>
      <c r="E1412" s="246" t="s">
        <v>1</v>
      </c>
      <c r="F1412" s="247" t="s">
        <v>1762</v>
      </c>
      <c r="G1412" s="244"/>
      <c r="H1412" s="248">
        <v>27.510000000000002</v>
      </c>
      <c r="I1412" s="249"/>
      <c r="J1412" s="244"/>
      <c r="K1412" s="244"/>
      <c r="L1412" s="250"/>
      <c r="M1412" s="251"/>
      <c r="N1412" s="252"/>
      <c r="O1412" s="252"/>
      <c r="P1412" s="252"/>
      <c r="Q1412" s="252"/>
      <c r="R1412" s="252"/>
      <c r="S1412" s="252"/>
      <c r="T1412" s="25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54" t="s">
        <v>253</v>
      </c>
      <c r="AU1412" s="254" t="s">
        <v>92</v>
      </c>
      <c r="AV1412" s="13" t="s">
        <v>92</v>
      </c>
      <c r="AW1412" s="13" t="s">
        <v>36</v>
      </c>
      <c r="AX1412" s="13" t="s">
        <v>83</v>
      </c>
      <c r="AY1412" s="254" t="s">
        <v>244</v>
      </c>
    </row>
    <row r="1413" s="14" customFormat="1">
      <c r="A1413" s="14"/>
      <c r="B1413" s="255"/>
      <c r="C1413" s="256"/>
      <c r="D1413" s="245" t="s">
        <v>253</v>
      </c>
      <c r="E1413" s="257" t="s">
        <v>1</v>
      </c>
      <c r="F1413" s="258" t="s">
        <v>255</v>
      </c>
      <c r="G1413" s="256"/>
      <c r="H1413" s="259">
        <v>27.510000000000002</v>
      </c>
      <c r="I1413" s="260"/>
      <c r="J1413" s="256"/>
      <c r="K1413" s="256"/>
      <c r="L1413" s="261"/>
      <c r="M1413" s="262"/>
      <c r="N1413" s="263"/>
      <c r="O1413" s="263"/>
      <c r="P1413" s="263"/>
      <c r="Q1413" s="263"/>
      <c r="R1413" s="263"/>
      <c r="S1413" s="263"/>
      <c r="T1413" s="26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65" t="s">
        <v>253</v>
      </c>
      <c r="AU1413" s="265" t="s">
        <v>92</v>
      </c>
      <c r="AV1413" s="14" t="s">
        <v>251</v>
      </c>
      <c r="AW1413" s="14" t="s">
        <v>36</v>
      </c>
      <c r="AX1413" s="14" t="s">
        <v>90</v>
      </c>
      <c r="AY1413" s="265" t="s">
        <v>244</v>
      </c>
    </row>
    <row r="1414" s="13" customFormat="1">
      <c r="A1414" s="13"/>
      <c r="B1414" s="243"/>
      <c r="C1414" s="244"/>
      <c r="D1414" s="245" t="s">
        <v>253</v>
      </c>
      <c r="E1414" s="246" t="s">
        <v>1</v>
      </c>
      <c r="F1414" s="247" t="s">
        <v>1763</v>
      </c>
      <c r="G1414" s="244"/>
      <c r="H1414" s="248">
        <v>66</v>
      </c>
      <c r="I1414" s="249"/>
      <c r="J1414" s="244"/>
      <c r="K1414" s="244"/>
      <c r="L1414" s="250"/>
      <c r="M1414" s="251"/>
      <c r="N1414" s="252"/>
      <c r="O1414" s="252"/>
      <c r="P1414" s="252"/>
      <c r="Q1414" s="252"/>
      <c r="R1414" s="252"/>
      <c r="S1414" s="252"/>
      <c r="T1414" s="25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54" t="s">
        <v>253</v>
      </c>
      <c r="AU1414" s="254" t="s">
        <v>92</v>
      </c>
      <c r="AV1414" s="13" t="s">
        <v>92</v>
      </c>
      <c r="AW1414" s="13" t="s">
        <v>36</v>
      </c>
      <c r="AX1414" s="13" t="s">
        <v>83</v>
      </c>
      <c r="AY1414" s="254" t="s">
        <v>244</v>
      </c>
    </row>
    <row r="1415" s="2" customFormat="1" ht="33" customHeight="1">
      <c r="A1415" s="39"/>
      <c r="B1415" s="40"/>
      <c r="C1415" s="287" t="s">
        <v>1764</v>
      </c>
      <c r="D1415" s="287" t="s">
        <v>529</v>
      </c>
      <c r="E1415" s="288" t="s">
        <v>1733</v>
      </c>
      <c r="F1415" s="289" t="s">
        <v>1734</v>
      </c>
      <c r="G1415" s="290" t="s">
        <v>174</v>
      </c>
      <c r="H1415" s="291">
        <v>2.5310000000000001</v>
      </c>
      <c r="I1415" s="292"/>
      <c r="J1415" s="293">
        <f>ROUND(I1415*H1415,2)</f>
        <v>0</v>
      </c>
      <c r="K1415" s="294"/>
      <c r="L1415" s="295"/>
      <c r="M1415" s="296" t="s">
        <v>1</v>
      </c>
      <c r="N1415" s="297" t="s">
        <v>48</v>
      </c>
      <c r="O1415" s="92"/>
      <c r="P1415" s="239">
        <f>O1415*H1415</f>
        <v>0</v>
      </c>
      <c r="Q1415" s="239">
        <v>0.0025999999999999999</v>
      </c>
      <c r="R1415" s="239">
        <f>Q1415*H1415</f>
        <v>0.0065805999999999998</v>
      </c>
      <c r="S1415" s="239">
        <v>0</v>
      </c>
      <c r="T1415" s="240">
        <f>S1415*H1415</f>
        <v>0</v>
      </c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R1415" s="241" t="s">
        <v>427</v>
      </c>
      <c r="AT1415" s="241" t="s">
        <v>529</v>
      </c>
      <c r="AU1415" s="241" t="s">
        <v>92</v>
      </c>
      <c r="AY1415" s="18" t="s">
        <v>244</v>
      </c>
      <c r="BE1415" s="242">
        <f>IF(N1415="základní",J1415,0)</f>
        <v>0</v>
      </c>
      <c r="BF1415" s="242">
        <f>IF(N1415="snížená",J1415,0)</f>
        <v>0</v>
      </c>
      <c r="BG1415" s="242">
        <f>IF(N1415="zákl. přenesená",J1415,0)</f>
        <v>0</v>
      </c>
      <c r="BH1415" s="242">
        <f>IF(N1415="sníž. přenesená",J1415,0)</f>
        <v>0</v>
      </c>
      <c r="BI1415" s="242">
        <f>IF(N1415="nulová",J1415,0)</f>
        <v>0</v>
      </c>
      <c r="BJ1415" s="18" t="s">
        <v>90</v>
      </c>
      <c r="BK1415" s="242">
        <f>ROUND(I1415*H1415,2)</f>
        <v>0</v>
      </c>
      <c r="BL1415" s="18" t="s">
        <v>330</v>
      </c>
      <c r="BM1415" s="241" t="s">
        <v>1765</v>
      </c>
    </row>
    <row r="1416" s="13" customFormat="1">
      <c r="A1416" s="13"/>
      <c r="B1416" s="243"/>
      <c r="C1416" s="244"/>
      <c r="D1416" s="245" t="s">
        <v>253</v>
      </c>
      <c r="E1416" s="244"/>
      <c r="F1416" s="247" t="s">
        <v>1766</v>
      </c>
      <c r="G1416" s="244"/>
      <c r="H1416" s="248">
        <v>2.5310000000000001</v>
      </c>
      <c r="I1416" s="249"/>
      <c r="J1416" s="244"/>
      <c r="K1416" s="244"/>
      <c r="L1416" s="250"/>
      <c r="M1416" s="251"/>
      <c r="N1416" s="252"/>
      <c r="O1416" s="252"/>
      <c r="P1416" s="252"/>
      <c r="Q1416" s="252"/>
      <c r="R1416" s="252"/>
      <c r="S1416" s="252"/>
      <c r="T1416" s="25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54" t="s">
        <v>253</v>
      </c>
      <c r="AU1416" s="254" t="s">
        <v>92</v>
      </c>
      <c r="AV1416" s="13" t="s">
        <v>92</v>
      </c>
      <c r="AW1416" s="13" t="s">
        <v>4</v>
      </c>
      <c r="AX1416" s="13" t="s">
        <v>90</v>
      </c>
      <c r="AY1416" s="254" t="s">
        <v>244</v>
      </c>
    </row>
    <row r="1417" s="2" customFormat="1" ht="16.5" customHeight="1">
      <c r="A1417" s="39"/>
      <c r="B1417" s="40"/>
      <c r="C1417" s="229" t="s">
        <v>1767</v>
      </c>
      <c r="D1417" s="229" t="s">
        <v>247</v>
      </c>
      <c r="E1417" s="230" t="s">
        <v>1768</v>
      </c>
      <c r="F1417" s="231" t="s">
        <v>1769</v>
      </c>
      <c r="G1417" s="232" t="s">
        <v>184</v>
      </c>
      <c r="H1417" s="233">
        <v>27.510000000000002</v>
      </c>
      <c r="I1417" s="234"/>
      <c r="J1417" s="235">
        <f>ROUND(I1417*H1417,2)</f>
        <v>0</v>
      </c>
      <c r="K1417" s="236"/>
      <c r="L1417" s="45"/>
      <c r="M1417" s="237" t="s">
        <v>1</v>
      </c>
      <c r="N1417" s="238" t="s">
        <v>48</v>
      </c>
      <c r="O1417" s="92"/>
      <c r="P1417" s="239">
        <f>O1417*H1417</f>
        <v>0</v>
      </c>
      <c r="Q1417" s="239">
        <v>1.0000000000000001E-05</v>
      </c>
      <c r="R1417" s="239">
        <f>Q1417*H1417</f>
        <v>0.00027510000000000002</v>
      </c>
      <c r="S1417" s="239">
        <v>0</v>
      </c>
      <c r="T1417" s="240">
        <f>S1417*H1417</f>
        <v>0</v>
      </c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39"/>
      <c r="AE1417" s="39"/>
      <c r="AR1417" s="241" t="s">
        <v>330</v>
      </c>
      <c r="AT1417" s="241" t="s">
        <v>247</v>
      </c>
      <c r="AU1417" s="241" t="s">
        <v>92</v>
      </c>
      <c r="AY1417" s="18" t="s">
        <v>244</v>
      </c>
      <c r="BE1417" s="242">
        <f>IF(N1417="základní",J1417,0)</f>
        <v>0</v>
      </c>
      <c r="BF1417" s="242">
        <f>IF(N1417="snížená",J1417,0)</f>
        <v>0</v>
      </c>
      <c r="BG1417" s="242">
        <f>IF(N1417="zákl. přenesená",J1417,0)</f>
        <v>0</v>
      </c>
      <c r="BH1417" s="242">
        <f>IF(N1417="sníž. přenesená",J1417,0)</f>
        <v>0</v>
      </c>
      <c r="BI1417" s="242">
        <f>IF(N1417="nulová",J1417,0)</f>
        <v>0</v>
      </c>
      <c r="BJ1417" s="18" t="s">
        <v>90</v>
      </c>
      <c r="BK1417" s="242">
        <f>ROUND(I1417*H1417,2)</f>
        <v>0</v>
      </c>
      <c r="BL1417" s="18" t="s">
        <v>330</v>
      </c>
      <c r="BM1417" s="241" t="s">
        <v>1770</v>
      </c>
    </row>
    <row r="1418" s="15" customFormat="1">
      <c r="A1418" s="15"/>
      <c r="B1418" s="266"/>
      <c r="C1418" s="267"/>
      <c r="D1418" s="245" t="s">
        <v>253</v>
      </c>
      <c r="E1418" s="268" t="s">
        <v>1</v>
      </c>
      <c r="F1418" s="269" t="s">
        <v>494</v>
      </c>
      <c r="G1418" s="267"/>
      <c r="H1418" s="268" t="s">
        <v>1</v>
      </c>
      <c r="I1418" s="270"/>
      <c r="J1418" s="267"/>
      <c r="K1418" s="267"/>
      <c r="L1418" s="271"/>
      <c r="M1418" s="272"/>
      <c r="N1418" s="273"/>
      <c r="O1418" s="273"/>
      <c r="P1418" s="273"/>
      <c r="Q1418" s="273"/>
      <c r="R1418" s="273"/>
      <c r="S1418" s="273"/>
      <c r="T1418" s="274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T1418" s="275" t="s">
        <v>253</v>
      </c>
      <c r="AU1418" s="275" t="s">
        <v>92</v>
      </c>
      <c r="AV1418" s="15" t="s">
        <v>90</v>
      </c>
      <c r="AW1418" s="15" t="s">
        <v>36</v>
      </c>
      <c r="AX1418" s="15" t="s">
        <v>83</v>
      </c>
      <c r="AY1418" s="275" t="s">
        <v>244</v>
      </c>
    </row>
    <row r="1419" s="13" customFormat="1">
      <c r="A1419" s="13"/>
      <c r="B1419" s="243"/>
      <c r="C1419" s="244"/>
      <c r="D1419" s="245" t="s">
        <v>253</v>
      </c>
      <c r="E1419" s="246" t="s">
        <v>1</v>
      </c>
      <c r="F1419" s="247" t="s">
        <v>1762</v>
      </c>
      <c r="G1419" s="244"/>
      <c r="H1419" s="248">
        <v>27.510000000000002</v>
      </c>
      <c r="I1419" s="249"/>
      <c r="J1419" s="244"/>
      <c r="K1419" s="244"/>
      <c r="L1419" s="250"/>
      <c r="M1419" s="251"/>
      <c r="N1419" s="252"/>
      <c r="O1419" s="252"/>
      <c r="P1419" s="252"/>
      <c r="Q1419" s="252"/>
      <c r="R1419" s="252"/>
      <c r="S1419" s="252"/>
      <c r="T1419" s="25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54" t="s">
        <v>253</v>
      </c>
      <c r="AU1419" s="254" t="s">
        <v>92</v>
      </c>
      <c r="AV1419" s="13" t="s">
        <v>92</v>
      </c>
      <c r="AW1419" s="13" t="s">
        <v>36</v>
      </c>
      <c r="AX1419" s="13" t="s">
        <v>83</v>
      </c>
      <c r="AY1419" s="254" t="s">
        <v>244</v>
      </c>
    </row>
    <row r="1420" s="14" customFormat="1">
      <c r="A1420" s="14"/>
      <c r="B1420" s="255"/>
      <c r="C1420" s="256"/>
      <c r="D1420" s="245" t="s">
        <v>253</v>
      </c>
      <c r="E1420" s="257" t="s">
        <v>1</v>
      </c>
      <c r="F1420" s="258" t="s">
        <v>255</v>
      </c>
      <c r="G1420" s="256"/>
      <c r="H1420" s="259">
        <v>27.510000000000002</v>
      </c>
      <c r="I1420" s="260"/>
      <c r="J1420" s="256"/>
      <c r="K1420" s="256"/>
      <c r="L1420" s="261"/>
      <c r="M1420" s="262"/>
      <c r="N1420" s="263"/>
      <c r="O1420" s="263"/>
      <c r="P1420" s="263"/>
      <c r="Q1420" s="263"/>
      <c r="R1420" s="263"/>
      <c r="S1420" s="263"/>
      <c r="T1420" s="26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65" t="s">
        <v>253</v>
      </c>
      <c r="AU1420" s="265" t="s">
        <v>92</v>
      </c>
      <c r="AV1420" s="14" t="s">
        <v>251</v>
      </c>
      <c r="AW1420" s="14" t="s">
        <v>36</v>
      </c>
      <c r="AX1420" s="14" t="s">
        <v>90</v>
      </c>
      <c r="AY1420" s="265" t="s">
        <v>244</v>
      </c>
    </row>
    <row r="1421" s="13" customFormat="1">
      <c r="A1421" s="13"/>
      <c r="B1421" s="243"/>
      <c r="C1421" s="244"/>
      <c r="D1421" s="245" t="s">
        <v>253</v>
      </c>
      <c r="E1421" s="246" t="s">
        <v>1</v>
      </c>
      <c r="F1421" s="247" t="s">
        <v>1763</v>
      </c>
      <c r="G1421" s="244"/>
      <c r="H1421" s="248">
        <v>66</v>
      </c>
      <c r="I1421" s="249"/>
      <c r="J1421" s="244"/>
      <c r="K1421" s="244"/>
      <c r="L1421" s="250"/>
      <c r="M1421" s="251"/>
      <c r="N1421" s="252"/>
      <c r="O1421" s="252"/>
      <c r="P1421" s="252"/>
      <c r="Q1421" s="252"/>
      <c r="R1421" s="252"/>
      <c r="S1421" s="252"/>
      <c r="T1421" s="25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54" t="s">
        <v>253</v>
      </c>
      <c r="AU1421" s="254" t="s">
        <v>92</v>
      </c>
      <c r="AV1421" s="13" t="s">
        <v>92</v>
      </c>
      <c r="AW1421" s="13" t="s">
        <v>36</v>
      </c>
      <c r="AX1421" s="13" t="s">
        <v>83</v>
      </c>
      <c r="AY1421" s="254" t="s">
        <v>244</v>
      </c>
    </row>
    <row r="1422" s="2" customFormat="1" ht="16.5" customHeight="1">
      <c r="A1422" s="39"/>
      <c r="B1422" s="40"/>
      <c r="C1422" s="287" t="s">
        <v>1771</v>
      </c>
      <c r="D1422" s="287" t="s">
        <v>529</v>
      </c>
      <c r="E1422" s="288" t="s">
        <v>1772</v>
      </c>
      <c r="F1422" s="289" t="s">
        <v>1773</v>
      </c>
      <c r="G1422" s="290" t="s">
        <v>184</v>
      </c>
      <c r="H1422" s="291">
        <v>28.059999999999999</v>
      </c>
      <c r="I1422" s="292"/>
      <c r="J1422" s="293">
        <f>ROUND(I1422*H1422,2)</f>
        <v>0</v>
      </c>
      <c r="K1422" s="294"/>
      <c r="L1422" s="295"/>
      <c r="M1422" s="296" t="s">
        <v>1</v>
      </c>
      <c r="N1422" s="297" t="s">
        <v>48</v>
      </c>
      <c r="O1422" s="92"/>
      <c r="P1422" s="239">
        <f>O1422*H1422</f>
        <v>0</v>
      </c>
      <c r="Q1422" s="239">
        <v>0.00027</v>
      </c>
      <c r="R1422" s="239">
        <f>Q1422*H1422</f>
        <v>0.0075761999999999999</v>
      </c>
      <c r="S1422" s="239">
        <v>0</v>
      </c>
      <c r="T1422" s="240">
        <f>S1422*H1422</f>
        <v>0</v>
      </c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39"/>
      <c r="AE1422" s="39"/>
      <c r="AR1422" s="241" t="s">
        <v>427</v>
      </c>
      <c r="AT1422" s="241" t="s">
        <v>529</v>
      </c>
      <c r="AU1422" s="241" t="s">
        <v>92</v>
      </c>
      <c r="AY1422" s="18" t="s">
        <v>244</v>
      </c>
      <c r="BE1422" s="242">
        <f>IF(N1422="základní",J1422,0)</f>
        <v>0</v>
      </c>
      <c r="BF1422" s="242">
        <f>IF(N1422="snížená",J1422,0)</f>
        <v>0</v>
      </c>
      <c r="BG1422" s="242">
        <f>IF(N1422="zákl. přenesená",J1422,0)</f>
        <v>0</v>
      </c>
      <c r="BH1422" s="242">
        <f>IF(N1422="sníž. přenesená",J1422,0)</f>
        <v>0</v>
      </c>
      <c r="BI1422" s="242">
        <f>IF(N1422="nulová",J1422,0)</f>
        <v>0</v>
      </c>
      <c r="BJ1422" s="18" t="s">
        <v>90</v>
      </c>
      <c r="BK1422" s="242">
        <f>ROUND(I1422*H1422,2)</f>
        <v>0</v>
      </c>
      <c r="BL1422" s="18" t="s">
        <v>330</v>
      </c>
      <c r="BM1422" s="241" t="s">
        <v>1774</v>
      </c>
    </row>
    <row r="1423" s="13" customFormat="1">
      <c r="A1423" s="13"/>
      <c r="B1423" s="243"/>
      <c r="C1423" s="244"/>
      <c r="D1423" s="245" t="s">
        <v>253</v>
      </c>
      <c r="E1423" s="244"/>
      <c r="F1423" s="247" t="s">
        <v>1775</v>
      </c>
      <c r="G1423" s="244"/>
      <c r="H1423" s="248">
        <v>28.059999999999999</v>
      </c>
      <c r="I1423" s="249"/>
      <c r="J1423" s="244"/>
      <c r="K1423" s="244"/>
      <c r="L1423" s="250"/>
      <c r="M1423" s="251"/>
      <c r="N1423" s="252"/>
      <c r="O1423" s="252"/>
      <c r="P1423" s="252"/>
      <c r="Q1423" s="252"/>
      <c r="R1423" s="252"/>
      <c r="S1423" s="252"/>
      <c r="T1423" s="25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54" t="s">
        <v>253</v>
      </c>
      <c r="AU1423" s="254" t="s">
        <v>92</v>
      </c>
      <c r="AV1423" s="13" t="s">
        <v>92</v>
      </c>
      <c r="AW1423" s="13" t="s">
        <v>4</v>
      </c>
      <c r="AX1423" s="13" t="s">
        <v>90</v>
      </c>
      <c r="AY1423" s="254" t="s">
        <v>244</v>
      </c>
    </row>
    <row r="1424" s="2" customFormat="1" ht="16.5" customHeight="1">
      <c r="A1424" s="39"/>
      <c r="B1424" s="40"/>
      <c r="C1424" s="229" t="s">
        <v>1776</v>
      </c>
      <c r="D1424" s="229" t="s">
        <v>247</v>
      </c>
      <c r="E1424" s="230" t="s">
        <v>1777</v>
      </c>
      <c r="F1424" s="231" t="s">
        <v>1778</v>
      </c>
      <c r="G1424" s="232" t="s">
        <v>184</v>
      </c>
      <c r="H1424" s="233">
        <v>4</v>
      </c>
      <c r="I1424" s="234"/>
      <c r="J1424" s="235">
        <f>ROUND(I1424*H1424,2)</f>
        <v>0</v>
      </c>
      <c r="K1424" s="236"/>
      <c r="L1424" s="45"/>
      <c r="M1424" s="237" t="s">
        <v>1</v>
      </c>
      <c r="N1424" s="238" t="s">
        <v>48</v>
      </c>
      <c r="O1424" s="92"/>
      <c r="P1424" s="239">
        <f>O1424*H1424</f>
        <v>0</v>
      </c>
      <c r="Q1424" s="239">
        <v>0</v>
      </c>
      <c r="R1424" s="239">
        <f>Q1424*H1424</f>
        <v>0</v>
      </c>
      <c r="S1424" s="239">
        <v>0</v>
      </c>
      <c r="T1424" s="240">
        <f>S1424*H1424</f>
        <v>0</v>
      </c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R1424" s="241" t="s">
        <v>330</v>
      </c>
      <c r="AT1424" s="241" t="s">
        <v>247</v>
      </c>
      <c r="AU1424" s="241" t="s">
        <v>92</v>
      </c>
      <c r="AY1424" s="18" t="s">
        <v>244</v>
      </c>
      <c r="BE1424" s="242">
        <f>IF(N1424="základní",J1424,0)</f>
        <v>0</v>
      </c>
      <c r="BF1424" s="242">
        <f>IF(N1424="snížená",J1424,0)</f>
        <v>0</v>
      </c>
      <c r="BG1424" s="242">
        <f>IF(N1424="zákl. přenesená",J1424,0)</f>
        <v>0</v>
      </c>
      <c r="BH1424" s="242">
        <f>IF(N1424="sníž. přenesená",J1424,0)</f>
        <v>0</v>
      </c>
      <c r="BI1424" s="242">
        <f>IF(N1424="nulová",J1424,0)</f>
        <v>0</v>
      </c>
      <c r="BJ1424" s="18" t="s">
        <v>90</v>
      </c>
      <c r="BK1424" s="242">
        <f>ROUND(I1424*H1424,2)</f>
        <v>0</v>
      </c>
      <c r="BL1424" s="18" t="s">
        <v>330</v>
      </c>
      <c r="BM1424" s="241" t="s">
        <v>1779</v>
      </c>
    </row>
    <row r="1425" s="15" customFormat="1">
      <c r="A1425" s="15"/>
      <c r="B1425" s="266"/>
      <c r="C1425" s="267"/>
      <c r="D1425" s="245" t="s">
        <v>253</v>
      </c>
      <c r="E1425" s="268" t="s">
        <v>1</v>
      </c>
      <c r="F1425" s="269" t="s">
        <v>494</v>
      </c>
      <c r="G1425" s="267"/>
      <c r="H1425" s="268" t="s">
        <v>1</v>
      </c>
      <c r="I1425" s="270"/>
      <c r="J1425" s="267"/>
      <c r="K1425" s="267"/>
      <c r="L1425" s="271"/>
      <c r="M1425" s="272"/>
      <c r="N1425" s="273"/>
      <c r="O1425" s="273"/>
      <c r="P1425" s="273"/>
      <c r="Q1425" s="273"/>
      <c r="R1425" s="273"/>
      <c r="S1425" s="273"/>
      <c r="T1425" s="274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T1425" s="275" t="s">
        <v>253</v>
      </c>
      <c r="AU1425" s="275" t="s">
        <v>92</v>
      </c>
      <c r="AV1425" s="15" t="s">
        <v>90</v>
      </c>
      <c r="AW1425" s="15" t="s">
        <v>36</v>
      </c>
      <c r="AX1425" s="15" t="s">
        <v>83</v>
      </c>
      <c r="AY1425" s="275" t="s">
        <v>244</v>
      </c>
    </row>
    <row r="1426" s="13" customFormat="1">
      <c r="A1426" s="13"/>
      <c r="B1426" s="243"/>
      <c r="C1426" s="244"/>
      <c r="D1426" s="245" t="s">
        <v>253</v>
      </c>
      <c r="E1426" s="246" t="s">
        <v>1</v>
      </c>
      <c r="F1426" s="247" t="s">
        <v>1780</v>
      </c>
      <c r="G1426" s="244"/>
      <c r="H1426" s="248">
        <v>4</v>
      </c>
      <c r="I1426" s="249"/>
      <c r="J1426" s="244"/>
      <c r="K1426" s="244"/>
      <c r="L1426" s="250"/>
      <c r="M1426" s="251"/>
      <c r="N1426" s="252"/>
      <c r="O1426" s="252"/>
      <c r="P1426" s="252"/>
      <c r="Q1426" s="252"/>
      <c r="R1426" s="252"/>
      <c r="S1426" s="252"/>
      <c r="T1426" s="25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54" t="s">
        <v>253</v>
      </c>
      <c r="AU1426" s="254" t="s">
        <v>92</v>
      </c>
      <c r="AV1426" s="13" t="s">
        <v>92</v>
      </c>
      <c r="AW1426" s="13" t="s">
        <v>36</v>
      </c>
      <c r="AX1426" s="13" t="s">
        <v>83</v>
      </c>
      <c r="AY1426" s="254" t="s">
        <v>244</v>
      </c>
    </row>
    <row r="1427" s="14" customFormat="1">
      <c r="A1427" s="14"/>
      <c r="B1427" s="255"/>
      <c r="C1427" s="256"/>
      <c r="D1427" s="245" t="s">
        <v>253</v>
      </c>
      <c r="E1427" s="257" t="s">
        <v>1</v>
      </c>
      <c r="F1427" s="258" t="s">
        <v>255</v>
      </c>
      <c r="G1427" s="256"/>
      <c r="H1427" s="259">
        <v>4</v>
      </c>
      <c r="I1427" s="260"/>
      <c r="J1427" s="256"/>
      <c r="K1427" s="256"/>
      <c r="L1427" s="261"/>
      <c r="M1427" s="262"/>
      <c r="N1427" s="263"/>
      <c r="O1427" s="263"/>
      <c r="P1427" s="263"/>
      <c r="Q1427" s="263"/>
      <c r="R1427" s="263"/>
      <c r="S1427" s="263"/>
      <c r="T1427" s="26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65" t="s">
        <v>253</v>
      </c>
      <c r="AU1427" s="265" t="s">
        <v>92</v>
      </c>
      <c r="AV1427" s="14" t="s">
        <v>251</v>
      </c>
      <c r="AW1427" s="14" t="s">
        <v>36</v>
      </c>
      <c r="AX1427" s="14" t="s">
        <v>90</v>
      </c>
      <c r="AY1427" s="265" t="s">
        <v>244</v>
      </c>
    </row>
    <row r="1428" s="13" customFormat="1">
      <c r="A1428" s="13"/>
      <c r="B1428" s="243"/>
      <c r="C1428" s="244"/>
      <c r="D1428" s="245" t="s">
        <v>253</v>
      </c>
      <c r="E1428" s="246" t="s">
        <v>1</v>
      </c>
      <c r="F1428" s="247" t="s">
        <v>1781</v>
      </c>
      <c r="G1428" s="244"/>
      <c r="H1428" s="248">
        <v>4.5</v>
      </c>
      <c r="I1428" s="249"/>
      <c r="J1428" s="244"/>
      <c r="K1428" s="244"/>
      <c r="L1428" s="250"/>
      <c r="M1428" s="251"/>
      <c r="N1428" s="252"/>
      <c r="O1428" s="252"/>
      <c r="P1428" s="252"/>
      <c r="Q1428" s="252"/>
      <c r="R1428" s="252"/>
      <c r="S1428" s="252"/>
      <c r="T1428" s="25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54" t="s">
        <v>253</v>
      </c>
      <c r="AU1428" s="254" t="s">
        <v>92</v>
      </c>
      <c r="AV1428" s="13" t="s">
        <v>92</v>
      </c>
      <c r="AW1428" s="13" t="s">
        <v>36</v>
      </c>
      <c r="AX1428" s="13" t="s">
        <v>83</v>
      </c>
      <c r="AY1428" s="254" t="s">
        <v>244</v>
      </c>
    </row>
    <row r="1429" s="2" customFormat="1" ht="16.5" customHeight="1">
      <c r="A1429" s="39"/>
      <c r="B1429" s="40"/>
      <c r="C1429" s="287" t="s">
        <v>1782</v>
      </c>
      <c r="D1429" s="287" t="s">
        <v>529</v>
      </c>
      <c r="E1429" s="288" t="s">
        <v>1783</v>
      </c>
      <c r="F1429" s="289" t="s">
        <v>1784</v>
      </c>
      <c r="G1429" s="290" t="s">
        <v>184</v>
      </c>
      <c r="H1429" s="291">
        <v>4.0800000000000001</v>
      </c>
      <c r="I1429" s="292"/>
      <c r="J1429" s="293">
        <f>ROUND(I1429*H1429,2)</f>
        <v>0</v>
      </c>
      <c r="K1429" s="294"/>
      <c r="L1429" s="295"/>
      <c r="M1429" s="296" t="s">
        <v>1</v>
      </c>
      <c r="N1429" s="297" t="s">
        <v>48</v>
      </c>
      <c r="O1429" s="92"/>
      <c r="P1429" s="239">
        <f>O1429*H1429</f>
        <v>0</v>
      </c>
      <c r="Q1429" s="239">
        <v>0.00016000000000000001</v>
      </c>
      <c r="R1429" s="239">
        <f>Q1429*H1429</f>
        <v>0.00065280000000000004</v>
      </c>
      <c r="S1429" s="239">
        <v>0</v>
      </c>
      <c r="T1429" s="240">
        <f>S1429*H1429</f>
        <v>0</v>
      </c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R1429" s="241" t="s">
        <v>427</v>
      </c>
      <c r="AT1429" s="241" t="s">
        <v>529</v>
      </c>
      <c r="AU1429" s="241" t="s">
        <v>92</v>
      </c>
      <c r="AY1429" s="18" t="s">
        <v>244</v>
      </c>
      <c r="BE1429" s="242">
        <f>IF(N1429="základní",J1429,0)</f>
        <v>0</v>
      </c>
      <c r="BF1429" s="242">
        <f>IF(N1429="snížená",J1429,0)</f>
        <v>0</v>
      </c>
      <c r="BG1429" s="242">
        <f>IF(N1429="zákl. přenesená",J1429,0)</f>
        <v>0</v>
      </c>
      <c r="BH1429" s="242">
        <f>IF(N1429="sníž. přenesená",J1429,0)</f>
        <v>0</v>
      </c>
      <c r="BI1429" s="242">
        <f>IF(N1429="nulová",J1429,0)</f>
        <v>0</v>
      </c>
      <c r="BJ1429" s="18" t="s">
        <v>90</v>
      </c>
      <c r="BK1429" s="242">
        <f>ROUND(I1429*H1429,2)</f>
        <v>0</v>
      </c>
      <c r="BL1429" s="18" t="s">
        <v>330</v>
      </c>
      <c r="BM1429" s="241" t="s">
        <v>1785</v>
      </c>
    </row>
    <row r="1430" s="13" customFormat="1">
      <c r="A1430" s="13"/>
      <c r="B1430" s="243"/>
      <c r="C1430" s="244"/>
      <c r="D1430" s="245" t="s">
        <v>253</v>
      </c>
      <c r="E1430" s="244"/>
      <c r="F1430" s="247" t="s">
        <v>1786</v>
      </c>
      <c r="G1430" s="244"/>
      <c r="H1430" s="248">
        <v>4.0800000000000001</v>
      </c>
      <c r="I1430" s="249"/>
      <c r="J1430" s="244"/>
      <c r="K1430" s="244"/>
      <c r="L1430" s="250"/>
      <c r="M1430" s="251"/>
      <c r="N1430" s="252"/>
      <c r="O1430" s="252"/>
      <c r="P1430" s="252"/>
      <c r="Q1430" s="252"/>
      <c r="R1430" s="252"/>
      <c r="S1430" s="252"/>
      <c r="T1430" s="25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54" t="s">
        <v>253</v>
      </c>
      <c r="AU1430" s="254" t="s">
        <v>92</v>
      </c>
      <c r="AV1430" s="13" t="s">
        <v>92</v>
      </c>
      <c r="AW1430" s="13" t="s">
        <v>4</v>
      </c>
      <c r="AX1430" s="13" t="s">
        <v>90</v>
      </c>
      <c r="AY1430" s="254" t="s">
        <v>244</v>
      </c>
    </row>
    <row r="1431" s="2" customFormat="1" ht="24.15" customHeight="1">
      <c r="A1431" s="39"/>
      <c r="B1431" s="40"/>
      <c r="C1431" s="229" t="s">
        <v>1787</v>
      </c>
      <c r="D1431" s="229" t="s">
        <v>247</v>
      </c>
      <c r="E1431" s="230" t="s">
        <v>1788</v>
      </c>
      <c r="F1431" s="231" t="s">
        <v>1789</v>
      </c>
      <c r="G1431" s="232" t="s">
        <v>338</v>
      </c>
      <c r="H1431" s="233">
        <v>0.59399999999999997</v>
      </c>
      <c r="I1431" s="234"/>
      <c r="J1431" s="235">
        <f>ROUND(I1431*H1431,2)</f>
        <v>0</v>
      </c>
      <c r="K1431" s="236"/>
      <c r="L1431" s="45"/>
      <c r="M1431" s="237" t="s">
        <v>1</v>
      </c>
      <c r="N1431" s="238" t="s">
        <v>48</v>
      </c>
      <c r="O1431" s="92"/>
      <c r="P1431" s="239">
        <f>O1431*H1431</f>
        <v>0</v>
      </c>
      <c r="Q1431" s="239">
        <v>0</v>
      </c>
      <c r="R1431" s="239">
        <f>Q1431*H1431</f>
        <v>0</v>
      </c>
      <c r="S1431" s="239">
        <v>0</v>
      </c>
      <c r="T1431" s="240">
        <f>S1431*H1431</f>
        <v>0</v>
      </c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R1431" s="241" t="s">
        <v>330</v>
      </c>
      <c r="AT1431" s="241" t="s">
        <v>247</v>
      </c>
      <c r="AU1431" s="241" t="s">
        <v>92</v>
      </c>
      <c r="AY1431" s="18" t="s">
        <v>244</v>
      </c>
      <c r="BE1431" s="242">
        <f>IF(N1431="základní",J1431,0)</f>
        <v>0</v>
      </c>
      <c r="BF1431" s="242">
        <f>IF(N1431="snížená",J1431,0)</f>
        <v>0</v>
      </c>
      <c r="BG1431" s="242">
        <f>IF(N1431="zákl. přenesená",J1431,0)</f>
        <v>0</v>
      </c>
      <c r="BH1431" s="242">
        <f>IF(N1431="sníž. přenesená",J1431,0)</f>
        <v>0</v>
      </c>
      <c r="BI1431" s="242">
        <f>IF(N1431="nulová",J1431,0)</f>
        <v>0</v>
      </c>
      <c r="BJ1431" s="18" t="s">
        <v>90</v>
      </c>
      <c r="BK1431" s="242">
        <f>ROUND(I1431*H1431,2)</f>
        <v>0</v>
      </c>
      <c r="BL1431" s="18" t="s">
        <v>330</v>
      </c>
      <c r="BM1431" s="241" t="s">
        <v>1790</v>
      </c>
    </row>
    <row r="1432" s="12" customFormat="1" ht="22.8" customHeight="1">
      <c r="A1432" s="12"/>
      <c r="B1432" s="213"/>
      <c r="C1432" s="214"/>
      <c r="D1432" s="215" t="s">
        <v>82</v>
      </c>
      <c r="E1432" s="227" t="s">
        <v>1791</v>
      </c>
      <c r="F1432" s="227" t="s">
        <v>1792</v>
      </c>
      <c r="G1432" s="214"/>
      <c r="H1432" s="214"/>
      <c r="I1432" s="217"/>
      <c r="J1432" s="228">
        <f>BK1432</f>
        <v>0</v>
      </c>
      <c r="K1432" s="214"/>
      <c r="L1432" s="219"/>
      <c r="M1432" s="220"/>
      <c r="N1432" s="221"/>
      <c r="O1432" s="221"/>
      <c r="P1432" s="222">
        <f>SUM(P1433:P1451)</f>
        <v>0</v>
      </c>
      <c r="Q1432" s="221"/>
      <c r="R1432" s="222">
        <f>SUM(R1433:R1451)</f>
        <v>82.279363200000006</v>
      </c>
      <c r="S1432" s="221"/>
      <c r="T1432" s="223">
        <f>SUM(T1433:T1451)</f>
        <v>0</v>
      </c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R1432" s="224" t="s">
        <v>92</v>
      </c>
      <c r="AT1432" s="225" t="s">
        <v>82</v>
      </c>
      <c r="AU1432" s="225" t="s">
        <v>90</v>
      </c>
      <c r="AY1432" s="224" t="s">
        <v>244</v>
      </c>
      <c r="BK1432" s="226">
        <f>SUM(BK1433:BK1451)</f>
        <v>0</v>
      </c>
    </row>
    <row r="1433" s="2" customFormat="1" ht="21.75" customHeight="1">
      <c r="A1433" s="39"/>
      <c r="B1433" s="40"/>
      <c r="C1433" s="229" t="s">
        <v>1793</v>
      </c>
      <c r="D1433" s="229" t="s">
        <v>247</v>
      </c>
      <c r="E1433" s="230" t="s">
        <v>1794</v>
      </c>
      <c r="F1433" s="231" t="s">
        <v>1795</v>
      </c>
      <c r="G1433" s="232" t="s">
        <v>174</v>
      </c>
      <c r="H1433" s="233">
        <v>16403.294000000002</v>
      </c>
      <c r="I1433" s="234"/>
      <c r="J1433" s="235">
        <f>ROUND(I1433*H1433,2)</f>
        <v>0</v>
      </c>
      <c r="K1433" s="236"/>
      <c r="L1433" s="45"/>
      <c r="M1433" s="237" t="s">
        <v>1</v>
      </c>
      <c r="N1433" s="238" t="s">
        <v>48</v>
      </c>
      <c r="O1433" s="92"/>
      <c r="P1433" s="239">
        <f>O1433*H1433</f>
        <v>0</v>
      </c>
      <c r="Q1433" s="239">
        <v>0.0047999999999999996</v>
      </c>
      <c r="R1433" s="239">
        <f>Q1433*H1433</f>
        <v>78.735811200000001</v>
      </c>
      <c r="S1433" s="239">
        <v>0</v>
      </c>
      <c r="T1433" s="240">
        <f>S1433*H1433</f>
        <v>0</v>
      </c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R1433" s="241" t="s">
        <v>330</v>
      </c>
      <c r="AT1433" s="241" t="s">
        <v>247</v>
      </c>
      <c r="AU1433" s="241" t="s">
        <v>92</v>
      </c>
      <c r="AY1433" s="18" t="s">
        <v>244</v>
      </c>
      <c r="BE1433" s="242">
        <f>IF(N1433="základní",J1433,0)</f>
        <v>0</v>
      </c>
      <c r="BF1433" s="242">
        <f>IF(N1433="snížená",J1433,0)</f>
        <v>0</v>
      </c>
      <c r="BG1433" s="242">
        <f>IF(N1433="zákl. přenesená",J1433,0)</f>
        <v>0</v>
      </c>
      <c r="BH1433" s="242">
        <f>IF(N1433="sníž. přenesená",J1433,0)</f>
        <v>0</v>
      </c>
      <c r="BI1433" s="242">
        <f>IF(N1433="nulová",J1433,0)</f>
        <v>0</v>
      </c>
      <c r="BJ1433" s="18" t="s">
        <v>90</v>
      </c>
      <c r="BK1433" s="242">
        <f>ROUND(I1433*H1433,2)</f>
        <v>0</v>
      </c>
      <c r="BL1433" s="18" t="s">
        <v>330</v>
      </c>
      <c r="BM1433" s="241" t="s">
        <v>1796</v>
      </c>
    </row>
    <row r="1434" s="2" customFormat="1">
      <c r="A1434" s="39"/>
      <c r="B1434" s="40"/>
      <c r="C1434" s="41"/>
      <c r="D1434" s="245" t="s">
        <v>632</v>
      </c>
      <c r="E1434" s="41"/>
      <c r="F1434" s="299" t="s">
        <v>1797</v>
      </c>
      <c r="G1434" s="41"/>
      <c r="H1434" s="41"/>
      <c r="I1434" s="300"/>
      <c r="J1434" s="41"/>
      <c r="K1434" s="41"/>
      <c r="L1434" s="45"/>
      <c r="M1434" s="301"/>
      <c r="N1434" s="302"/>
      <c r="O1434" s="92"/>
      <c r="P1434" s="92"/>
      <c r="Q1434" s="92"/>
      <c r="R1434" s="92"/>
      <c r="S1434" s="92"/>
      <c r="T1434" s="93"/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T1434" s="18" t="s">
        <v>632</v>
      </c>
      <c r="AU1434" s="18" t="s">
        <v>92</v>
      </c>
    </row>
    <row r="1435" s="15" customFormat="1">
      <c r="A1435" s="15"/>
      <c r="B1435" s="266"/>
      <c r="C1435" s="267"/>
      <c r="D1435" s="245" t="s">
        <v>253</v>
      </c>
      <c r="E1435" s="268" t="s">
        <v>1</v>
      </c>
      <c r="F1435" s="269" t="s">
        <v>1798</v>
      </c>
      <c r="G1435" s="267"/>
      <c r="H1435" s="268" t="s">
        <v>1</v>
      </c>
      <c r="I1435" s="270"/>
      <c r="J1435" s="267"/>
      <c r="K1435" s="267"/>
      <c r="L1435" s="271"/>
      <c r="M1435" s="272"/>
      <c r="N1435" s="273"/>
      <c r="O1435" s="273"/>
      <c r="P1435" s="273"/>
      <c r="Q1435" s="273"/>
      <c r="R1435" s="273"/>
      <c r="S1435" s="273"/>
      <c r="T1435" s="274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T1435" s="275" t="s">
        <v>253</v>
      </c>
      <c r="AU1435" s="275" t="s">
        <v>92</v>
      </c>
      <c r="AV1435" s="15" t="s">
        <v>90</v>
      </c>
      <c r="AW1435" s="15" t="s">
        <v>36</v>
      </c>
      <c r="AX1435" s="15" t="s">
        <v>83</v>
      </c>
      <c r="AY1435" s="275" t="s">
        <v>244</v>
      </c>
    </row>
    <row r="1436" s="15" customFormat="1">
      <c r="A1436" s="15"/>
      <c r="B1436" s="266"/>
      <c r="C1436" s="267"/>
      <c r="D1436" s="245" t="s">
        <v>253</v>
      </c>
      <c r="E1436" s="268" t="s">
        <v>1</v>
      </c>
      <c r="F1436" s="269" t="s">
        <v>1799</v>
      </c>
      <c r="G1436" s="267"/>
      <c r="H1436" s="268" t="s">
        <v>1</v>
      </c>
      <c r="I1436" s="270"/>
      <c r="J1436" s="267"/>
      <c r="K1436" s="267"/>
      <c r="L1436" s="271"/>
      <c r="M1436" s="272"/>
      <c r="N1436" s="273"/>
      <c r="O1436" s="273"/>
      <c r="P1436" s="273"/>
      <c r="Q1436" s="273"/>
      <c r="R1436" s="273"/>
      <c r="S1436" s="273"/>
      <c r="T1436" s="274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T1436" s="275" t="s">
        <v>253</v>
      </c>
      <c r="AU1436" s="275" t="s">
        <v>92</v>
      </c>
      <c r="AV1436" s="15" t="s">
        <v>90</v>
      </c>
      <c r="AW1436" s="15" t="s">
        <v>36</v>
      </c>
      <c r="AX1436" s="15" t="s">
        <v>83</v>
      </c>
      <c r="AY1436" s="275" t="s">
        <v>244</v>
      </c>
    </row>
    <row r="1437" s="13" customFormat="1">
      <c r="A1437" s="13"/>
      <c r="B1437" s="243"/>
      <c r="C1437" s="244"/>
      <c r="D1437" s="245" t="s">
        <v>253</v>
      </c>
      <c r="E1437" s="246" t="s">
        <v>1</v>
      </c>
      <c r="F1437" s="247" t="s">
        <v>1800</v>
      </c>
      <c r="G1437" s="244"/>
      <c r="H1437" s="248">
        <v>8201.6509999999998</v>
      </c>
      <c r="I1437" s="249"/>
      <c r="J1437" s="244"/>
      <c r="K1437" s="244"/>
      <c r="L1437" s="250"/>
      <c r="M1437" s="251"/>
      <c r="N1437" s="252"/>
      <c r="O1437" s="252"/>
      <c r="P1437" s="252"/>
      <c r="Q1437" s="252"/>
      <c r="R1437" s="252"/>
      <c r="S1437" s="252"/>
      <c r="T1437" s="25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54" t="s">
        <v>253</v>
      </c>
      <c r="AU1437" s="254" t="s">
        <v>92</v>
      </c>
      <c r="AV1437" s="13" t="s">
        <v>92</v>
      </c>
      <c r="AW1437" s="13" t="s">
        <v>36</v>
      </c>
      <c r="AX1437" s="13" t="s">
        <v>83</v>
      </c>
      <c r="AY1437" s="254" t="s">
        <v>244</v>
      </c>
    </row>
    <row r="1438" s="13" customFormat="1">
      <c r="A1438" s="13"/>
      <c r="B1438" s="243"/>
      <c r="C1438" s="244"/>
      <c r="D1438" s="245" t="s">
        <v>253</v>
      </c>
      <c r="E1438" s="246" t="s">
        <v>1</v>
      </c>
      <c r="F1438" s="247" t="s">
        <v>1801</v>
      </c>
      <c r="G1438" s="244"/>
      <c r="H1438" s="248">
        <v>8201.643</v>
      </c>
      <c r="I1438" s="249"/>
      <c r="J1438" s="244"/>
      <c r="K1438" s="244"/>
      <c r="L1438" s="250"/>
      <c r="M1438" s="251"/>
      <c r="N1438" s="252"/>
      <c r="O1438" s="252"/>
      <c r="P1438" s="252"/>
      <c r="Q1438" s="252"/>
      <c r="R1438" s="252"/>
      <c r="S1438" s="252"/>
      <c r="T1438" s="25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54" t="s">
        <v>253</v>
      </c>
      <c r="AU1438" s="254" t="s">
        <v>92</v>
      </c>
      <c r="AV1438" s="13" t="s">
        <v>92</v>
      </c>
      <c r="AW1438" s="13" t="s">
        <v>36</v>
      </c>
      <c r="AX1438" s="13" t="s">
        <v>83</v>
      </c>
      <c r="AY1438" s="254" t="s">
        <v>244</v>
      </c>
    </row>
    <row r="1439" s="14" customFormat="1">
      <c r="A1439" s="14"/>
      <c r="B1439" s="255"/>
      <c r="C1439" s="256"/>
      <c r="D1439" s="245" t="s">
        <v>253</v>
      </c>
      <c r="E1439" s="257" t="s">
        <v>1</v>
      </c>
      <c r="F1439" s="258" t="s">
        <v>255</v>
      </c>
      <c r="G1439" s="256"/>
      <c r="H1439" s="259">
        <v>16403.294000000002</v>
      </c>
      <c r="I1439" s="260"/>
      <c r="J1439" s="256"/>
      <c r="K1439" s="256"/>
      <c r="L1439" s="261"/>
      <c r="M1439" s="262"/>
      <c r="N1439" s="263"/>
      <c r="O1439" s="263"/>
      <c r="P1439" s="263"/>
      <c r="Q1439" s="263"/>
      <c r="R1439" s="263"/>
      <c r="S1439" s="263"/>
      <c r="T1439" s="26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65" t="s">
        <v>253</v>
      </c>
      <c r="AU1439" s="265" t="s">
        <v>92</v>
      </c>
      <c r="AV1439" s="14" t="s">
        <v>251</v>
      </c>
      <c r="AW1439" s="14" t="s">
        <v>36</v>
      </c>
      <c r="AX1439" s="14" t="s">
        <v>90</v>
      </c>
      <c r="AY1439" s="265" t="s">
        <v>244</v>
      </c>
    </row>
    <row r="1440" s="15" customFormat="1">
      <c r="A1440" s="15"/>
      <c r="B1440" s="266"/>
      <c r="C1440" s="267"/>
      <c r="D1440" s="245" t="s">
        <v>253</v>
      </c>
      <c r="E1440" s="268" t="s">
        <v>1</v>
      </c>
      <c r="F1440" s="269" t="s">
        <v>1802</v>
      </c>
      <c r="G1440" s="267"/>
      <c r="H1440" s="268" t="s">
        <v>1</v>
      </c>
      <c r="I1440" s="270"/>
      <c r="J1440" s="267"/>
      <c r="K1440" s="267"/>
      <c r="L1440" s="271"/>
      <c r="M1440" s="272"/>
      <c r="N1440" s="273"/>
      <c r="O1440" s="273"/>
      <c r="P1440" s="273"/>
      <c r="Q1440" s="273"/>
      <c r="R1440" s="273"/>
      <c r="S1440" s="273"/>
      <c r="T1440" s="274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T1440" s="275" t="s">
        <v>253</v>
      </c>
      <c r="AU1440" s="275" t="s">
        <v>92</v>
      </c>
      <c r="AV1440" s="15" t="s">
        <v>90</v>
      </c>
      <c r="AW1440" s="15" t="s">
        <v>36</v>
      </c>
      <c r="AX1440" s="15" t="s">
        <v>83</v>
      </c>
      <c r="AY1440" s="275" t="s">
        <v>244</v>
      </c>
    </row>
    <row r="1441" s="13" customFormat="1">
      <c r="A1441" s="13"/>
      <c r="B1441" s="243"/>
      <c r="C1441" s="244"/>
      <c r="D1441" s="245" t="s">
        <v>253</v>
      </c>
      <c r="E1441" s="246" t="s">
        <v>1</v>
      </c>
      <c r="F1441" s="247" t="s">
        <v>1803</v>
      </c>
      <c r="G1441" s="244"/>
      <c r="H1441" s="248">
        <v>15685</v>
      </c>
      <c r="I1441" s="249"/>
      <c r="J1441" s="244"/>
      <c r="K1441" s="244"/>
      <c r="L1441" s="250"/>
      <c r="M1441" s="251"/>
      <c r="N1441" s="252"/>
      <c r="O1441" s="252"/>
      <c r="P1441" s="252"/>
      <c r="Q1441" s="252"/>
      <c r="R1441" s="252"/>
      <c r="S1441" s="252"/>
      <c r="T1441" s="25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54" t="s">
        <v>253</v>
      </c>
      <c r="AU1441" s="254" t="s">
        <v>92</v>
      </c>
      <c r="AV1441" s="13" t="s">
        <v>92</v>
      </c>
      <c r="AW1441" s="13" t="s">
        <v>36</v>
      </c>
      <c r="AX1441" s="13" t="s">
        <v>83</v>
      </c>
      <c r="AY1441" s="254" t="s">
        <v>244</v>
      </c>
    </row>
    <row r="1442" s="2" customFormat="1" ht="16.5" customHeight="1">
      <c r="A1442" s="39"/>
      <c r="B1442" s="40"/>
      <c r="C1442" s="229" t="s">
        <v>1804</v>
      </c>
      <c r="D1442" s="229" t="s">
        <v>247</v>
      </c>
      <c r="E1442" s="230" t="s">
        <v>1805</v>
      </c>
      <c r="F1442" s="231" t="s">
        <v>1806</v>
      </c>
      <c r="G1442" s="232" t="s">
        <v>174</v>
      </c>
      <c r="H1442" s="233">
        <v>738.24000000000001</v>
      </c>
      <c r="I1442" s="234"/>
      <c r="J1442" s="235">
        <f>ROUND(I1442*H1442,2)</f>
        <v>0</v>
      </c>
      <c r="K1442" s="236"/>
      <c r="L1442" s="45"/>
      <c r="M1442" s="237" t="s">
        <v>1</v>
      </c>
      <c r="N1442" s="238" t="s">
        <v>48</v>
      </c>
      <c r="O1442" s="92"/>
      <c r="P1442" s="239">
        <f>O1442*H1442</f>
        <v>0</v>
      </c>
      <c r="Q1442" s="239">
        <v>0.0047999999999999996</v>
      </c>
      <c r="R1442" s="239">
        <f>Q1442*H1442</f>
        <v>3.5435519999999996</v>
      </c>
      <c r="S1442" s="239">
        <v>0</v>
      </c>
      <c r="T1442" s="240">
        <f>S1442*H1442</f>
        <v>0</v>
      </c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39"/>
      <c r="AE1442" s="39"/>
      <c r="AR1442" s="241" t="s">
        <v>330</v>
      </c>
      <c r="AT1442" s="241" t="s">
        <v>247</v>
      </c>
      <c r="AU1442" s="241" t="s">
        <v>92</v>
      </c>
      <c r="AY1442" s="18" t="s">
        <v>244</v>
      </c>
      <c r="BE1442" s="242">
        <f>IF(N1442="základní",J1442,0)</f>
        <v>0</v>
      </c>
      <c r="BF1442" s="242">
        <f>IF(N1442="snížená",J1442,0)</f>
        <v>0</v>
      </c>
      <c r="BG1442" s="242">
        <f>IF(N1442="zákl. přenesená",J1442,0)</f>
        <v>0</v>
      </c>
      <c r="BH1442" s="242">
        <f>IF(N1442="sníž. přenesená",J1442,0)</f>
        <v>0</v>
      </c>
      <c r="BI1442" s="242">
        <f>IF(N1442="nulová",J1442,0)</f>
        <v>0</v>
      </c>
      <c r="BJ1442" s="18" t="s">
        <v>90</v>
      </c>
      <c r="BK1442" s="242">
        <f>ROUND(I1442*H1442,2)</f>
        <v>0</v>
      </c>
      <c r="BL1442" s="18" t="s">
        <v>330</v>
      </c>
      <c r="BM1442" s="241" t="s">
        <v>1807</v>
      </c>
    </row>
    <row r="1443" s="2" customFormat="1">
      <c r="A1443" s="39"/>
      <c r="B1443" s="40"/>
      <c r="C1443" s="41"/>
      <c r="D1443" s="245" t="s">
        <v>632</v>
      </c>
      <c r="E1443" s="41"/>
      <c r="F1443" s="299" t="s">
        <v>1797</v>
      </c>
      <c r="G1443" s="41"/>
      <c r="H1443" s="41"/>
      <c r="I1443" s="300"/>
      <c r="J1443" s="41"/>
      <c r="K1443" s="41"/>
      <c r="L1443" s="45"/>
      <c r="M1443" s="301"/>
      <c r="N1443" s="302"/>
      <c r="O1443" s="92"/>
      <c r="P1443" s="92"/>
      <c r="Q1443" s="92"/>
      <c r="R1443" s="92"/>
      <c r="S1443" s="92"/>
      <c r="T1443" s="93"/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T1443" s="18" t="s">
        <v>632</v>
      </c>
      <c r="AU1443" s="18" t="s">
        <v>92</v>
      </c>
    </row>
    <row r="1444" s="15" customFormat="1">
      <c r="A1444" s="15"/>
      <c r="B1444" s="266"/>
      <c r="C1444" s="267"/>
      <c r="D1444" s="245" t="s">
        <v>253</v>
      </c>
      <c r="E1444" s="268" t="s">
        <v>1</v>
      </c>
      <c r="F1444" s="269" t="s">
        <v>1808</v>
      </c>
      <c r="G1444" s="267"/>
      <c r="H1444" s="268" t="s">
        <v>1</v>
      </c>
      <c r="I1444" s="270"/>
      <c r="J1444" s="267"/>
      <c r="K1444" s="267"/>
      <c r="L1444" s="271"/>
      <c r="M1444" s="272"/>
      <c r="N1444" s="273"/>
      <c r="O1444" s="273"/>
      <c r="P1444" s="273"/>
      <c r="Q1444" s="273"/>
      <c r="R1444" s="273"/>
      <c r="S1444" s="273"/>
      <c r="T1444" s="274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T1444" s="275" t="s">
        <v>253</v>
      </c>
      <c r="AU1444" s="275" t="s">
        <v>92</v>
      </c>
      <c r="AV1444" s="15" t="s">
        <v>90</v>
      </c>
      <c r="AW1444" s="15" t="s">
        <v>36</v>
      </c>
      <c r="AX1444" s="15" t="s">
        <v>83</v>
      </c>
      <c r="AY1444" s="275" t="s">
        <v>244</v>
      </c>
    </row>
    <row r="1445" s="15" customFormat="1">
      <c r="A1445" s="15"/>
      <c r="B1445" s="266"/>
      <c r="C1445" s="267"/>
      <c r="D1445" s="245" t="s">
        <v>253</v>
      </c>
      <c r="E1445" s="268" t="s">
        <v>1</v>
      </c>
      <c r="F1445" s="269" t="s">
        <v>1799</v>
      </c>
      <c r="G1445" s="267"/>
      <c r="H1445" s="268" t="s">
        <v>1</v>
      </c>
      <c r="I1445" s="270"/>
      <c r="J1445" s="267"/>
      <c r="K1445" s="267"/>
      <c r="L1445" s="271"/>
      <c r="M1445" s="272"/>
      <c r="N1445" s="273"/>
      <c r="O1445" s="273"/>
      <c r="P1445" s="273"/>
      <c r="Q1445" s="273"/>
      <c r="R1445" s="273"/>
      <c r="S1445" s="273"/>
      <c r="T1445" s="274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T1445" s="275" t="s">
        <v>253</v>
      </c>
      <c r="AU1445" s="275" t="s">
        <v>92</v>
      </c>
      <c r="AV1445" s="15" t="s">
        <v>90</v>
      </c>
      <c r="AW1445" s="15" t="s">
        <v>36</v>
      </c>
      <c r="AX1445" s="15" t="s">
        <v>83</v>
      </c>
      <c r="AY1445" s="275" t="s">
        <v>244</v>
      </c>
    </row>
    <row r="1446" s="13" customFormat="1">
      <c r="A1446" s="13"/>
      <c r="B1446" s="243"/>
      <c r="C1446" s="244"/>
      <c r="D1446" s="245" t="s">
        <v>253</v>
      </c>
      <c r="E1446" s="246" t="s">
        <v>1</v>
      </c>
      <c r="F1446" s="247" t="s">
        <v>1809</v>
      </c>
      <c r="G1446" s="244"/>
      <c r="H1446" s="248">
        <v>369.12</v>
      </c>
      <c r="I1446" s="249"/>
      <c r="J1446" s="244"/>
      <c r="K1446" s="244"/>
      <c r="L1446" s="250"/>
      <c r="M1446" s="251"/>
      <c r="N1446" s="252"/>
      <c r="O1446" s="252"/>
      <c r="P1446" s="252"/>
      <c r="Q1446" s="252"/>
      <c r="R1446" s="252"/>
      <c r="S1446" s="252"/>
      <c r="T1446" s="25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54" t="s">
        <v>253</v>
      </c>
      <c r="AU1446" s="254" t="s">
        <v>92</v>
      </c>
      <c r="AV1446" s="13" t="s">
        <v>92</v>
      </c>
      <c r="AW1446" s="13" t="s">
        <v>36</v>
      </c>
      <c r="AX1446" s="13" t="s">
        <v>83</v>
      </c>
      <c r="AY1446" s="254" t="s">
        <v>244</v>
      </c>
    </row>
    <row r="1447" s="13" customFormat="1">
      <c r="A1447" s="13"/>
      <c r="B1447" s="243"/>
      <c r="C1447" s="244"/>
      <c r="D1447" s="245" t="s">
        <v>253</v>
      </c>
      <c r="E1447" s="246" t="s">
        <v>1</v>
      </c>
      <c r="F1447" s="247" t="s">
        <v>1810</v>
      </c>
      <c r="G1447" s="244"/>
      <c r="H1447" s="248">
        <v>369.12</v>
      </c>
      <c r="I1447" s="249"/>
      <c r="J1447" s="244"/>
      <c r="K1447" s="244"/>
      <c r="L1447" s="250"/>
      <c r="M1447" s="251"/>
      <c r="N1447" s="252"/>
      <c r="O1447" s="252"/>
      <c r="P1447" s="252"/>
      <c r="Q1447" s="252"/>
      <c r="R1447" s="252"/>
      <c r="S1447" s="252"/>
      <c r="T1447" s="25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54" t="s">
        <v>253</v>
      </c>
      <c r="AU1447" s="254" t="s">
        <v>92</v>
      </c>
      <c r="AV1447" s="13" t="s">
        <v>92</v>
      </c>
      <c r="AW1447" s="13" t="s">
        <v>36</v>
      </c>
      <c r="AX1447" s="13" t="s">
        <v>83</v>
      </c>
      <c r="AY1447" s="254" t="s">
        <v>244</v>
      </c>
    </row>
    <row r="1448" s="14" customFormat="1">
      <c r="A1448" s="14"/>
      <c r="B1448" s="255"/>
      <c r="C1448" s="256"/>
      <c r="D1448" s="245" t="s">
        <v>253</v>
      </c>
      <c r="E1448" s="257" t="s">
        <v>1</v>
      </c>
      <c r="F1448" s="258" t="s">
        <v>255</v>
      </c>
      <c r="G1448" s="256"/>
      <c r="H1448" s="259">
        <v>738.24000000000001</v>
      </c>
      <c r="I1448" s="260"/>
      <c r="J1448" s="256"/>
      <c r="K1448" s="256"/>
      <c r="L1448" s="261"/>
      <c r="M1448" s="262"/>
      <c r="N1448" s="263"/>
      <c r="O1448" s="263"/>
      <c r="P1448" s="263"/>
      <c r="Q1448" s="263"/>
      <c r="R1448" s="263"/>
      <c r="S1448" s="263"/>
      <c r="T1448" s="26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65" t="s">
        <v>253</v>
      </c>
      <c r="AU1448" s="265" t="s">
        <v>92</v>
      </c>
      <c r="AV1448" s="14" t="s">
        <v>251</v>
      </c>
      <c r="AW1448" s="14" t="s">
        <v>36</v>
      </c>
      <c r="AX1448" s="14" t="s">
        <v>90</v>
      </c>
      <c r="AY1448" s="265" t="s">
        <v>244</v>
      </c>
    </row>
    <row r="1449" s="15" customFormat="1">
      <c r="A1449" s="15"/>
      <c r="B1449" s="266"/>
      <c r="C1449" s="267"/>
      <c r="D1449" s="245" t="s">
        <v>253</v>
      </c>
      <c r="E1449" s="268" t="s">
        <v>1</v>
      </c>
      <c r="F1449" s="269" t="s">
        <v>1802</v>
      </c>
      <c r="G1449" s="267"/>
      <c r="H1449" s="268" t="s">
        <v>1</v>
      </c>
      <c r="I1449" s="270"/>
      <c r="J1449" s="267"/>
      <c r="K1449" s="267"/>
      <c r="L1449" s="271"/>
      <c r="M1449" s="272"/>
      <c r="N1449" s="273"/>
      <c r="O1449" s="273"/>
      <c r="P1449" s="273"/>
      <c r="Q1449" s="273"/>
      <c r="R1449" s="273"/>
      <c r="S1449" s="273"/>
      <c r="T1449" s="274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T1449" s="275" t="s">
        <v>253</v>
      </c>
      <c r="AU1449" s="275" t="s">
        <v>92</v>
      </c>
      <c r="AV1449" s="15" t="s">
        <v>90</v>
      </c>
      <c r="AW1449" s="15" t="s">
        <v>36</v>
      </c>
      <c r="AX1449" s="15" t="s">
        <v>83</v>
      </c>
      <c r="AY1449" s="275" t="s">
        <v>244</v>
      </c>
    </row>
    <row r="1450" s="13" customFormat="1">
      <c r="A1450" s="13"/>
      <c r="B1450" s="243"/>
      <c r="C1450" s="244"/>
      <c r="D1450" s="245" t="s">
        <v>253</v>
      </c>
      <c r="E1450" s="246" t="s">
        <v>1</v>
      </c>
      <c r="F1450" s="247" t="s">
        <v>1811</v>
      </c>
      <c r="G1450" s="244"/>
      <c r="H1450" s="248">
        <v>712</v>
      </c>
      <c r="I1450" s="249"/>
      <c r="J1450" s="244"/>
      <c r="K1450" s="244"/>
      <c r="L1450" s="250"/>
      <c r="M1450" s="251"/>
      <c r="N1450" s="252"/>
      <c r="O1450" s="252"/>
      <c r="P1450" s="252"/>
      <c r="Q1450" s="252"/>
      <c r="R1450" s="252"/>
      <c r="S1450" s="252"/>
      <c r="T1450" s="25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54" t="s">
        <v>253</v>
      </c>
      <c r="AU1450" s="254" t="s">
        <v>92</v>
      </c>
      <c r="AV1450" s="13" t="s">
        <v>92</v>
      </c>
      <c r="AW1450" s="13" t="s">
        <v>36</v>
      </c>
      <c r="AX1450" s="13" t="s">
        <v>83</v>
      </c>
      <c r="AY1450" s="254" t="s">
        <v>244</v>
      </c>
    </row>
    <row r="1451" s="2" customFormat="1" ht="24.15" customHeight="1">
      <c r="A1451" s="39"/>
      <c r="B1451" s="40"/>
      <c r="C1451" s="229" t="s">
        <v>1812</v>
      </c>
      <c r="D1451" s="229" t="s">
        <v>247</v>
      </c>
      <c r="E1451" s="230" t="s">
        <v>1813</v>
      </c>
      <c r="F1451" s="231" t="s">
        <v>1814</v>
      </c>
      <c r="G1451" s="232" t="s">
        <v>338</v>
      </c>
      <c r="H1451" s="233">
        <v>82.278999999999996</v>
      </c>
      <c r="I1451" s="234"/>
      <c r="J1451" s="235">
        <f>ROUND(I1451*H1451,2)</f>
        <v>0</v>
      </c>
      <c r="K1451" s="236"/>
      <c r="L1451" s="45"/>
      <c r="M1451" s="237" t="s">
        <v>1</v>
      </c>
      <c r="N1451" s="238" t="s">
        <v>48</v>
      </c>
      <c r="O1451" s="92"/>
      <c r="P1451" s="239">
        <f>O1451*H1451</f>
        <v>0</v>
      </c>
      <c r="Q1451" s="239">
        <v>0</v>
      </c>
      <c r="R1451" s="239">
        <f>Q1451*H1451</f>
        <v>0</v>
      </c>
      <c r="S1451" s="239">
        <v>0</v>
      </c>
      <c r="T1451" s="240">
        <f>S1451*H1451</f>
        <v>0</v>
      </c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39"/>
      <c r="AE1451" s="39"/>
      <c r="AR1451" s="241" t="s">
        <v>330</v>
      </c>
      <c r="AT1451" s="241" t="s">
        <v>247</v>
      </c>
      <c r="AU1451" s="241" t="s">
        <v>92</v>
      </c>
      <c r="AY1451" s="18" t="s">
        <v>244</v>
      </c>
      <c r="BE1451" s="242">
        <f>IF(N1451="základní",J1451,0)</f>
        <v>0</v>
      </c>
      <c r="BF1451" s="242">
        <f>IF(N1451="snížená",J1451,0)</f>
        <v>0</v>
      </c>
      <c r="BG1451" s="242">
        <f>IF(N1451="zákl. přenesená",J1451,0)</f>
        <v>0</v>
      </c>
      <c r="BH1451" s="242">
        <f>IF(N1451="sníž. přenesená",J1451,0)</f>
        <v>0</v>
      </c>
      <c r="BI1451" s="242">
        <f>IF(N1451="nulová",J1451,0)</f>
        <v>0</v>
      </c>
      <c r="BJ1451" s="18" t="s">
        <v>90</v>
      </c>
      <c r="BK1451" s="242">
        <f>ROUND(I1451*H1451,2)</f>
        <v>0</v>
      </c>
      <c r="BL1451" s="18" t="s">
        <v>330</v>
      </c>
      <c r="BM1451" s="241" t="s">
        <v>1815</v>
      </c>
    </row>
    <row r="1452" s="12" customFormat="1" ht="22.8" customHeight="1">
      <c r="A1452" s="12"/>
      <c r="B1452" s="213"/>
      <c r="C1452" s="214"/>
      <c r="D1452" s="215" t="s">
        <v>82</v>
      </c>
      <c r="E1452" s="227" t="s">
        <v>1816</v>
      </c>
      <c r="F1452" s="227" t="s">
        <v>1817</v>
      </c>
      <c r="G1452" s="214"/>
      <c r="H1452" s="214"/>
      <c r="I1452" s="217"/>
      <c r="J1452" s="228">
        <f>BK1452</f>
        <v>0</v>
      </c>
      <c r="K1452" s="214"/>
      <c r="L1452" s="219"/>
      <c r="M1452" s="220"/>
      <c r="N1452" s="221"/>
      <c r="O1452" s="221"/>
      <c r="P1452" s="222">
        <f>SUM(P1453:P1483)</f>
        <v>0</v>
      </c>
      <c r="Q1452" s="221"/>
      <c r="R1452" s="222">
        <f>SUM(R1453:R1483)</f>
        <v>6.7355635400000002</v>
      </c>
      <c r="S1452" s="221"/>
      <c r="T1452" s="223">
        <f>SUM(T1453:T1483)</f>
        <v>0</v>
      </c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R1452" s="224" t="s">
        <v>92</v>
      </c>
      <c r="AT1452" s="225" t="s">
        <v>82</v>
      </c>
      <c r="AU1452" s="225" t="s">
        <v>90</v>
      </c>
      <c r="AY1452" s="224" t="s">
        <v>244</v>
      </c>
      <c r="BK1452" s="226">
        <f>SUM(BK1453:BK1483)</f>
        <v>0</v>
      </c>
    </row>
    <row r="1453" s="2" customFormat="1" ht="16.5" customHeight="1">
      <c r="A1453" s="39"/>
      <c r="B1453" s="40"/>
      <c r="C1453" s="229" t="s">
        <v>1818</v>
      </c>
      <c r="D1453" s="229" t="s">
        <v>247</v>
      </c>
      <c r="E1453" s="230" t="s">
        <v>1819</v>
      </c>
      <c r="F1453" s="231" t="s">
        <v>1820</v>
      </c>
      <c r="G1453" s="232" t="s">
        <v>174</v>
      </c>
      <c r="H1453" s="233">
        <v>261.43799999999999</v>
      </c>
      <c r="I1453" s="234"/>
      <c r="J1453" s="235">
        <f>ROUND(I1453*H1453,2)</f>
        <v>0</v>
      </c>
      <c r="K1453" s="236"/>
      <c r="L1453" s="45"/>
      <c r="M1453" s="237" t="s">
        <v>1</v>
      </c>
      <c r="N1453" s="238" t="s">
        <v>48</v>
      </c>
      <c r="O1453" s="92"/>
      <c r="P1453" s="239">
        <f>O1453*H1453</f>
        <v>0</v>
      </c>
      <c r="Q1453" s="239">
        <v>0.00029999999999999997</v>
      </c>
      <c r="R1453" s="239">
        <f>Q1453*H1453</f>
        <v>0.078431399999999984</v>
      </c>
      <c r="S1453" s="239">
        <v>0</v>
      </c>
      <c r="T1453" s="240">
        <f>S1453*H1453</f>
        <v>0</v>
      </c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R1453" s="241" t="s">
        <v>330</v>
      </c>
      <c r="AT1453" s="241" t="s">
        <v>247</v>
      </c>
      <c r="AU1453" s="241" t="s">
        <v>92</v>
      </c>
      <c r="AY1453" s="18" t="s">
        <v>244</v>
      </c>
      <c r="BE1453" s="242">
        <f>IF(N1453="základní",J1453,0)</f>
        <v>0</v>
      </c>
      <c r="BF1453" s="242">
        <f>IF(N1453="snížená",J1453,0)</f>
        <v>0</v>
      </c>
      <c r="BG1453" s="242">
        <f>IF(N1453="zákl. přenesená",J1453,0)</f>
        <v>0</v>
      </c>
      <c r="BH1453" s="242">
        <f>IF(N1453="sníž. přenesená",J1453,0)</f>
        <v>0</v>
      </c>
      <c r="BI1453" s="242">
        <f>IF(N1453="nulová",J1453,0)</f>
        <v>0</v>
      </c>
      <c r="BJ1453" s="18" t="s">
        <v>90</v>
      </c>
      <c r="BK1453" s="242">
        <f>ROUND(I1453*H1453,2)</f>
        <v>0</v>
      </c>
      <c r="BL1453" s="18" t="s">
        <v>330</v>
      </c>
      <c r="BM1453" s="241" t="s">
        <v>1821</v>
      </c>
    </row>
    <row r="1454" s="15" customFormat="1">
      <c r="A1454" s="15"/>
      <c r="B1454" s="266"/>
      <c r="C1454" s="267"/>
      <c r="D1454" s="245" t="s">
        <v>253</v>
      </c>
      <c r="E1454" s="268" t="s">
        <v>1</v>
      </c>
      <c r="F1454" s="269" t="s">
        <v>1822</v>
      </c>
      <c r="G1454" s="267"/>
      <c r="H1454" s="268" t="s">
        <v>1</v>
      </c>
      <c r="I1454" s="270"/>
      <c r="J1454" s="267"/>
      <c r="K1454" s="267"/>
      <c r="L1454" s="271"/>
      <c r="M1454" s="272"/>
      <c r="N1454" s="273"/>
      <c r="O1454" s="273"/>
      <c r="P1454" s="273"/>
      <c r="Q1454" s="273"/>
      <c r="R1454" s="273"/>
      <c r="S1454" s="273"/>
      <c r="T1454" s="274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T1454" s="275" t="s">
        <v>253</v>
      </c>
      <c r="AU1454" s="275" t="s">
        <v>92</v>
      </c>
      <c r="AV1454" s="15" t="s">
        <v>90</v>
      </c>
      <c r="AW1454" s="15" t="s">
        <v>36</v>
      </c>
      <c r="AX1454" s="15" t="s">
        <v>83</v>
      </c>
      <c r="AY1454" s="275" t="s">
        <v>244</v>
      </c>
    </row>
    <row r="1455" s="13" customFormat="1">
      <c r="A1455" s="13"/>
      <c r="B1455" s="243"/>
      <c r="C1455" s="244"/>
      <c r="D1455" s="245" t="s">
        <v>253</v>
      </c>
      <c r="E1455" s="246" t="s">
        <v>1</v>
      </c>
      <c r="F1455" s="247" t="s">
        <v>1823</v>
      </c>
      <c r="G1455" s="244"/>
      <c r="H1455" s="248">
        <v>131.53999999999999</v>
      </c>
      <c r="I1455" s="249"/>
      <c r="J1455" s="244"/>
      <c r="K1455" s="244"/>
      <c r="L1455" s="250"/>
      <c r="M1455" s="251"/>
      <c r="N1455" s="252"/>
      <c r="O1455" s="252"/>
      <c r="P1455" s="252"/>
      <c r="Q1455" s="252"/>
      <c r="R1455" s="252"/>
      <c r="S1455" s="252"/>
      <c r="T1455" s="25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54" t="s">
        <v>253</v>
      </c>
      <c r="AU1455" s="254" t="s">
        <v>92</v>
      </c>
      <c r="AV1455" s="13" t="s">
        <v>92</v>
      </c>
      <c r="AW1455" s="13" t="s">
        <v>36</v>
      </c>
      <c r="AX1455" s="13" t="s">
        <v>83</v>
      </c>
      <c r="AY1455" s="254" t="s">
        <v>244</v>
      </c>
    </row>
    <row r="1456" s="13" customFormat="1">
      <c r="A1456" s="13"/>
      <c r="B1456" s="243"/>
      <c r="C1456" s="244"/>
      <c r="D1456" s="245" t="s">
        <v>253</v>
      </c>
      <c r="E1456" s="246" t="s">
        <v>1</v>
      </c>
      <c r="F1456" s="247" t="s">
        <v>1824</v>
      </c>
      <c r="G1456" s="244"/>
      <c r="H1456" s="248">
        <v>-20</v>
      </c>
      <c r="I1456" s="249"/>
      <c r="J1456" s="244"/>
      <c r="K1456" s="244"/>
      <c r="L1456" s="250"/>
      <c r="M1456" s="251"/>
      <c r="N1456" s="252"/>
      <c r="O1456" s="252"/>
      <c r="P1456" s="252"/>
      <c r="Q1456" s="252"/>
      <c r="R1456" s="252"/>
      <c r="S1456" s="252"/>
      <c r="T1456" s="25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54" t="s">
        <v>253</v>
      </c>
      <c r="AU1456" s="254" t="s">
        <v>92</v>
      </c>
      <c r="AV1456" s="13" t="s">
        <v>92</v>
      </c>
      <c r="AW1456" s="13" t="s">
        <v>36</v>
      </c>
      <c r="AX1456" s="13" t="s">
        <v>83</v>
      </c>
      <c r="AY1456" s="254" t="s">
        <v>244</v>
      </c>
    </row>
    <row r="1457" s="13" customFormat="1">
      <c r="A1457" s="13"/>
      <c r="B1457" s="243"/>
      <c r="C1457" s="244"/>
      <c r="D1457" s="245" t="s">
        <v>253</v>
      </c>
      <c r="E1457" s="246" t="s">
        <v>1</v>
      </c>
      <c r="F1457" s="247" t="s">
        <v>1825</v>
      </c>
      <c r="G1457" s="244"/>
      <c r="H1457" s="248">
        <v>92.840000000000003</v>
      </c>
      <c r="I1457" s="249"/>
      <c r="J1457" s="244"/>
      <c r="K1457" s="244"/>
      <c r="L1457" s="250"/>
      <c r="M1457" s="251"/>
      <c r="N1457" s="252"/>
      <c r="O1457" s="252"/>
      <c r="P1457" s="252"/>
      <c r="Q1457" s="252"/>
      <c r="R1457" s="252"/>
      <c r="S1457" s="252"/>
      <c r="T1457" s="25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54" t="s">
        <v>253</v>
      </c>
      <c r="AU1457" s="254" t="s">
        <v>92</v>
      </c>
      <c r="AV1457" s="13" t="s">
        <v>92</v>
      </c>
      <c r="AW1457" s="13" t="s">
        <v>36</v>
      </c>
      <c r="AX1457" s="13" t="s">
        <v>83</v>
      </c>
      <c r="AY1457" s="254" t="s">
        <v>244</v>
      </c>
    </row>
    <row r="1458" s="13" customFormat="1">
      <c r="A1458" s="13"/>
      <c r="B1458" s="243"/>
      <c r="C1458" s="244"/>
      <c r="D1458" s="245" t="s">
        <v>253</v>
      </c>
      <c r="E1458" s="246" t="s">
        <v>1</v>
      </c>
      <c r="F1458" s="247" t="s">
        <v>1826</v>
      </c>
      <c r="G1458" s="244"/>
      <c r="H1458" s="248">
        <v>2.0640000000000001</v>
      </c>
      <c r="I1458" s="249"/>
      <c r="J1458" s="244"/>
      <c r="K1458" s="244"/>
      <c r="L1458" s="250"/>
      <c r="M1458" s="251"/>
      <c r="N1458" s="252"/>
      <c r="O1458" s="252"/>
      <c r="P1458" s="252"/>
      <c r="Q1458" s="252"/>
      <c r="R1458" s="252"/>
      <c r="S1458" s="252"/>
      <c r="T1458" s="25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54" t="s">
        <v>253</v>
      </c>
      <c r="AU1458" s="254" t="s">
        <v>92</v>
      </c>
      <c r="AV1458" s="13" t="s">
        <v>92</v>
      </c>
      <c r="AW1458" s="13" t="s">
        <v>36</v>
      </c>
      <c r="AX1458" s="13" t="s">
        <v>83</v>
      </c>
      <c r="AY1458" s="254" t="s">
        <v>244</v>
      </c>
    </row>
    <row r="1459" s="13" customFormat="1">
      <c r="A1459" s="13"/>
      <c r="B1459" s="243"/>
      <c r="C1459" s="244"/>
      <c r="D1459" s="245" t="s">
        <v>253</v>
      </c>
      <c r="E1459" s="246" t="s">
        <v>1</v>
      </c>
      <c r="F1459" s="247" t="s">
        <v>1827</v>
      </c>
      <c r="G1459" s="244"/>
      <c r="H1459" s="248">
        <v>-15.85</v>
      </c>
      <c r="I1459" s="249"/>
      <c r="J1459" s="244"/>
      <c r="K1459" s="244"/>
      <c r="L1459" s="250"/>
      <c r="M1459" s="251"/>
      <c r="N1459" s="252"/>
      <c r="O1459" s="252"/>
      <c r="P1459" s="252"/>
      <c r="Q1459" s="252"/>
      <c r="R1459" s="252"/>
      <c r="S1459" s="252"/>
      <c r="T1459" s="25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54" t="s">
        <v>253</v>
      </c>
      <c r="AU1459" s="254" t="s">
        <v>92</v>
      </c>
      <c r="AV1459" s="13" t="s">
        <v>92</v>
      </c>
      <c r="AW1459" s="13" t="s">
        <v>36</v>
      </c>
      <c r="AX1459" s="13" t="s">
        <v>83</v>
      </c>
      <c r="AY1459" s="254" t="s">
        <v>244</v>
      </c>
    </row>
    <row r="1460" s="16" customFormat="1">
      <c r="A1460" s="16"/>
      <c r="B1460" s="276"/>
      <c r="C1460" s="277"/>
      <c r="D1460" s="245" t="s">
        <v>253</v>
      </c>
      <c r="E1460" s="278" t="s">
        <v>1</v>
      </c>
      <c r="F1460" s="279" t="s">
        <v>503</v>
      </c>
      <c r="G1460" s="277"/>
      <c r="H1460" s="280">
        <v>190.59399999999999</v>
      </c>
      <c r="I1460" s="281"/>
      <c r="J1460" s="277"/>
      <c r="K1460" s="277"/>
      <c r="L1460" s="282"/>
      <c r="M1460" s="283"/>
      <c r="N1460" s="284"/>
      <c r="O1460" s="284"/>
      <c r="P1460" s="284"/>
      <c r="Q1460" s="284"/>
      <c r="R1460" s="284"/>
      <c r="S1460" s="284"/>
      <c r="T1460" s="285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T1460" s="286" t="s">
        <v>253</v>
      </c>
      <c r="AU1460" s="286" t="s">
        <v>92</v>
      </c>
      <c r="AV1460" s="16" t="s">
        <v>358</v>
      </c>
      <c r="AW1460" s="16" t="s">
        <v>36</v>
      </c>
      <c r="AX1460" s="16" t="s">
        <v>83</v>
      </c>
      <c r="AY1460" s="286" t="s">
        <v>244</v>
      </c>
    </row>
    <row r="1461" s="15" customFormat="1">
      <c r="A1461" s="15"/>
      <c r="B1461" s="266"/>
      <c r="C1461" s="267"/>
      <c r="D1461" s="245" t="s">
        <v>253</v>
      </c>
      <c r="E1461" s="268" t="s">
        <v>1</v>
      </c>
      <c r="F1461" s="269" t="s">
        <v>1828</v>
      </c>
      <c r="G1461" s="267"/>
      <c r="H1461" s="268" t="s">
        <v>1</v>
      </c>
      <c r="I1461" s="270"/>
      <c r="J1461" s="267"/>
      <c r="K1461" s="267"/>
      <c r="L1461" s="271"/>
      <c r="M1461" s="272"/>
      <c r="N1461" s="273"/>
      <c r="O1461" s="273"/>
      <c r="P1461" s="273"/>
      <c r="Q1461" s="273"/>
      <c r="R1461" s="273"/>
      <c r="S1461" s="273"/>
      <c r="T1461" s="274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T1461" s="275" t="s">
        <v>253</v>
      </c>
      <c r="AU1461" s="275" t="s">
        <v>92</v>
      </c>
      <c r="AV1461" s="15" t="s">
        <v>90</v>
      </c>
      <c r="AW1461" s="15" t="s">
        <v>36</v>
      </c>
      <c r="AX1461" s="15" t="s">
        <v>83</v>
      </c>
      <c r="AY1461" s="275" t="s">
        <v>244</v>
      </c>
    </row>
    <row r="1462" s="13" customFormat="1">
      <c r="A1462" s="13"/>
      <c r="B1462" s="243"/>
      <c r="C1462" s="244"/>
      <c r="D1462" s="245" t="s">
        <v>253</v>
      </c>
      <c r="E1462" s="246" t="s">
        <v>1</v>
      </c>
      <c r="F1462" s="247" t="s">
        <v>1829</v>
      </c>
      <c r="G1462" s="244"/>
      <c r="H1462" s="248">
        <v>82.530000000000001</v>
      </c>
      <c r="I1462" s="249"/>
      <c r="J1462" s="244"/>
      <c r="K1462" s="244"/>
      <c r="L1462" s="250"/>
      <c r="M1462" s="251"/>
      <c r="N1462" s="252"/>
      <c r="O1462" s="252"/>
      <c r="P1462" s="252"/>
      <c r="Q1462" s="252"/>
      <c r="R1462" s="252"/>
      <c r="S1462" s="252"/>
      <c r="T1462" s="25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54" t="s">
        <v>253</v>
      </c>
      <c r="AU1462" s="254" t="s">
        <v>92</v>
      </c>
      <c r="AV1462" s="13" t="s">
        <v>92</v>
      </c>
      <c r="AW1462" s="13" t="s">
        <v>36</v>
      </c>
      <c r="AX1462" s="13" t="s">
        <v>83</v>
      </c>
      <c r="AY1462" s="254" t="s">
        <v>244</v>
      </c>
    </row>
    <row r="1463" s="13" customFormat="1">
      <c r="A1463" s="13"/>
      <c r="B1463" s="243"/>
      <c r="C1463" s="244"/>
      <c r="D1463" s="245" t="s">
        <v>253</v>
      </c>
      <c r="E1463" s="246" t="s">
        <v>1</v>
      </c>
      <c r="F1463" s="247" t="s">
        <v>1830</v>
      </c>
      <c r="G1463" s="244"/>
      <c r="H1463" s="248">
        <v>-11.686</v>
      </c>
      <c r="I1463" s="249"/>
      <c r="J1463" s="244"/>
      <c r="K1463" s="244"/>
      <c r="L1463" s="250"/>
      <c r="M1463" s="251"/>
      <c r="N1463" s="252"/>
      <c r="O1463" s="252"/>
      <c r="P1463" s="252"/>
      <c r="Q1463" s="252"/>
      <c r="R1463" s="252"/>
      <c r="S1463" s="252"/>
      <c r="T1463" s="25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54" t="s">
        <v>253</v>
      </c>
      <c r="AU1463" s="254" t="s">
        <v>92</v>
      </c>
      <c r="AV1463" s="13" t="s">
        <v>92</v>
      </c>
      <c r="AW1463" s="13" t="s">
        <v>36</v>
      </c>
      <c r="AX1463" s="13" t="s">
        <v>83</v>
      </c>
      <c r="AY1463" s="254" t="s">
        <v>244</v>
      </c>
    </row>
    <row r="1464" s="16" customFormat="1">
      <c r="A1464" s="16"/>
      <c r="B1464" s="276"/>
      <c r="C1464" s="277"/>
      <c r="D1464" s="245" t="s">
        <v>253</v>
      </c>
      <c r="E1464" s="278" t="s">
        <v>1</v>
      </c>
      <c r="F1464" s="279" t="s">
        <v>503</v>
      </c>
      <c r="G1464" s="277"/>
      <c r="H1464" s="280">
        <v>70.843999999999994</v>
      </c>
      <c r="I1464" s="281"/>
      <c r="J1464" s="277"/>
      <c r="K1464" s="277"/>
      <c r="L1464" s="282"/>
      <c r="M1464" s="283"/>
      <c r="N1464" s="284"/>
      <c r="O1464" s="284"/>
      <c r="P1464" s="284"/>
      <c r="Q1464" s="284"/>
      <c r="R1464" s="284"/>
      <c r="S1464" s="284"/>
      <c r="T1464" s="285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T1464" s="286" t="s">
        <v>253</v>
      </c>
      <c r="AU1464" s="286" t="s">
        <v>92</v>
      </c>
      <c r="AV1464" s="16" t="s">
        <v>358</v>
      </c>
      <c r="AW1464" s="16" t="s">
        <v>36</v>
      </c>
      <c r="AX1464" s="16" t="s">
        <v>83</v>
      </c>
      <c r="AY1464" s="286" t="s">
        <v>244</v>
      </c>
    </row>
    <row r="1465" s="14" customFormat="1">
      <c r="A1465" s="14"/>
      <c r="B1465" s="255"/>
      <c r="C1465" s="256"/>
      <c r="D1465" s="245" t="s">
        <v>253</v>
      </c>
      <c r="E1465" s="257" t="s">
        <v>1</v>
      </c>
      <c r="F1465" s="258" t="s">
        <v>255</v>
      </c>
      <c r="G1465" s="256"/>
      <c r="H1465" s="259">
        <v>261.43799999999999</v>
      </c>
      <c r="I1465" s="260"/>
      <c r="J1465" s="256"/>
      <c r="K1465" s="256"/>
      <c r="L1465" s="261"/>
      <c r="M1465" s="262"/>
      <c r="N1465" s="263"/>
      <c r="O1465" s="263"/>
      <c r="P1465" s="263"/>
      <c r="Q1465" s="263"/>
      <c r="R1465" s="263"/>
      <c r="S1465" s="263"/>
      <c r="T1465" s="26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65" t="s">
        <v>253</v>
      </c>
      <c r="AU1465" s="265" t="s">
        <v>92</v>
      </c>
      <c r="AV1465" s="14" t="s">
        <v>251</v>
      </c>
      <c r="AW1465" s="14" t="s">
        <v>36</v>
      </c>
      <c r="AX1465" s="14" t="s">
        <v>90</v>
      </c>
      <c r="AY1465" s="265" t="s">
        <v>244</v>
      </c>
    </row>
    <row r="1466" s="2" customFormat="1" ht="33" customHeight="1">
      <c r="A1466" s="39"/>
      <c r="B1466" s="40"/>
      <c r="C1466" s="229" t="s">
        <v>1831</v>
      </c>
      <c r="D1466" s="229" t="s">
        <v>247</v>
      </c>
      <c r="E1466" s="230" t="s">
        <v>1832</v>
      </c>
      <c r="F1466" s="231" t="s">
        <v>1833</v>
      </c>
      <c r="G1466" s="232" t="s">
        <v>174</v>
      </c>
      <c r="H1466" s="233">
        <v>70.843999999999994</v>
      </c>
      <c r="I1466" s="234"/>
      <c r="J1466" s="235">
        <f>ROUND(I1466*H1466,2)</f>
        <v>0</v>
      </c>
      <c r="K1466" s="236"/>
      <c r="L1466" s="45"/>
      <c r="M1466" s="237" t="s">
        <v>1</v>
      </c>
      <c r="N1466" s="238" t="s">
        <v>48</v>
      </c>
      <c r="O1466" s="92"/>
      <c r="P1466" s="239">
        <f>O1466*H1466</f>
        <v>0</v>
      </c>
      <c r="Q1466" s="239">
        <v>0.0090299999999999998</v>
      </c>
      <c r="R1466" s="239">
        <f>Q1466*H1466</f>
        <v>0.63972131999999993</v>
      </c>
      <c r="S1466" s="239">
        <v>0</v>
      </c>
      <c r="T1466" s="240">
        <f>S1466*H1466</f>
        <v>0</v>
      </c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R1466" s="241" t="s">
        <v>330</v>
      </c>
      <c r="AT1466" s="241" t="s">
        <v>247</v>
      </c>
      <c r="AU1466" s="241" t="s">
        <v>92</v>
      </c>
      <c r="AY1466" s="18" t="s">
        <v>244</v>
      </c>
      <c r="BE1466" s="242">
        <f>IF(N1466="základní",J1466,0)</f>
        <v>0</v>
      </c>
      <c r="BF1466" s="242">
        <f>IF(N1466="snížená",J1466,0)</f>
        <v>0</v>
      </c>
      <c r="BG1466" s="242">
        <f>IF(N1466="zákl. přenesená",J1466,0)</f>
        <v>0</v>
      </c>
      <c r="BH1466" s="242">
        <f>IF(N1466="sníž. přenesená",J1466,0)</f>
        <v>0</v>
      </c>
      <c r="BI1466" s="242">
        <f>IF(N1466="nulová",J1466,0)</f>
        <v>0</v>
      </c>
      <c r="BJ1466" s="18" t="s">
        <v>90</v>
      </c>
      <c r="BK1466" s="242">
        <f>ROUND(I1466*H1466,2)</f>
        <v>0</v>
      </c>
      <c r="BL1466" s="18" t="s">
        <v>330</v>
      </c>
      <c r="BM1466" s="241" t="s">
        <v>1834</v>
      </c>
    </row>
    <row r="1467" s="2" customFormat="1" ht="24.15" customHeight="1">
      <c r="A1467" s="39"/>
      <c r="B1467" s="40"/>
      <c r="C1467" s="287" t="s">
        <v>1835</v>
      </c>
      <c r="D1467" s="287" t="s">
        <v>529</v>
      </c>
      <c r="E1467" s="288" t="s">
        <v>1836</v>
      </c>
      <c r="F1467" s="289" t="s">
        <v>1837</v>
      </c>
      <c r="G1467" s="290" t="s">
        <v>174</v>
      </c>
      <c r="H1467" s="291">
        <v>81.471000000000004</v>
      </c>
      <c r="I1467" s="292"/>
      <c r="J1467" s="293">
        <f>ROUND(I1467*H1467,2)</f>
        <v>0</v>
      </c>
      <c r="K1467" s="294"/>
      <c r="L1467" s="295"/>
      <c r="M1467" s="296" t="s">
        <v>1</v>
      </c>
      <c r="N1467" s="297" t="s">
        <v>48</v>
      </c>
      <c r="O1467" s="92"/>
      <c r="P1467" s="239">
        <f>O1467*H1467</f>
        <v>0</v>
      </c>
      <c r="Q1467" s="239">
        <v>0.0201</v>
      </c>
      <c r="R1467" s="239">
        <f>Q1467*H1467</f>
        <v>1.6375671000000001</v>
      </c>
      <c r="S1467" s="239">
        <v>0</v>
      </c>
      <c r="T1467" s="240">
        <f>S1467*H1467</f>
        <v>0</v>
      </c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R1467" s="241" t="s">
        <v>427</v>
      </c>
      <c r="AT1467" s="241" t="s">
        <v>529</v>
      </c>
      <c r="AU1467" s="241" t="s">
        <v>92</v>
      </c>
      <c r="AY1467" s="18" t="s">
        <v>244</v>
      </c>
      <c r="BE1467" s="242">
        <f>IF(N1467="základní",J1467,0)</f>
        <v>0</v>
      </c>
      <c r="BF1467" s="242">
        <f>IF(N1467="snížená",J1467,0)</f>
        <v>0</v>
      </c>
      <c r="BG1467" s="242">
        <f>IF(N1467="zákl. přenesená",J1467,0)</f>
        <v>0</v>
      </c>
      <c r="BH1467" s="242">
        <f>IF(N1467="sníž. přenesená",J1467,0)</f>
        <v>0</v>
      </c>
      <c r="BI1467" s="242">
        <f>IF(N1467="nulová",J1467,0)</f>
        <v>0</v>
      </c>
      <c r="BJ1467" s="18" t="s">
        <v>90</v>
      </c>
      <c r="BK1467" s="242">
        <f>ROUND(I1467*H1467,2)</f>
        <v>0</v>
      </c>
      <c r="BL1467" s="18" t="s">
        <v>330</v>
      </c>
      <c r="BM1467" s="241" t="s">
        <v>1838</v>
      </c>
    </row>
    <row r="1468" s="15" customFormat="1">
      <c r="A1468" s="15"/>
      <c r="B1468" s="266"/>
      <c r="C1468" s="267"/>
      <c r="D1468" s="245" t="s">
        <v>253</v>
      </c>
      <c r="E1468" s="268" t="s">
        <v>1</v>
      </c>
      <c r="F1468" s="269" t="s">
        <v>1828</v>
      </c>
      <c r="G1468" s="267"/>
      <c r="H1468" s="268" t="s">
        <v>1</v>
      </c>
      <c r="I1468" s="270"/>
      <c r="J1468" s="267"/>
      <c r="K1468" s="267"/>
      <c r="L1468" s="271"/>
      <c r="M1468" s="272"/>
      <c r="N1468" s="273"/>
      <c r="O1468" s="273"/>
      <c r="P1468" s="273"/>
      <c r="Q1468" s="273"/>
      <c r="R1468" s="273"/>
      <c r="S1468" s="273"/>
      <c r="T1468" s="274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T1468" s="275" t="s">
        <v>253</v>
      </c>
      <c r="AU1468" s="275" t="s">
        <v>92</v>
      </c>
      <c r="AV1468" s="15" t="s">
        <v>90</v>
      </c>
      <c r="AW1468" s="15" t="s">
        <v>36</v>
      </c>
      <c r="AX1468" s="15" t="s">
        <v>83</v>
      </c>
      <c r="AY1468" s="275" t="s">
        <v>244</v>
      </c>
    </row>
    <row r="1469" s="13" customFormat="1">
      <c r="A1469" s="13"/>
      <c r="B1469" s="243"/>
      <c r="C1469" s="244"/>
      <c r="D1469" s="245" t="s">
        <v>253</v>
      </c>
      <c r="E1469" s="246" t="s">
        <v>1</v>
      </c>
      <c r="F1469" s="247" t="s">
        <v>1829</v>
      </c>
      <c r="G1469" s="244"/>
      <c r="H1469" s="248">
        <v>82.530000000000001</v>
      </c>
      <c r="I1469" s="249"/>
      <c r="J1469" s="244"/>
      <c r="K1469" s="244"/>
      <c r="L1469" s="250"/>
      <c r="M1469" s="251"/>
      <c r="N1469" s="252"/>
      <c r="O1469" s="252"/>
      <c r="P1469" s="252"/>
      <c r="Q1469" s="252"/>
      <c r="R1469" s="252"/>
      <c r="S1469" s="252"/>
      <c r="T1469" s="25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54" t="s">
        <v>253</v>
      </c>
      <c r="AU1469" s="254" t="s">
        <v>92</v>
      </c>
      <c r="AV1469" s="13" t="s">
        <v>92</v>
      </c>
      <c r="AW1469" s="13" t="s">
        <v>36</v>
      </c>
      <c r="AX1469" s="13" t="s">
        <v>83</v>
      </c>
      <c r="AY1469" s="254" t="s">
        <v>244</v>
      </c>
    </row>
    <row r="1470" s="13" customFormat="1">
      <c r="A1470" s="13"/>
      <c r="B1470" s="243"/>
      <c r="C1470" s="244"/>
      <c r="D1470" s="245" t="s">
        <v>253</v>
      </c>
      <c r="E1470" s="246" t="s">
        <v>1</v>
      </c>
      <c r="F1470" s="247" t="s">
        <v>1830</v>
      </c>
      <c r="G1470" s="244"/>
      <c r="H1470" s="248">
        <v>-11.686</v>
      </c>
      <c r="I1470" s="249"/>
      <c r="J1470" s="244"/>
      <c r="K1470" s="244"/>
      <c r="L1470" s="250"/>
      <c r="M1470" s="251"/>
      <c r="N1470" s="252"/>
      <c r="O1470" s="252"/>
      <c r="P1470" s="252"/>
      <c r="Q1470" s="252"/>
      <c r="R1470" s="252"/>
      <c r="S1470" s="252"/>
      <c r="T1470" s="25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54" t="s">
        <v>253</v>
      </c>
      <c r="AU1470" s="254" t="s">
        <v>92</v>
      </c>
      <c r="AV1470" s="13" t="s">
        <v>92</v>
      </c>
      <c r="AW1470" s="13" t="s">
        <v>36</v>
      </c>
      <c r="AX1470" s="13" t="s">
        <v>83</v>
      </c>
      <c r="AY1470" s="254" t="s">
        <v>244</v>
      </c>
    </row>
    <row r="1471" s="14" customFormat="1">
      <c r="A1471" s="14"/>
      <c r="B1471" s="255"/>
      <c r="C1471" s="256"/>
      <c r="D1471" s="245" t="s">
        <v>253</v>
      </c>
      <c r="E1471" s="257" t="s">
        <v>1</v>
      </c>
      <c r="F1471" s="258" t="s">
        <v>255</v>
      </c>
      <c r="G1471" s="256"/>
      <c r="H1471" s="259">
        <v>70.843999999999994</v>
      </c>
      <c r="I1471" s="260"/>
      <c r="J1471" s="256"/>
      <c r="K1471" s="256"/>
      <c r="L1471" s="261"/>
      <c r="M1471" s="262"/>
      <c r="N1471" s="263"/>
      <c r="O1471" s="263"/>
      <c r="P1471" s="263"/>
      <c r="Q1471" s="263"/>
      <c r="R1471" s="263"/>
      <c r="S1471" s="263"/>
      <c r="T1471" s="26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65" t="s">
        <v>253</v>
      </c>
      <c r="AU1471" s="265" t="s">
        <v>92</v>
      </c>
      <c r="AV1471" s="14" t="s">
        <v>251</v>
      </c>
      <c r="AW1471" s="14" t="s">
        <v>36</v>
      </c>
      <c r="AX1471" s="14" t="s">
        <v>90</v>
      </c>
      <c r="AY1471" s="265" t="s">
        <v>244</v>
      </c>
    </row>
    <row r="1472" s="13" customFormat="1">
      <c r="A1472" s="13"/>
      <c r="B1472" s="243"/>
      <c r="C1472" s="244"/>
      <c r="D1472" s="245" t="s">
        <v>253</v>
      </c>
      <c r="E1472" s="244"/>
      <c r="F1472" s="247" t="s">
        <v>1839</v>
      </c>
      <c r="G1472" s="244"/>
      <c r="H1472" s="248">
        <v>81.471000000000004</v>
      </c>
      <c r="I1472" s="249"/>
      <c r="J1472" s="244"/>
      <c r="K1472" s="244"/>
      <c r="L1472" s="250"/>
      <c r="M1472" s="251"/>
      <c r="N1472" s="252"/>
      <c r="O1472" s="252"/>
      <c r="P1472" s="252"/>
      <c r="Q1472" s="252"/>
      <c r="R1472" s="252"/>
      <c r="S1472" s="252"/>
      <c r="T1472" s="25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T1472" s="254" t="s">
        <v>253</v>
      </c>
      <c r="AU1472" s="254" t="s">
        <v>92</v>
      </c>
      <c r="AV1472" s="13" t="s">
        <v>92</v>
      </c>
      <c r="AW1472" s="13" t="s">
        <v>4</v>
      </c>
      <c r="AX1472" s="13" t="s">
        <v>90</v>
      </c>
      <c r="AY1472" s="254" t="s">
        <v>244</v>
      </c>
    </row>
    <row r="1473" s="2" customFormat="1" ht="33" customHeight="1">
      <c r="A1473" s="39"/>
      <c r="B1473" s="40"/>
      <c r="C1473" s="229" t="s">
        <v>1840</v>
      </c>
      <c r="D1473" s="229" t="s">
        <v>247</v>
      </c>
      <c r="E1473" s="230" t="s">
        <v>1841</v>
      </c>
      <c r="F1473" s="231" t="s">
        <v>1842</v>
      </c>
      <c r="G1473" s="232" t="s">
        <v>174</v>
      </c>
      <c r="H1473" s="233">
        <v>190.59399999999999</v>
      </c>
      <c r="I1473" s="234"/>
      <c r="J1473" s="235">
        <f>ROUND(I1473*H1473,2)</f>
        <v>0</v>
      </c>
      <c r="K1473" s="236"/>
      <c r="L1473" s="45"/>
      <c r="M1473" s="237" t="s">
        <v>1</v>
      </c>
      <c r="N1473" s="238" t="s">
        <v>48</v>
      </c>
      <c r="O1473" s="92"/>
      <c r="P1473" s="239">
        <f>O1473*H1473</f>
        <v>0</v>
      </c>
      <c r="Q1473" s="239">
        <v>0.0053800000000000002</v>
      </c>
      <c r="R1473" s="239">
        <f>Q1473*H1473</f>
        <v>1.0253957200000001</v>
      </c>
      <c r="S1473" s="239">
        <v>0</v>
      </c>
      <c r="T1473" s="240">
        <f>S1473*H1473</f>
        <v>0</v>
      </c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R1473" s="241" t="s">
        <v>330</v>
      </c>
      <c r="AT1473" s="241" t="s">
        <v>247</v>
      </c>
      <c r="AU1473" s="241" t="s">
        <v>92</v>
      </c>
      <c r="AY1473" s="18" t="s">
        <v>244</v>
      </c>
      <c r="BE1473" s="242">
        <f>IF(N1473="základní",J1473,0)</f>
        <v>0</v>
      </c>
      <c r="BF1473" s="242">
        <f>IF(N1473="snížená",J1473,0)</f>
        <v>0</v>
      </c>
      <c r="BG1473" s="242">
        <f>IF(N1473="zákl. přenesená",J1473,0)</f>
        <v>0</v>
      </c>
      <c r="BH1473" s="242">
        <f>IF(N1473="sníž. přenesená",J1473,0)</f>
        <v>0</v>
      </c>
      <c r="BI1473" s="242">
        <f>IF(N1473="nulová",J1473,0)</f>
        <v>0</v>
      </c>
      <c r="BJ1473" s="18" t="s">
        <v>90</v>
      </c>
      <c r="BK1473" s="242">
        <f>ROUND(I1473*H1473,2)</f>
        <v>0</v>
      </c>
      <c r="BL1473" s="18" t="s">
        <v>330</v>
      </c>
      <c r="BM1473" s="241" t="s">
        <v>1843</v>
      </c>
    </row>
    <row r="1474" s="2" customFormat="1" ht="24.15" customHeight="1">
      <c r="A1474" s="39"/>
      <c r="B1474" s="40"/>
      <c r="C1474" s="287" t="s">
        <v>1844</v>
      </c>
      <c r="D1474" s="287" t="s">
        <v>529</v>
      </c>
      <c r="E1474" s="288" t="s">
        <v>1845</v>
      </c>
      <c r="F1474" s="289" t="s">
        <v>1846</v>
      </c>
      <c r="G1474" s="290" t="s">
        <v>174</v>
      </c>
      <c r="H1474" s="291">
        <v>209.65299999999999</v>
      </c>
      <c r="I1474" s="292"/>
      <c r="J1474" s="293">
        <f>ROUND(I1474*H1474,2)</f>
        <v>0</v>
      </c>
      <c r="K1474" s="294"/>
      <c r="L1474" s="295"/>
      <c r="M1474" s="296" t="s">
        <v>1</v>
      </c>
      <c r="N1474" s="297" t="s">
        <v>48</v>
      </c>
      <c r="O1474" s="92"/>
      <c r="P1474" s="239">
        <f>O1474*H1474</f>
        <v>0</v>
      </c>
      <c r="Q1474" s="239">
        <v>0.016</v>
      </c>
      <c r="R1474" s="239">
        <f>Q1474*H1474</f>
        <v>3.3544480000000001</v>
      </c>
      <c r="S1474" s="239">
        <v>0</v>
      </c>
      <c r="T1474" s="240">
        <f>S1474*H1474</f>
        <v>0</v>
      </c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39"/>
      <c r="AE1474" s="39"/>
      <c r="AR1474" s="241" t="s">
        <v>427</v>
      </c>
      <c r="AT1474" s="241" t="s">
        <v>529</v>
      </c>
      <c r="AU1474" s="241" t="s">
        <v>92</v>
      </c>
      <c r="AY1474" s="18" t="s">
        <v>244</v>
      </c>
      <c r="BE1474" s="242">
        <f>IF(N1474="základní",J1474,0)</f>
        <v>0</v>
      </c>
      <c r="BF1474" s="242">
        <f>IF(N1474="snížená",J1474,0)</f>
        <v>0</v>
      </c>
      <c r="BG1474" s="242">
        <f>IF(N1474="zákl. přenesená",J1474,0)</f>
        <v>0</v>
      </c>
      <c r="BH1474" s="242">
        <f>IF(N1474="sníž. přenesená",J1474,0)</f>
        <v>0</v>
      </c>
      <c r="BI1474" s="242">
        <f>IF(N1474="nulová",J1474,0)</f>
        <v>0</v>
      </c>
      <c r="BJ1474" s="18" t="s">
        <v>90</v>
      </c>
      <c r="BK1474" s="242">
        <f>ROUND(I1474*H1474,2)</f>
        <v>0</v>
      </c>
      <c r="BL1474" s="18" t="s">
        <v>330</v>
      </c>
      <c r="BM1474" s="241" t="s">
        <v>1847</v>
      </c>
    </row>
    <row r="1475" s="15" customFormat="1">
      <c r="A1475" s="15"/>
      <c r="B1475" s="266"/>
      <c r="C1475" s="267"/>
      <c r="D1475" s="245" t="s">
        <v>253</v>
      </c>
      <c r="E1475" s="268" t="s">
        <v>1</v>
      </c>
      <c r="F1475" s="269" t="s">
        <v>1822</v>
      </c>
      <c r="G1475" s="267"/>
      <c r="H1475" s="268" t="s">
        <v>1</v>
      </c>
      <c r="I1475" s="270"/>
      <c r="J1475" s="267"/>
      <c r="K1475" s="267"/>
      <c r="L1475" s="271"/>
      <c r="M1475" s="272"/>
      <c r="N1475" s="273"/>
      <c r="O1475" s="273"/>
      <c r="P1475" s="273"/>
      <c r="Q1475" s="273"/>
      <c r="R1475" s="273"/>
      <c r="S1475" s="273"/>
      <c r="T1475" s="274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T1475" s="275" t="s">
        <v>253</v>
      </c>
      <c r="AU1475" s="275" t="s">
        <v>92</v>
      </c>
      <c r="AV1475" s="15" t="s">
        <v>90</v>
      </c>
      <c r="AW1475" s="15" t="s">
        <v>36</v>
      </c>
      <c r="AX1475" s="15" t="s">
        <v>83</v>
      </c>
      <c r="AY1475" s="275" t="s">
        <v>244</v>
      </c>
    </row>
    <row r="1476" s="13" customFormat="1">
      <c r="A1476" s="13"/>
      <c r="B1476" s="243"/>
      <c r="C1476" s="244"/>
      <c r="D1476" s="245" t="s">
        <v>253</v>
      </c>
      <c r="E1476" s="246" t="s">
        <v>1</v>
      </c>
      <c r="F1476" s="247" t="s">
        <v>1823</v>
      </c>
      <c r="G1476" s="244"/>
      <c r="H1476" s="248">
        <v>131.53999999999999</v>
      </c>
      <c r="I1476" s="249"/>
      <c r="J1476" s="244"/>
      <c r="K1476" s="244"/>
      <c r="L1476" s="250"/>
      <c r="M1476" s="251"/>
      <c r="N1476" s="252"/>
      <c r="O1476" s="252"/>
      <c r="P1476" s="252"/>
      <c r="Q1476" s="252"/>
      <c r="R1476" s="252"/>
      <c r="S1476" s="252"/>
      <c r="T1476" s="25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54" t="s">
        <v>253</v>
      </c>
      <c r="AU1476" s="254" t="s">
        <v>92</v>
      </c>
      <c r="AV1476" s="13" t="s">
        <v>92</v>
      </c>
      <c r="AW1476" s="13" t="s">
        <v>36</v>
      </c>
      <c r="AX1476" s="13" t="s">
        <v>83</v>
      </c>
      <c r="AY1476" s="254" t="s">
        <v>244</v>
      </c>
    </row>
    <row r="1477" s="13" customFormat="1">
      <c r="A1477" s="13"/>
      <c r="B1477" s="243"/>
      <c r="C1477" s="244"/>
      <c r="D1477" s="245" t="s">
        <v>253</v>
      </c>
      <c r="E1477" s="246" t="s">
        <v>1</v>
      </c>
      <c r="F1477" s="247" t="s">
        <v>1824</v>
      </c>
      <c r="G1477" s="244"/>
      <c r="H1477" s="248">
        <v>-20</v>
      </c>
      <c r="I1477" s="249"/>
      <c r="J1477" s="244"/>
      <c r="K1477" s="244"/>
      <c r="L1477" s="250"/>
      <c r="M1477" s="251"/>
      <c r="N1477" s="252"/>
      <c r="O1477" s="252"/>
      <c r="P1477" s="252"/>
      <c r="Q1477" s="252"/>
      <c r="R1477" s="252"/>
      <c r="S1477" s="252"/>
      <c r="T1477" s="25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54" t="s">
        <v>253</v>
      </c>
      <c r="AU1477" s="254" t="s">
        <v>92</v>
      </c>
      <c r="AV1477" s="13" t="s">
        <v>92</v>
      </c>
      <c r="AW1477" s="13" t="s">
        <v>36</v>
      </c>
      <c r="AX1477" s="13" t="s">
        <v>83</v>
      </c>
      <c r="AY1477" s="254" t="s">
        <v>244</v>
      </c>
    </row>
    <row r="1478" s="13" customFormat="1">
      <c r="A1478" s="13"/>
      <c r="B1478" s="243"/>
      <c r="C1478" s="244"/>
      <c r="D1478" s="245" t="s">
        <v>253</v>
      </c>
      <c r="E1478" s="246" t="s">
        <v>1</v>
      </c>
      <c r="F1478" s="247" t="s">
        <v>1825</v>
      </c>
      <c r="G1478" s="244"/>
      <c r="H1478" s="248">
        <v>92.840000000000003</v>
      </c>
      <c r="I1478" s="249"/>
      <c r="J1478" s="244"/>
      <c r="K1478" s="244"/>
      <c r="L1478" s="250"/>
      <c r="M1478" s="251"/>
      <c r="N1478" s="252"/>
      <c r="O1478" s="252"/>
      <c r="P1478" s="252"/>
      <c r="Q1478" s="252"/>
      <c r="R1478" s="252"/>
      <c r="S1478" s="252"/>
      <c r="T1478" s="25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54" t="s">
        <v>253</v>
      </c>
      <c r="AU1478" s="254" t="s">
        <v>92</v>
      </c>
      <c r="AV1478" s="13" t="s">
        <v>92</v>
      </c>
      <c r="AW1478" s="13" t="s">
        <v>36</v>
      </c>
      <c r="AX1478" s="13" t="s">
        <v>83</v>
      </c>
      <c r="AY1478" s="254" t="s">
        <v>244</v>
      </c>
    </row>
    <row r="1479" s="13" customFormat="1">
      <c r="A1479" s="13"/>
      <c r="B1479" s="243"/>
      <c r="C1479" s="244"/>
      <c r="D1479" s="245" t="s">
        <v>253</v>
      </c>
      <c r="E1479" s="246" t="s">
        <v>1</v>
      </c>
      <c r="F1479" s="247" t="s">
        <v>1826</v>
      </c>
      <c r="G1479" s="244"/>
      <c r="H1479" s="248">
        <v>2.0640000000000001</v>
      </c>
      <c r="I1479" s="249"/>
      <c r="J1479" s="244"/>
      <c r="K1479" s="244"/>
      <c r="L1479" s="250"/>
      <c r="M1479" s="251"/>
      <c r="N1479" s="252"/>
      <c r="O1479" s="252"/>
      <c r="P1479" s="252"/>
      <c r="Q1479" s="252"/>
      <c r="R1479" s="252"/>
      <c r="S1479" s="252"/>
      <c r="T1479" s="25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54" t="s">
        <v>253</v>
      </c>
      <c r="AU1479" s="254" t="s">
        <v>92</v>
      </c>
      <c r="AV1479" s="13" t="s">
        <v>92</v>
      </c>
      <c r="AW1479" s="13" t="s">
        <v>36</v>
      </c>
      <c r="AX1479" s="13" t="s">
        <v>83</v>
      </c>
      <c r="AY1479" s="254" t="s">
        <v>244</v>
      </c>
    </row>
    <row r="1480" s="13" customFormat="1">
      <c r="A1480" s="13"/>
      <c r="B1480" s="243"/>
      <c r="C1480" s="244"/>
      <c r="D1480" s="245" t="s">
        <v>253</v>
      </c>
      <c r="E1480" s="246" t="s">
        <v>1</v>
      </c>
      <c r="F1480" s="247" t="s">
        <v>1827</v>
      </c>
      <c r="G1480" s="244"/>
      <c r="H1480" s="248">
        <v>-15.85</v>
      </c>
      <c r="I1480" s="249"/>
      <c r="J1480" s="244"/>
      <c r="K1480" s="244"/>
      <c r="L1480" s="250"/>
      <c r="M1480" s="251"/>
      <c r="N1480" s="252"/>
      <c r="O1480" s="252"/>
      <c r="P1480" s="252"/>
      <c r="Q1480" s="252"/>
      <c r="R1480" s="252"/>
      <c r="S1480" s="252"/>
      <c r="T1480" s="25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54" t="s">
        <v>253</v>
      </c>
      <c r="AU1480" s="254" t="s">
        <v>92</v>
      </c>
      <c r="AV1480" s="13" t="s">
        <v>92</v>
      </c>
      <c r="AW1480" s="13" t="s">
        <v>36</v>
      </c>
      <c r="AX1480" s="13" t="s">
        <v>83</v>
      </c>
      <c r="AY1480" s="254" t="s">
        <v>244</v>
      </c>
    </row>
    <row r="1481" s="14" customFormat="1">
      <c r="A1481" s="14"/>
      <c r="B1481" s="255"/>
      <c r="C1481" s="256"/>
      <c r="D1481" s="245" t="s">
        <v>253</v>
      </c>
      <c r="E1481" s="257" t="s">
        <v>1</v>
      </c>
      <c r="F1481" s="258" t="s">
        <v>255</v>
      </c>
      <c r="G1481" s="256"/>
      <c r="H1481" s="259">
        <v>190.59399999999999</v>
      </c>
      <c r="I1481" s="260"/>
      <c r="J1481" s="256"/>
      <c r="K1481" s="256"/>
      <c r="L1481" s="261"/>
      <c r="M1481" s="262"/>
      <c r="N1481" s="263"/>
      <c r="O1481" s="263"/>
      <c r="P1481" s="263"/>
      <c r="Q1481" s="263"/>
      <c r="R1481" s="263"/>
      <c r="S1481" s="263"/>
      <c r="T1481" s="26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65" t="s">
        <v>253</v>
      </c>
      <c r="AU1481" s="265" t="s">
        <v>92</v>
      </c>
      <c r="AV1481" s="14" t="s">
        <v>251</v>
      </c>
      <c r="AW1481" s="14" t="s">
        <v>36</v>
      </c>
      <c r="AX1481" s="14" t="s">
        <v>90</v>
      </c>
      <c r="AY1481" s="265" t="s">
        <v>244</v>
      </c>
    </row>
    <row r="1482" s="13" customFormat="1">
      <c r="A1482" s="13"/>
      <c r="B1482" s="243"/>
      <c r="C1482" s="244"/>
      <c r="D1482" s="245" t="s">
        <v>253</v>
      </c>
      <c r="E1482" s="244"/>
      <c r="F1482" s="247" t="s">
        <v>1848</v>
      </c>
      <c r="G1482" s="244"/>
      <c r="H1482" s="248">
        <v>209.65299999999999</v>
      </c>
      <c r="I1482" s="249"/>
      <c r="J1482" s="244"/>
      <c r="K1482" s="244"/>
      <c r="L1482" s="250"/>
      <c r="M1482" s="251"/>
      <c r="N1482" s="252"/>
      <c r="O1482" s="252"/>
      <c r="P1482" s="252"/>
      <c r="Q1482" s="252"/>
      <c r="R1482" s="252"/>
      <c r="S1482" s="252"/>
      <c r="T1482" s="25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54" t="s">
        <v>253</v>
      </c>
      <c r="AU1482" s="254" t="s">
        <v>92</v>
      </c>
      <c r="AV1482" s="13" t="s">
        <v>92</v>
      </c>
      <c r="AW1482" s="13" t="s">
        <v>4</v>
      </c>
      <c r="AX1482" s="13" t="s">
        <v>90</v>
      </c>
      <c r="AY1482" s="254" t="s">
        <v>244</v>
      </c>
    </row>
    <row r="1483" s="2" customFormat="1" ht="24.15" customHeight="1">
      <c r="A1483" s="39"/>
      <c r="B1483" s="40"/>
      <c r="C1483" s="229" t="s">
        <v>1849</v>
      </c>
      <c r="D1483" s="229" t="s">
        <v>247</v>
      </c>
      <c r="E1483" s="230" t="s">
        <v>1850</v>
      </c>
      <c r="F1483" s="231" t="s">
        <v>1851</v>
      </c>
      <c r="G1483" s="232" t="s">
        <v>338</v>
      </c>
      <c r="H1483" s="233">
        <v>6.7359999999999998</v>
      </c>
      <c r="I1483" s="234"/>
      <c r="J1483" s="235">
        <f>ROUND(I1483*H1483,2)</f>
        <v>0</v>
      </c>
      <c r="K1483" s="236"/>
      <c r="L1483" s="45"/>
      <c r="M1483" s="237" t="s">
        <v>1</v>
      </c>
      <c r="N1483" s="238" t="s">
        <v>48</v>
      </c>
      <c r="O1483" s="92"/>
      <c r="P1483" s="239">
        <f>O1483*H1483</f>
        <v>0</v>
      </c>
      <c r="Q1483" s="239">
        <v>0</v>
      </c>
      <c r="R1483" s="239">
        <f>Q1483*H1483</f>
        <v>0</v>
      </c>
      <c r="S1483" s="239">
        <v>0</v>
      </c>
      <c r="T1483" s="240">
        <f>S1483*H1483</f>
        <v>0</v>
      </c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R1483" s="241" t="s">
        <v>330</v>
      </c>
      <c r="AT1483" s="241" t="s">
        <v>247</v>
      </c>
      <c r="AU1483" s="241" t="s">
        <v>92</v>
      </c>
      <c r="AY1483" s="18" t="s">
        <v>244</v>
      </c>
      <c r="BE1483" s="242">
        <f>IF(N1483="základní",J1483,0)</f>
        <v>0</v>
      </c>
      <c r="BF1483" s="242">
        <f>IF(N1483="snížená",J1483,0)</f>
        <v>0</v>
      </c>
      <c r="BG1483" s="242">
        <f>IF(N1483="zákl. přenesená",J1483,0)</f>
        <v>0</v>
      </c>
      <c r="BH1483" s="242">
        <f>IF(N1483="sníž. přenesená",J1483,0)</f>
        <v>0</v>
      </c>
      <c r="BI1483" s="242">
        <f>IF(N1483="nulová",J1483,0)</f>
        <v>0</v>
      </c>
      <c r="BJ1483" s="18" t="s">
        <v>90</v>
      </c>
      <c r="BK1483" s="242">
        <f>ROUND(I1483*H1483,2)</f>
        <v>0</v>
      </c>
      <c r="BL1483" s="18" t="s">
        <v>330</v>
      </c>
      <c r="BM1483" s="241" t="s">
        <v>1852</v>
      </c>
    </row>
    <row r="1484" s="12" customFormat="1" ht="22.8" customHeight="1">
      <c r="A1484" s="12"/>
      <c r="B1484" s="213"/>
      <c r="C1484" s="214"/>
      <c r="D1484" s="215" t="s">
        <v>82</v>
      </c>
      <c r="E1484" s="227" t="s">
        <v>1853</v>
      </c>
      <c r="F1484" s="227" t="s">
        <v>1854</v>
      </c>
      <c r="G1484" s="214"/>
      <c r="H1484" s="214"/>
      <c r="I1484" s="217"/>
      <c r="J1484" s="228">
        <f>BK1484</f>
        <v>0</v>
      </c>
      <c r="K1484" s="214"/>
      <c r="L1484" s="219"/>
      <c r="M1484" s="220"/>
      <c r="N1484" s="221"/>
      <c r="O1484" s="221"/>
      <c r="P1484" s="222">
        <f>SUM(P1485:P1504)</f>
        <v>0</v>
      </c>
      <c r="Q1484" s="221"/>
      <c r="R1484" s="222">
        <f>SUM(R1485:R1504)</f>
        <v>0.016196500000000003</v>
      </c>
      <c r="S1484" s="221"/>
      <c r="T1484" s="223">
        <f>SUM(T1485:T1504)</f>
        <v>0</v>
      </c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R1484" s="224" t="s">
        <v>92</v>
      </c>
      <c r="AT1484" s="225" t="s">
        <v>82</v>
      </c>
      <c r="AU1484" s="225" t="s">
        <v>90</v>
      </c>
      <c r="AY1484" s="224" t="s">
        <v>244</v>
      </c>
      <c r="BK1484" s="226">
        <f>SUM(BK1485:BK1504)</f>
        <v>0</v>
      </c>
    </row>
    <row r="1485" s="2" customFormat="1" ht="24.15" customHeight="1">
      <c r="A1485" s="39"/>
      <c r="B1485" s="40"/>
      <c r="C1485" s="229" t="s">
        <v>1855</v>
      </c>
      <c r="D1485" s="298" t="s">
        <v>247</v>
      </c>
      <c r="E1485" s="230" t="s">
        <v>1856</v>
      </c>
      <c r="F1485" s="231" t="s">
        <v>1857</v>
      </c>
      <c r="G1485" s="232" t="s">
        <v>174</v>
      </c>
      <c r="H1485" s="233">
        <v>27.925000000000001</v>
      </c>
      <c r="I1485" s="234"/>
      <c r="J1485" s="235">
        <f>ROUND(I1485*H1485,2)</f>
        <v>0</v>
      </c>
      <c r="K1485" s="236"/>
      <c r="L1485" s="45"/>
      <c r="M1485" s="237" t="s">
        <v>1</v>
      </c>
      <c r="N1485" s="238" t="s">
        <v>48</v>
      </c>
      <c r="O1485" s="92"/>
      <c r="P1485" s="239">
        <f>O1485*H1485</f>
        <v>0</v>
      </c>
      <c r="Q1485" s="239">
        <v>8.0000000000000007E-05</v>
      </c>
      <c r="R1485" s="239">
        <f>Q1485*H1485</f>
        <v>0.0022340000000000003</v>
      </c>
      <c r="S1485" s="239">
        <v>0</v>
      </c>
      <c r="T1485" s="240">
        <f>S1485*H1485</f>
        <v>0</v>
      </c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39"/>
      <c r="AE1485" s="39"/>
      <c r="AR1485" s="241" t="s">
        <v>330</v>
      </c>
      <c r="AT1485" s="241" t="s">
        <v>247</v>
      </c>
      <c r="AU1485" s="241" t="s">
        <v>92</v>
      </c>
      <c r="AY1485" s="18" t="s">
        <v>244</v>
      </c>
      <c r="BE1485" s="242">
        <f>IF(N1485="základní",J1485,0)</f>
        <v>0</v>
      </c>
      <c r="BF1485" s="242">
        <f>IF(N1485="snížená",J1485,0)</f>
        <v>0</v>
      </c>
      <c r="BG1485" s="242">
        <f>IF(N1485="zákl. přenesená",J1485,0)</f>
        <v>0</v>
      </c>
      <c r="BH1485" s="242">
        <f>IF(N1485="sníž. přenesená",J1485,0)</f>
        <v>0</v>
      </c>
      <c r="BI1485" s="242">
        <f>IF(N1485="nulová",J1485,0)</f>
        <v>0</v>
      </c>
      <c r="BJ1485" s="18" t="s">
        <v>90</v>
      </c>
      <c r="BK1485" s="242">
        <f>ROUND(I1485*H1485,2)</f>
        <v>0</v>
      </c>
      <c r="BL1485" s="18" t="s">
        <v>330</v>
      </c>
      <c r="BM1485" s="241" t="s">
        <v>1858</v>
      </c>
    </row>
    <row r="1486" s="13" customFormat="1">
      <c r="A1486" s="13"/>
      <c r="B1486" s="243"/>
      <c r="C1486" s="244"/>
      <c r="D1486" s="245" t="s">
        <v>253</v>
      </c>
      <c r="E1486" s="246" t="s">
        <v>1</v>
      </c>
      <c r="F1486" s="247" t="s">
        <v>196</v>
      </c>
      <c r="G1486" s="244"/>
      <c r="H1486" s="248">
        <v>27.925000000000001</v>
      </c>
      <c r="I1486" s="249"/>
      <c r="J1486" s="244"/>
      <c r="K1486" s="244"/>
      <c r="L1486" s="250"/>
      <c r="M1486" s="251"/>
      <c r="N1486" s="252"/>
      <c r="O1486" s="252"/>
      <c r="P1486" s="252"/>
      <c r="Q1486" s="252"/>
      <c r="R1486" s="252"/>
      <c r="S1486" s="252"/>
      <c r="T1486" s="25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54" t="s">
        <v>253</v>
      </c>
      <c r="AU1486" s="254" t="s">
        <v>92</v>
      </c>
      <c r="AV1486" s="13" t="s">
        <v>92</v>
      </c>
      <c r="AW1486" s="13" t="s">
        <v>36</v>
      </c>
      <c r="AX1486" s="13" t="s">
        <v>90</v>
      </c>
      <c r="AY1486" s="254" t="s">
        <v>244</v>
      </c>
    </row>
    <row r="1487" s="2" customFormat="1" ht="16.5" customHeight="1">
      <c r="A1487" s="39"/>
      <c r="B1487" s="40"/>
      <c r="C1487" s="229" t="s">
        <v>1859</v>
      </c>
      <c r="D1487" s="298" t="s">
        <v>247</v>
      </c>
      <c r="E1487" s="230" t="s">
        <v>1860</v>
      </c>
      <c r="F1487" s="231" t="s">
        <v>1861</v>
      </c>
      <c r="G1487" s="232" t="s">
        <v>174</v>
      </c>
      <c r="H1487" s="233">
        <v>27.925000000000001</v>
      </c>
      <c r="I1487" s="234"/>
      <c r="J1487" s="235">
        <f>ROUND(I1487*H1487,2)</f>
        <v>0</v>
      </c>
      <c r="K1487" s="236"/>
      <c r="L1487" s="45"/>
      <c r="M1487" s="237" t="s">
        <v>1</v>
      </c>
      <c r="N1487" s="238" t="s">
        <v>48</v>
      </c>
      <c r="O1487" s="92"/>
      <c r="P1487" s="239">
        <f>O1487*H1487</f>
        <v>0</v>
      </c>
      <c r="Q1487" s="239">
        <v>0</v>
      </c>
      <c r="R1487" s="239">
        <f>Q1487*H1487</f>
        <v>0</v>
      </c>
      <c r="S1487" s="239">
        <v>0</v>
      </c>
      <c r="T1487" s="240">
        <f>S1487*H1487</f>
        <v>0</v>
      </c>
      <c r="U1487" s="39"/>
      <c r="V1487" s="39"/>
      <c r="W1487" s="39"/>
      <c r="X1487" s="39"/>
      <c r="Y1487" s="39"/>
      <c r="Z1487" s="39"/>
      <c r="AA1487" s="39"/>
      <c r="AB1487" s="39"/>
      <c r="AC1487" s="39"/>
      <c r="AD1487" s="39"/>
      <c r="AE1487" s="39"/>
      <c r="AR1487" s="241" t="s">
        <v>330</v>
      </c>
      <c r="AT1487" s="241" t="s">
        <v>247</v>
      </c>
      <c r="AU1487" s="241" t="s">
        <v>92</v>
      </c>
      <c r="AY1487" s="18" t="s">
        <v>244</v>
      </c>
      <c r="BE1487" s="242">
        <f>IF(N1487="základní",J1487,0)</f>
        <v>0</v>
      </c>
      <c r="BF1487" s="242">
        <f>IF(N1487="snížená",J1487,0)</f>
        <v>0</v>
      </c>
      <c r="BG1487" s="242">
        <f>IF(N1487="zákl. přenesená",J1487,0)</f>
        <v>0</v>
      </c>
      <c r="BH1487" s="242">
        <f>IF(N1487="sníž. přenesená",J1487,0)</f>
        <v>0</v>
      </c>
      <c r="BI1487" s="242">
        <f>IF(N1487="nulová",J1487,0)</f>
        <v>0</v>
      </c>
      <c r="BJ1487" s="18" t="s">
        <v>90</v>
      </c>
      <c r="BK1487" s="242">
        <f>ROUND(I1487*H1487,2)</f>
        <v>0</v>
      </c>
      <c r="BL1487" s="18" t="s">
        <v>330</v>
      </c>
      <c r="BM1487" s="241" t="s">
        <v>1862</v>
      </c>
    </row>
    <row r="1488" s="13" customFormat="1">
      <c r="A1488" s="13"/>
      <c r="B1488" s="243"/>
      <c r="C1488" s="244"/>
      <c r="D1488" s="245" t="s">
        <v>253</v>
      </c>
      <c r="E1488" s="246" t="s">
        <v>1</v>
      </c>
      <c r="F1488" s="247" t="s">
        <v>196</v>
      </c>
      <c r="G1488" s="244"/>
      <c r="H1488" s="248">
        <v>27.925000000000001</v>
      </c>
      <c r="I1488" s="249"/>
      <c r="J1488" s="244"/>
      <c r="K1488" s="244"/>
      <c r="L1488" s="250"/>
      <c r="M1488" s="251"/>
      <c r="N1488" s="252"/>
      <c r="O1488" s="252"/>
      <c r="P1488" s="252"/>
      <c r="Q1488" s="252"/>
      <c r="R1488" s="252"/>
      <c r="S1488" s="252"/>
      <c r="T1488" s="25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54" t="s">
        <v>253</v>
      </c>
      <c r="AU1488" s="254" t="s">
        <v>92</v>
      </c>
      <c r="AV1488" s="13" t="s">
        <v>92</v>
      </c>
      <c r="AW1488" s="13" t="s">
        <v>36</v>
      </c>
      <c r="AX1488" s="13" t="s">
        <v>90</v>
      </c>
      <c r="AY1488" s="254" t="s">
        <v>244</v>
      </c>
    </row>
    <row r="1489" s="2" customFormat="1" ht="24.15" customHeight="1">
      <c r="A1489" s="39"/>
      <c r="B1489" s="40"/>
      <c r="C1489" s="229" t="s">
        <v>1863</v>
      </c>
      <c r="D1489" s="298" t="s">
        <v>247</v>
      </c>
      <c r="E1489" s="230" t="s">
        <v>1864</v>
      </c>
      <c r="F1489" s="231" t="s">
        <v>1865</v>
      </c>
      <c r="G1489" s="232" t="s">
        <v>174</v>
      </c>
      <c r="H1489" s="233">
        <v>27.925000000000001</v>
      </c>
      <c r="I1489" s="234"/>
      <c r="J1489" s="235">
        <f>ROUND(I1489*H1489,2)</f>
        <v>0</v>
      </c>
      <c r="K1489" s="236"/>
      <c r="L1489" s="45"/>
      <c r="M1489" s="237" t="s">
        <v>1</v>
      </c>
      <c r="N1489" s="238" t="s">
        <v>48</v>
      </c>
      <c r="O1489" s="92"/>
      <c r="P1489" s="239">
        <f>O1489*H1489</f>
        <v>0</v>
      </c>
      <c r="Q1489" s="239">
        <v>0.00016000000000000001</v>
      </c>
      <c r="R1489" s="239">
        <f>Q1489*H1489</f>
        <v>0.0044680000000000006</v>
      </c>
      <c r="S1489" s="239">
        <v>0</v>
      </c>
      <c r="T1489" s="240">
        <f>S1489*H1489</f>
        <v>0</v>
      </c>
      <c r="U1489" s="39"/>
      <c r="V1489" s="39"/>
      <c r="W1489" s="39"/>
      <c r="X1489" s="39"/>
      <c r="Y1489" s="39"/>
      <c r="Z1489" s="39"/>
      <c r="AA1489" s="39"/>
      <c r="AB1489" s="39"/>
      <c r="AC1489" s="39"/>
      <c r="AD1489" s="39"/>
      <c r="AE1489" s="39"/>
      <c r="AR1489" s="241" t="s">
        <v>330</v>
      </c>
      <c r="AT1489" s="241" t="s">
        <v>247</v>
      </c>
      <c r="AU1489" s="241" t="s">
        <v>92</v>
      </c>
      <c r="AY1489" s="18" t="s">
        <v>244</v>
      </c>
      <c r="BE1489" s="242">
        <f>IF(N1489="základní",J1489,0)</f>
        <v>0</v>
      </c>
      <c r="BF1489" s="242">
        <f>IF(N1489="snížená",J1489,0)</f>
        <v>0</v>
      </c>
      <c r="BG1489" s="242">
        <f>IF(N1489="zákl. přenesená",J1489,0)</f>
        <v>0</v>
      </c>
      <c r="BH1489" s="242">
        <f>IF(N1489="sníž. přenesená",J1489,0)</f>
        <v>0</v>
      </c>
      <c r="BI1489" s="242">
        <f>IF(N1489="nulová",J1489,0)</f>
        <v>0</v>
      </c>
      <c r="BJ1489" s="18" t="s">
        <v>90</v>
      </c>
      <c r="BK1489" s="242">
        <f>ROUND(I1489*H1489,2)</f>
        <v>0</v>
      </c>
      <c r="BL1489" s="18" t="s">
        <v>330</v>
      </c>
      <c r="BM1489" s="241" t="s">
        <v>1866</v>
      </c>
    </row>
    <row r="1490" s="13" customFormat="1">
      <c r="A1490" s="13"/>
      <c r="B1490" s="243"/>
      <c r="C1490" s="244"/>
      <c r="D1490" s="245" t="s">
        <v>253</v>
      </c>
      <c r="E1490" s="246" t="s">
        <v>1</v>
      </c>
      <c r="F1490" s="247" t="s">
        <v>196</v>
      </c>
      <c r="G1490" s="244"/>
      <c r="H1490" s="248">
        <v>27.925000000000001</v>
      </c>
      <c r="I1490" s="249"/>
      <c r="J1490" s="244"/>
      <c r="K1490" s="244"/>
      <c r="L1490" s="250"/>
      <c r="M1490" s="251"/>
      <c r="N1490" s="252"/>
      <c r="O1490" s="252"/>
      <c r="P1490" s="252"/>
      <c r="Q1490" s="252"/>
      <c r="R1490" s="252"/>
      <c r="S1490" s="252"/>
      <c r="T1490" s="25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54" t="s">
        <v>253</v>
      </c>
      <c r="AU1490" s="254" t="s">
        <v>92</v>
      </c>
      <c r="AV1490" s="13" t="s">
        <v>92</v>
      </c>
      <c r="AW1490" s="13" t="s">
        <v>36</v>
      </c>
      <c r="AX1490" s="13" t="s">
        <v>90</v>
      </c>
      <c r="AY1490" s="254" t="s">
        <v>244</v>
      </c>
    </row>
    <row r="1491" s="2" customFormat="1" ht="24.15" customHeight="1">
      <c r="A1491" s="39"/>
      <c r="B1491" s="40"/>
      <c r="C1491" s="229" t="s">
        <v>1867</v>
      </c>
      <c r="D1491" s="298" t="s">
        <v>247</v>
      </c>
      <c r="E1491" s="230" t="s">
        <v>1868</v>
      </c>
      <c r="F1491" s="231" t="s">
        <v>1869</v>
      </c>
      <c r="G1491" s="232" t="s">
        <v>174</v>
      </c>
      <c r="H1491" s="233">
        <v>27.925000000000001</v>
      </c>
      <c r="I1491" s="234"/>
      <c r="J1491" s="235">
        <f>ROUND(I1491*H1491,2)</f>
        <v>0</v>
      </c>
      <c r="K1491" s="236"/>
      <c r="L1491" s="45"/>
      <c r="M1491" s="237" t="s">
        <v>1</v>
      </c>
      <c r="N1491" s="238" t="s">
        <v>48</v>
      </c>
      <c r="O1491" s="92"/>
      <c r="P1491" s="239">
        <f>O1491*H1491</f>
        <v>0</v>
      </c>
      <c r="Q1491" s="239">
        <v>0.00017000000000000001</v>
      </c>
      <c r="R1491" s="239">
        <f>Q1491*H1491</f>
        <v>0.0047472500000000006</v>
      </c>
      <c r="S1491" s="239">
        <v>0</v>
      </c>
      <c r="T1491" s="240">
        <f>S1491*H1491</f>
        <v>0</v>
      </c>
      <c r="U1491" s="39"/>
      <c r="V1491" s="39"/>
      <c r="W1491" s="39"/>
      <c r="X1491" s="39"/>
      <c r="Y1491" s="39"/>
      <c r="Z1491" s="39"/>
      <c r="AA1491" s="39"/>
      <c r="AB1491" s="39"/>
      <c r="AC1491" s="39"/>
      <c r="AD1491" s="39"/>
      <c r="AE1491" s="39"/>
      <c r="AR1491" s="241" t="s">
        <v>330</v>
      </c>
      <c r="AT1491" s="241" t="s">
        <v>247</v>
      </c>
      <c r="AU1491" s="241" t="s">
        <v>92</v>
      </c>
      <c r="AY1491" s="18" t="s">
        <v>244</v>
      </c>
      <c r="BE1491" s="242">
        <f>IF(N1491="základní",J1491,0)</f>
        <v>0</v>
      </c>
      <c r="BF1491" s="242">
        <f>IF(N1491="snížená",J1491,0)</f>
        <v>0</v>
      </c>
      <c r="BG1491" s="242">
        <f>IF(N1491="zákl. přenesená",J1491,0)</f>
        <v>0</v>
      </c>
      <c r="BH1491" s="242">
        <f>IF(N1491="sníž. přenesená",J1491,0)</f>
        <v>0</v>
      </c>
      <c r="BI1491" s="242">
        <f>IF(N1491="nulová",J1491,0)</f>
        <v>0</v>
      </c>
      <c r="BJ1491" s="18" t="s">
        <v>90</v>
      </c>
      <c r="BK1491" s="242">
        <f>ROUND(I1491*H1491,2)</f>
        <v>0</v>
      </c>
      <c r="BL1491" s="18" t="s">
        <v>330</v>
      </c>
      <c r="BM1491" s="241" t="s">
        <v>1870</v>
      </c>
    </row>
    <row r="1492" s="13" customFormat="1">
      <c r="A1492" s="13"/>
      <c r="B1492" s="243"/>
      <c r="C1492" s="244"/>
      <c r="D1492" s="245" t="s">
        <v>253</v>
      </c>
      <c r="E1492" s="246" t="s">
        <v>1</v>
      </c>
      <c r="F1492" s="247" t="s">
        <v>196</v>
      </c>
      <c r="G1492" s="244"/>
      <c r="H1492" s="248">
        <v>27.925000000000001</v>
      </c>
      <c r="I1492" s="249"/>
      <c r="J1492" s="244"/>
      <c r="K1492" s="244"/>
      <c r="L1492" s="250"/>
      <c r="M1492" s="251"/>
      <c r="N1492" s="252"/>
      <c r="O1492" s="252"/>
      <c r="P1492" s="252"/>
      <c r="Q1492" s="252"/>
      <c r="R1492" s="252"/>
      <c r="S1492" s="252"/>
      <c r="T1492" s="25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54" t="s">
        <v>253</v>
      </c>
      <c r="AU1492" s="254" t="s">
        <v>92</v>
      </c>
      <c r="AV1492" s="13" t="s">
        <v>92</v>
      </c>
      <c r="AW1492" s="13" t="s">
        <v>36</v>
      </c>
      <c r="AX1492" s="13" t="s">
        <v>90</v>
      </c>
      <c r="AY1492" s="254" t="s">
        <v>244</v>
      </c>
    </row>
    <row r="1493" s="2" customFormat="1" ht="24.15" customHeight="1">
      <c r="A1493" s="39"/>
      <c r="B1493" s="40"/>
      <c r="C1493" s="229" t="s">
        <v>1871</v>
      </c>
      <c r="D1493" s="298" t="s">
        <v>247</v>
      </c>
      <c r="E1493" s="230" t="s">
        <v>1872</v>
      </c>
      <c r="F1493" s="231" t="s">
        <v>1873</v>
      </c>
      <c r="G1493" s="232" t="s">
        <v>174</v>
      </c>
      <c r="H1493" s="233">
        <v>27.925000000000001</v>
      </c>
      <c r="I1493" s="234"/>
      <c r="J1493" s="235">
        <f>ROUND(I1493*H1493,2)</f>
        <v>0</v>
      </c>
      <c r="K1493" s="236"/>
      <c r="L1493" s="45"/>
      <c r="M1493" s="237" t="s">
        <v>1</v>
      </c>
      <c r="N1493" s="238" t="s">
        <v>48</v>
      </c>
      <c r="O1493" s="92"/>
      <c r="P1493" s="239">
        <f>O1493*H1493</f>
        <v>0</v>
      </c>
      <c r="Q1493" s="239">
        <v>0.00017000000000000001</v>
      </c>
      <c r="R1493" s="239">
        <f>Q1493*H1493</f>
        <v>0.0047472500000000006</v>
      </c>
      <c r="S1493" s="239">
        <v>0</v>
      </c>
      <c r="T1493" s="240">
        <f>S1493*H1493</f>
        <v>0</v>
      </c>
      <c r="U1493" s="39"/>
      <c r="V1493" s="39"/>
      <c r="W1493" s="39"/>
      <c r="X1493" s="39"/>
      <c r="Y1493" s="39"/>
      <c r="Z1493" s="39"/>
      <c r="AA1493" s="39"/>
      <c r="AB1493" s="39"/>
      <c r="AC1493" s="39"/>
      <c r="AD1493" s="39"/>
      <c r="AE1493" s="39"/>
      <c r="AR1493" s="241" t="s">
        <v>330</v>
      </c>
      <c r="AT1493" s="241" t="s">
        <v>247</v>
      </c>
      <c r="AU1493" s="241" t="s">
        <v>92</v>
      </c>
      <c r="AY1493" s="18" t="s">
        <v>244</v>
      </c>
      <c r="BE1493" s="242">
        <f>IF(N1493="základní",J1493,0)</f>
        <v>0</v>
      </c>
      <c r="BF1493" s="242">
        <f>IF(N1493="snížená",J1493,0)</f>
        <v>0</v>
      </c>
      <c r="BG1493" s="242">
        <f>IF(N1493="zákl. přenesená",J1493,0)</f>
        <v>0</v>
      </c>
      <c r="BH1493" s="242">
        <f>IF(N1493="sníž. přenesená",J1493,0)</f>
        <v>0</v>
      </c>
      <c r="BI1493" s="242">
        <f>IF(N1493="nulová",J1493,0)</f>
        <v>0</v>
      </c>
      <c r="BJ1493" s="18" t="s">
        <v>90</v>
      </c>
      <c r="BK1493" s="242">
        <f>ROUND(I1493*H1493,2)</f>
        <v>0</v>
      </c>
      <c r="BL1493" s="18" t="s">
        <v>330</v>
      </c>
      <c r="BM1493" s="241" t="s">
        <v>1874</v>
      </c>
    </row>
    <row r="1494" s="13" customFormat="1">
      <c r="A1494" s="13"/>
      <c r="B1494" s="243"/>
      <c r="C1494" s="244"/>
      <c r="D1494" s="245" t="s">
        <v>253</v>
      </c>
      <c r="E1494" s="246" t="s">
        <v>1</v>
      </c>
      <c r="F1494" s="247" t="s">
        <v>1875</v>
      </c>
      <c r="G1494" s="244"/>
      <c r="H1494" s="248">
        <v>4.7000000000000002</v>
      </c>
      <c r="I1494" s="249"/>
      <c r="J1494" s="244"/>
      <c r="K1494" s="244"/>
      <c r="L1494" s="250"/>
      <c r="M1494" s="251"/>
      <c r="N1494" s="252"/>
      <c r="O1494" s="252"/>
      <c r="P1494" s="252"/>
      <c r="Q1494" s="252"/>
      <c r="R1494" s="252"/>
      <c r="S1494" s="252"/>
      <c r="T1494" s="25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54" t="s">
        <v>253</v>
      </c>
      <c r="AU1494" s="254" t="s">
        <v>92</v>
      </c>
      <c r="AV1494" s="13" t="s">
        <v>92</v>
      </c>
      <c r="AW1494" s="13" t="s">
        <v>36</v>
      </c>
      <c r="AX1494" s="13" t="s">
        <v>83</v>
      </c>
      <c r="AY1494" s="254" t="s">
        <v>244</v>
      </c>
    </row>
    <row r="1495" s="13" customFormat="1">
      <c r="A1495" s="13"/>
      <c r="B1495" s="243"/>
      <c r="C1495" s="244"/>
      <c r="D1495" s="245" t="s">
        <v>253</v>
      </c>
      <c r="E1495" s="246" t="s">
        <v>1</v>
      </c>
      <c r="F1495" s="247" t="s">
        <v>1876</v>
      </c>
      <c r="G1495" s="244"/>
      <c r="H1495" s="248">
        <v>2.3500000000000001</v>
      </c>
      <c r="I1495" s="249"/>
      <c r="J1495" s="244"/>
      <c r="K1495" s="244"/>
      <c r="L1495" s="250"/>
      <c r="M1495" s="251"/>
      <c r="N1495" s="252"/>
      <c r="O1495" s="252"/>
      <c r="P1495" s="252"/>
      <c r="Q1495" s="252"/>
      <c r="R1495" s="252"/>
      <c r="S1495" s="252"/>
      <c r="T1495" s="25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54" t="s">
        <v>253</v>
      </c>
      <c r="AU1495" s="254" t="s">
        <v>92</v>
      </c>
      <c r="AV1495" s="13" t="s">
        <v>92</v>
      </c>
      <c r="AW1495" s="13" t="s">
        <v>36</v>
      </c>
      <c r="AX1495" s="13" t="s">
        <v>83</v>
      </c>
      <c r="AY1495" s="254" t="s">
        <v>244</v>
      </c>
    </row>
    <row r="1496" s="13" customFormat="1">
      <c r="A1496" s="13"/>
      <c r="B1496" s="243"/>
      <c r="C1496" s="244"/>
      <c r="D1496" s="245" t="s">
        <v>253</v>
      </c>
      <c r="E1496" s="246" t="s">
        <v>1</v>
      </c>
      <c r="F1496" s="247" t="s">
        <v>1877</v>
      </c>
      <c r="G1496" s="244"/>
      <c r="H1496" s="248">
        <v>3.6000000000000001</v>
      </c>
      <c r="I1496" s="249"/>
      <c r="J1496" s="244"/>
      <c r="K1496" s="244"/>
      <c r="L1496" s="250"/>
      <c r="M1496" s="251"/>
      <c r="N1496" s="252"/>
      <c r="O1496" s="252"/>
      <c r="P1496" s="252"/>
      <c r="Q1496" s="252"/>
      <c r="R1496" s="252"/>
      <c r="S1496" s="252"/>
      <c r="T1496" s="25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54" t="s">
        <v>253</v>
      </c>
      <c r="AU1496" s="254" t="s">
        <v>92</v>
      </c>
      <c r="AV1496" s="13" t="s">
        <v>92</v>
      </c>
      <c r="AW1496" s="13" t="s">
        <v>36</v>
      </c>
      <c r="AX1496" s="13" t="s">
        <v>83</v>
      </c>
      <c r="AY1496" s="254" t="s">
        <v>244</v>
      </c>
    </row>
    <row r="1497" s="13" customFormat="1">
      <c r="A1497" s="13"/>
      <c r="B1497" s="243"/>
      <c r="C1497" s="244"/>
      <c r="D1497" s="245" t="s">
        <v>253</v>
      </c>
      <c r="E1497" s="246" t="s">
        <v>1</v>
      </c>
      <c r="F1497" s="247" t="s">
        <v>1878</v>
      </c>
      <c r="G1497" s="244"/>
      <c r="H1497" s="248">
        <v>2.4500000000000002</v>
      </c>
      <c r="I1497" s="249"/>
      <c r="J1497" s="244"/>
      <c r="K1497" s="244"/>
      <c r="L1497" s="250"/>
      <c r="M1497" s="251"/>
      <c r="N1497" s="252"/>
      <c r="O1497" s="252"/>
      <c r="P1497" s="252"/>
      <c r="Q1497" s="252"/>
      <c r="R1497" s="252"/>
      <c r="S1497" s="252"/>
      <c r="T1497" s="25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54" t="s">
        <v>253</v>
      </c>
      <c r="AU1497" s="254" t="s">
        <v>92</v>
      </c>
      <c r="AV1497" s="13" t="s">
        <v>92</v>
      </c>
      <c r="AW1497" s="13" t="s">
        <v>36</v>
      </c>
      <c r="AX1497" s="13" t="s">
        <v>83</v>
      </c>
      <c r="AY1497" s="254" t="s">
        <v>244</v>
      </c>
    </row>
    <row r="1498" s="13" customFormat="1">
      <c r="A1498" s="13"/>
      <c r="B1498" s="243"/>
      <c r="C1498" s="244"/>
      <c r="D1498" s="245" t="s">
        <v>253</v>
      </c>
      <c r="E1498" s="246" t="s">
        <v>1</v>
      </c>
      <c r="F1498" s="247" t="s">
        <v>1879</v>
      </c>
      <c r="G1498" s="244"/>
      <c r="H1498" s="248">
        <v>1.2749999999999999</v>
      </c>
      <c r="I1498" s="249"/>
      <c r="J1498" s="244"/>
      <c r="K1498" s="244"/>
      <c r="L1498" s="250"/>
      <c r="M1498" s="251"/>
      <c r="N1498" s="252"/>
      <c r="O1498" s="252"/>
      <c r="P1498" s="252"/>
      <c r="Q1498" s="252"/>
      <c r="R1498" s="252"/>
      <c r="S1498" s="252"/>
      <c r="T1498" s="25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54" t="s">
        <v>253</v>
      </c>
      <c r="AU1498" s="254" t="s">
        <v>92</v>
      </c>
      <c r="AV1498" s="13" t="s">
        <v>92</v>
      </c>
      <c r="AW1498" s="13" t="s">
        <v>36</v>
      </c>
      <c r="AX1498" s="13" t="s">
        <v>83</v>
      </c>
      <c r="AY1498" s="254" t="s">
        <v>244</v>
      </c>
    </row>
    <row r="1499" s="13" customFormat="1">
      <c r="A1499" s="13"/>
      <c r="B1499" s="243"/>
      <c r="C1499" s="244"/>
      <c r="D1499" s="245" t="s">
        <v>253</v>
      </c>
      <c r="E1499" s="246" t="s">
        <v>1</v>
      </c>
      <c r="F1499" s="247" t="s">
        <v>1880</v>
      </c>
      <c r="G1499" s="244"/>
      <c r="H1499" s="248">
        <v>1.25</v>
      </c>
      <c r="I1499" s="249"/>
      <c r="J1499" s="244"/>
      <c r="K1499" s="244"/>
      <c r="L1499" s="250"/>
      <c r="M1499" s="251"/>
      <c r="N1499" s="252"/>
      <c r="O1499" s="252"/>
      <c r="P1499" s="252"/>
      <c r="Q1499" s="252"/>
      <c r="R1499" s="252"/>
      <c r="S1499" s="252"/>
      <c r="T1499" s="25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54" t="s">
        <v>253</v>
      </c>
      <c r="AU1499" s="254" t="s">
        <v>92</v>
      </c>
      <c r="AV1499" s="13" t="s">
        <v>92</v>
      </c>
      <c r="AW1499" s="13" t="s">
        <v>36</v>
      </c>
      <c r="AX1499" s="13" t="s">
        <v>83</v>
      </c>
      <c r="AY1499" s="254" t="s">
        <v>244</v>
      </c>
    </row>
    <row r="1500" s="16" customFormat="1">
      <c r="A1500" s="16"/>
      <c r="B1500" s="276"/>
      <c r="C1500" s="277"/>
      <c r="D1500" s="245" t="s">
        <v>253</v>
      </c>
      <c r="E1500" s="278" t="s">
        <v>1</v>
      </c>
      <c r="F1500" s="279" t="s">
        <v>503</v>
      </c>
      <c r="G1500" s="277"/>
      <c r="H1500" s="280">
        <v>15.625</v>
      </c>
      <c r="I1500" s="281"/>
      <c r="J1500" s="277"/>
      <c r="K1500" s="277"/>
      <c r="L1500" s="282"/>
      <c r="M1500" s="283"/>
      <c r="N1500" s="284"/>
      <c r="O1500" s="284"/>
      <c r="P1500" s="284"/>
      <c r="Q1500" s="284"/>
      <c r="R1500" s="284"/>
      <c r="S1500" s="284"/>
      <c r="T1500" s="285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T1500" s="286" t="s">
        <v>253</v>
      </c>
      <c r="AU1500" s="286" t="s">
        <v>92</v>
      </c>
      <c r="AV1500" s="16" t="s">
        <v>358</v>
      </c>
      <c r="AW1500" s="16" t="s">
        <v>36</v>
      </c>
      <c r="AX1500" s="16" t="s">
        <v>83</v>
      </c>
      <c r="AY1500" s="286" t="s">
        <v>244</v>
      </c>
    </row>
    <row r="1501" s="13" customFormat="1">
      <c r="A1501" s="13"/>
      <c r="B1501" s="243"/>
      <c r="C1501" s="244"/>
      <c r="D1501" s="245" t="s">
        <v>253</v>
      </c>
      <c r="E1501" s="246" t="s">
        <v>1</v>
      </c>
      <c r="F1501" s="247" t="s">
        <v>1881</v>
      </c>
      <c r="G1501" s="244"/>
      <c r="H1501" s="248">
        <v>11.025</v>
      </c>
      <c r="I1501" s="249"/>
      <c r="J1501" s="244"/>
      <c r="K1501" s="244"/>
      <c r="L1501" s="250"/>
      <c r="M1501" s="251"/>
      <c r="N1501" s="252"/>
      <c r="O1501" s="252"/>
      <c r="P1501" s="252"/>
      <c r="Q1501" s="252"/>
      <c r="R1501" s="252"/>
      <c r="S1501" s="252"/>
      <c r="T1501" s="25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54" t="s">
        <v>253</v>
      </c>
      <c r="AU1501" s="254" t="s">
        <v>92</v>
      </c>
      <c r="AV1501" s="13" t="s">
        <v>92</v>
      </c>
      <c r="AW1501" s="13" t="s">
        <v>36</v>
      </c>
      <c r="AX1501" s="13" t="s">
        <v>83</v>
      </c>
      <c r="AY1501" s="254" t="s">
        <v>244</v>
      </c>
    </row>
    <row r="1502" s="13" customFormat="1">
      <c r="A1502" s="13"/>
      <c r="B1502" s="243"/>
      <c r="C1502" s="244"/>
      <c r="D1502" s="245" t="s">
        <v>253</v>
      </c>
      <c r="E1502" s="246" t="s">
        <v>1</v>
      </c>
      <c r="F1502" s="247" t="s">
        <v>1879</v>
      </c>
      <c r="G1502" s="244"/>
      <c r="H1502" s="248">
        <v>1.2749999999999999</v>
      </c>
      <c r="I1502" s="249"/>
      <c r="J1502" s="244"/>
      <c r="K1502" s="244"/>
      <c r="L1502" s="250"/>
      <c r="M1502" s="251"/>
      <c r="N1502" s="252"/>
      <c r="O1502" s="252"/>
      <c r="P1502" s="252"/>
      <c r="Q1502" s="252"/>
      <c r="R1502" s="252"/>
      <c r="S1502" s="252"/>
      <c r="T1502" s="25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54" t="s">
        <v>253</v>
      </c>
      <c r="AU1502" s="254" t="s">
        <v>92</v>
      </c>
      <c r="AV1502" s="13" t="s">
        <v>92</v>
      </c>
      <c r="AW1502" s="13" t="s">
        <v>36</v>
      </c>
      <c r="AX1502" s="13" t="s">
        <v>83</v>
      </c>
      <c r="AY1502" s="254" t="s">
        <v>244</v>
      </c>
    </row>
    <row r="1503" s="16" customFormat="1">
      <c r="A1503" s="16"/>
      <c r="B1503" s="276"/>
      <c r="C1503" s="277"/>
      <c r="D1503" s="245" t="s">
        <v>253</v>
      </c>
      <c r="E1503" s="278" t="s">
        <v>1</v>
      </c>
      <c r="F1503" s="279" t="s">
        <v>503</v>
      </c>
      <c r="G1503" s="277"/>
      <c r="H1503" s="280">
        <v>12.300000000000001</v>
      </c>
      <c r="I1503" s="281"/>
      <c r="J1503" s="277"/>
      <c r="K1503" s="277"/>
      <c r="L1503" s="282"/>
      <c r="M1503" s="283"/>
      <c r="N1503" s="284"/>
      <c r="O1503" s="284"/>
      <c r="P1503" s="284"/>
      <c r="Q1503" s="284"/>
      <c r="R1503" s="284"/>
      <c r="S1503" s="284"/>
      <c r="T1503" s="285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T1503" s="286" t="s">
        <v>253</v>
      </c>
      <c r="AU1503" s="286" t="s">
        <v>92</v>
      </c>
      <c r="AV1503" s="16" t="s">
        <v>358</v>
      </c>
      <c r="AW1503" s="16" t="s">
        <v>36</v>
      </c>
      <c r="AX1503" s="16" t="s">
        <v>83</v>
      </c>
      <c r="AY1503" s="286" t="s">
        <v>244</v>
      </c>
    </row>
    <row r="1504" s="14" customFormat="1">
      <c r="A1504" s="14"/>
      <c r="B1504" s="255"/>
      <c r="C1504" s="256"/>
      <c r="D1504" s="245" t="s">
        <v>253</v>
      </c>
      <c r="E1504" s="257" t="s">
        <v>196</v>
      </c>
      <c r="F1504" s="258" t="s">
        <v>255</v>
      </c>
      <c r="G1504" s="256"/>
      <c r="H1504" s="259">
        <v>27.925000000000001</v>
      </c>
      <c r="I1504" s="260"/>
      <c r="J1504" s="256"/>
      <c r="K1504" s="256"/>
      <c r="L1504" s="261"/>
      <c r="M1504" s="262"/>
      <c r="N1504" s="263"/>
      <c r="O1504" s="263"/>
      <c r="P1504" s="263"/>
      <c r="Q1504" s="263"/>
      <c r="R1504" s="263"/>
      <c r="S1504" s="263"/>
      <c r="T1504" s="26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65" t="s">
        <v>253</v>
      </c>
      <c r="AU1504" s="265" t="s">
        <v>92</v>
      </c>
      <c r="AV1504" s="14" t="s">
        <v>251</v>
      </c>
      <c r="AW1504" s="14" t="s">
        <v>36</v>
      </c>
      <c r="AX1504" s="14" t="s">
        <v>90</v>
      </c>
      <c r="AY1504" s="265" t="s">
        <v>244</v>
      </c>
    </row>
    <row r="1505" s="12" customFormat="1" ht="22.8" customHeight="1">
      <c r="A1505" s="12"/>
      <c r="B1505" s="213"/>
      <c r="C1505" s="214"/>
      <c r="D1505" s="215" t="s">
        <v>82</v>
      </c>
      <c r="E1505" s="227" t="s">
        <v>1882</v>
      </c>
      <c r="F1505" s="227" t="s">
        <v>1883</v>
      </c>
      <c r="G1505" s="214"/>
      <c r="H1505" s="214"/>
      <c r="I1505" s="217"/>
      <c r="J1505" s="228">
        <f>BK1505</f>
        <v>0</v>
      </c>
      <c r="K1505" s="214"/>
      <c r="L1505" s="219"/>
      <c r="M1505" s="220"/>
      <c r="N1505" s="221"/>
      <c r="O1505" s="221"/>
      <c r="P1505" s="222">
        <f>SUM(P1506:P1540)</f>
        <v>0</v>
      </c>
      <c r="Q1505" s="221"/>
      <c r="R1505" s="222">
        <f>SUM(R1506:R1540)</f>
        <v>0.15729895999999999</v>
      </c>
      <c r="S1505" s="221"/>
      <c r="T1505" s="223">
        <f>SUM(T1506:T1540)</f>
        <v>0</v>
      </c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R1505" s="224" t="s">
        <v>92</v>
      </c>
      <c r="AT1505" s="225" t="s">
        <v>82</v>
      </c>
      <c r="AU1505" s="225" t="s">
        <v>90</v>
      </c>
      <c r="AY1505" s="224" t="s">
        <v>244</v>
      </c>
      <c r="BK1505" s="226">
        <f>SUM(BK1506:BK1540)</f>
        <v>0</v>
      </c>
    </row>
    <row r="1506" s="2" customFormat="1" ht="24.15" customHeight="1">
      <c r="A1506" s="39"/>
      <c r="B1506" s="40"/>
      <c r="C1506" s="229" t="s">
        <v>1884</v>
      </c>
      <c r="D1506" s="229" t="s">
        <v>247</v>
      </c>
      <c r="E1506" s="230" t="s">
        <v>1885</v>
      </c>
      <c r="F1506" s="231" t="s">
        <v>1886</v>
      </c>
      <c r="G1506" s="232" t="s">
        <v>174</v>
      </c>
      <c r="H1506" s="233">
        <v>561.78200000000004</v>
      </c>
      <c r="I1506" s="234"/>
      <c r="J1506" s="235">
        <f>ROUND(I1506*H1506,2)</f>
        <v>0</v>
      </c>
      <c r="K1506" s="236"/>
      <c r="L1506" s="45"/>
      <c r="M1506" s="237" t="s">
        <v>1</v>
      </c>
      <c r="N1506" s="238" t="s">
        <v>48</v>
      </c>
      <c r="O1506" s="92"/>
      <c r="P1506" s="239">
        <f>O1506*H1506</f>
        <v>0</v>
      </c>
      <c r="Q1506" s="239">
        <v>0</v>
      </c>
      <c r="R1506" s="239">
        <f>Q1506*H1506</f>
        <v>0</v>
      </c>
      <c r="S1506" s="239">
        <v>0</v>
      </c>
      <c r="T1506" s="240">
        <f>S1506*H1506</f>
        <v>0</v>
      </c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39"/>
      <c r="AE1506" s="39"/>
      <c r="AR1506" s="241" t="s">
        <v>330</v>
      </c>
      <c r="AT1506" s="241" t="s">
        <v>247</v>
      </c>
      <c r="AU1506" s="241" t="s">
        <v>92</v>
      </c>
      <c r="AY1506" s="18" t="s">
        <v>244</v>
      </c>
      <c r="BE1506" s="242">
        <f>IF(N1506="základní",J1506,0)</f>
        <v>0</v>
      </c>
      <c r="BF1506" s="242">
        <f>IF(N1506="snížená",J1506,0)</f>
        <v>0</v>
      </c>
      <c r="BG1506" s="242">
        <f>IF(N1506="zákl. přenesená",J1506,0)</f>
        <v>0</v>
      </c>
      <c r="BH1506" s="242">
        <f>IF(N1506="sníž. přenesená",J1506,0)</f>
        <v>0</v>
      </c>
      <c r="BI1506" s="242">
        <f>IF(N1506="nulová",J1506,0)</f>
        <v>0</v>
      </c>
      <c r="BJ1506" s="18" t="s">
        <v>90</v>
      </c>
      <c r="BK1506" s="242">
        <f>ROUND(I1506*H1506,2)</f>
        <v>0</v>
      </c>
      <c r="BL1506" s="18" t="s">
        <v>330</v>
      </c>
      <c r="BM1506" s="241" t="s">
        <v>1887</v>
      </c>
    </row>
    <row r="1507" s="15" customFormat="1">
      <c r="A1507" s="15"/>
      <c r="B1507" s="266"/>
      <c r="C1507" s="267"/>
      <c r="D1507" s="245" t="s">
        <v>253</v>
      </c>
      <c r="E1507" s="268" t="s">
        <v>1</v>
      </c>
      <c r="F1507" s="269" t="s">
        <v>494</v>
      </c>
      <c r="G1507" s="267"/>
      <c r="H1507" s="268" t="s">
        <v>1</v>
      </c>
      <c r="I1507" s="270"/>
      <c r="J1507" s="267"/>
      <c r="K1507" s="267"/>
      <c r="L1507" s="271"/>
      <c r="M1507" s="272"/>
      <c r="N1507" s="273"/>
      <c r="O1507" s="273"/>
      <c r="P1507" s="273"/>
      <c r="Q1507" s="273"/>
      <c r="R1507" s="273"/>
      <c r="S1507" s="273"/>
      <c r="T1507" s="274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T1507" s="275" t="s">
        <v>253</v>
      </c>
      <c r="AU1507" s="275" t="s">
        <v>92</v>
      </c>
      <c r="AV1507" s="15" t="s">
        <v>90</v>
      </c>
      <c r="AW1507" s="15" t="s">
        <v>36</v>
      </c>
      <c r="AX1507" s="15" t="s">
        <v>83</v>
      </c>
      <c r="AY1507" s="275" t="s">
        <v>244</v>
      </c>
    </row>
    <row r="1508" s="15" customFormat="1">
      <c r="A1508" s="15"/>
      <c r="B1508" s="266"/>
      <c r="C1508" s="267"/>
      <c r="D1508" s="245" t="s">
        <v>253</v>
      </c>
      <c r="E1508" s="268" t="s">
        <v>1</v>
      </c>
      <c r="F1508" s="269" t="s">
        <v>513</v>
      </c>
      <c r="G1508" s="267"/>
      <c r="H1508" s="268" t="s">
        <v>1</v>
      </c>
      <c r="I1508" s="270"/>
      <c r="J1508" s="267"/>
      <c r="K1508" s="267"/>
      <c r="L1508" s="271"/>
      <c r="M1508" s="272"/>
      <c r="N1508" s="273"/>
      <c r="O1508" s="273"/>
      <c r="P1508" s="273"/>
      <c r="Q1508" s="273"/>
      <c r="R1508" s="273"/>
      <c r="S1508" s="273"/>
      <c r="T1508" s="274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T1508" s="275" t="s">
        <v>253</v>
      </c>
      <c r="AU1508" s="275" t="s">
        <v>92</v>
      </c>
      <c r="AV1508" s="15" t="s">
        <v>90</v>
      </c>
      <c r="AW1508" s="15" t="s">
        <v>36</v>
      </c>
      <c r="AX1508" s="15" t="s">
        <v>83</v>
      </c>
      <c r="AY1508" s="275" t="s">
        <v>244</v>
      </c>
    </row>
    <row r="1509" s="13" customFormat="1">
      <c r="A1509" s="13"/>
      <c r="B1509" s="243"/>
      <c r="C1509" s="244"/>
      <c r="D1509" s="245" t="s">
        <v>253</v>
      </c>
      <c r="E1509" s="246" t="s">
        <v>1</v>
      </c>
      <c r="F1509" s="247" t="s">
        <v>496</v>
      </c>
      <c r="G1509" s="244"/>
      <c r="H1509" s="248">
        <v>220.5</v>
      </c>
      <c r="I1509" s="249"/>
      <c r="J1509" s="244"/>
      <c r="K1509" s="244"/>
      <c r="L1509" s="250"/>
      <c r="M1509" s="251"/>
      <c r="N1509" s="252"/>
      <c r="O1509" s="252"/>
      <c r="P1509" s="252"/>
      <c r="Q1509" s="252"/>
      <c r="R1509" s="252"/>
      <c r="S1509" s="252"/>
      <c r="T1509" s="25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54" t="s">
        <v>253</v>
      </c>
      <c r="AU1509" s="254" t="s">
        <v>92</v>
      </c>
      <c r="AV1509" s="13" t="s">
        <v>92</v>
      </c>
      <c r="AW1509" s="13" t="s">
        <v>36</v>
      </c>
      <c r="AX1509" s="13" t="s">
        <v>83</v>
      </c>
      <c r="AY1509" s="254" t="s">
        <v>244</v>
      </c>
    </row>
    <row r="1510" s="13" customFormat="1">
      <c r="A1510" s="13"/>
      <c r="B1510" s="243"/>
      <c r="C1510" s="244"/>
      <c r="D1510" s="245" t="s">
        <v>253</v>
      </c>
      <c r="E1510" s="246" t="s">
        <v>1</v>
      </c>
      <c r="F1510" s="247" t="s">
        <v>497</v>
      </c>
      <c r="G1510" s="244"/>
      <c r="H1510" s="248">
        <v>-74.200000000000003</v>
      </c>
      <c r="I1510" s="249"/>
      <c r="J1510" s="244"/>
      <c r="K1510" s="244"/>
      <c r="L1510" s="250"/>
      <c r="M1510" s="251"/>
      <c r="N1510" s="252"/>
      <c r="O1510" s="252"/>
      <c r="P1510" s="252"/>
      <c r="Q1510" s="252"/>
      <c r="R1510" s="252"/>
      <c r="S1510" s="252"/>
      <c r="T1510" s="25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54" t="s">
        <v>253</v>
      </c>
      <c r="AU1510" s="254" t="s">
        <v>92</v>
      </c>
      <c r="AV1510" s="13" t="s">
        <v>92</v>
      </c>
      <c r="AW1510" s="13" t="s">
        <v>36</v>
      </c>
      <c r="AX1510" s="13" t="s">
        <v>83</v>
      </c>
      <c r="AY1510" s="254" t="s">
        <v>244</v>
      </c>
    </row>
    <row r="1511" s="13" customFormat="1">
      <c r="A1511" s="13"/>
      <c r="B1511" s="243"/>
      <c r="C1511" s="244"/>
      <c r="D1511" s="245" t="s">
        <v>253</v>
      </c>
      <c r="E1511" s="246" t="s">
        <v>1</v>
      </c>
      <c r="F1511" s="247" t="s">
        <v>498</v>
      </c>
      <c r="G1511" s="244"/>
      <c r="H1511" s="248">
        <v>237.34</v>
      </c>
      <c r="I1511" s="249"/>
      <c r="J1511" s="244"/>
      <c r="K1511" s="244"/>
      <c r="L1511" s="250"/>
      <c r="M1511" s="251"/>
      <c r="N1511" s="252"/>
      <c r="O1511" s="252"/>
      <c r="P1511" s="252"/>
      <c r="Q1511" s="252"/>
      <c r="R1511" s="252"/>
      <c r="S1511" s="252"/>
      <c r="T1511" s="25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54" t="s">
        <v>253</v>
      </c>
      <c r="AU1511" s="254" t="s">
        <v>92</v>
      </c>
      <c r="AV1511" s="13" t="s">
        <v>92</v>
      </c>
      <c r="AW1511" s="13" t="s">
        <v>36</v>
      </c>
      <c r="AX1511" s="13" t="s">
        <v>83</v>
      </c>
      <c r="AY1511" s="254" t="s">
        <v>244</v>
      </c>
    </row>
    <row r="1512" s="13" customFormat="1">
      <c r="A1512" s="13"/>
      <c r="B1512" s="243"/>
      <c r="C1512" s="244"/>
      <c r="D1512" s="245" t="s">
        <v>253</v>
      </c>
      <c r="E1512" s="246" t="s">
        <v>1</v>
      </c>
      <c r="F1512" s="247" t="s">
        <v>499</v>
      </c>
      <c r="G1512" s="244"/>
      <c r="H1512" s="248">
        <v>-80.099999999999994</v>
      </c>
      <c r="I1512" s="249"/>
      <c r="J1512" s="244"/>
      <c r="K1512" s="244"/>
      <c r="L1512" s="250"/>
      <c r="M1512" s="251"/>
      <c r="N1512" s="252"/>
      <c r="O1512" s="252"/>
      <c r="P1512" s="252"/>
      <c r="Q1512" s="252"/>
      <c r="R1512" s="252"/>
      <c r="S1512" s="252"/>
      <c r="T1512" s="25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T1512" s="254" t="s">
        <v>253</v>
      </c>
      <c r="AU1512" s="254" t="s">
        <v>92</v>
      </c>
      <c r="AV1512" s="13" t="s">
        <v>92</v>
      </c>
      <c r="AW1512" s="13" t="s">
        <v>36</v>
      </c>
      <c r="AX1512" s="13" t="s">
        <v>83</v>
      </c>
      <c r="AY1512" s="254" t="s">
        <v>244</v>
      </c>
    </row>
    <row r="1513" s="13" customFormat="1">
      <c r="A1513" s="13"/>
      <c r="B1513" s="243"/>
      <c r="C1513" s="244"/>
      <c r="D1513" s="245" t="s">
        <v>253</v>
      </c>
      <c r="E1513" s="246" t="s">
        <v>1</v>
      </c>
      <c r="F1513" s="247" t="s">
        <v>500</v>
      </c>
      <c r="G1513" s="244"/>
      <c r="H1513" s="248">
        <v>329.83999999999997</v>
      </c>
      <c r="I1513" s="249"/>
      <c r="J1513" s="244"/>
      <c r="K1513" s="244"/>
      <c r="L1513" s="250"/>
      <c r="M1513" s="251"/>
      <c r="N1513" s="252"/>
      <c r="O1513" s="252"/>
      <c r="P1513" s="252"/>
      <c r="Q1513" s="252"/>
      <c r="R1513" s="252"/>
      <c r="S1513" s="252"/>
      <c r="T1513" s="25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54" t="s">
        <v>253</v>
      </c>
      <c r="AU1513" s="254" t="s">
        <v>92</v>
      </c>
      <c r="AV1513" s="13" t="s">
        <v>92</v>
      </c>
      <c r="AW1513" s="13" t="s">
        <v>36</v>
      </c>
      <c r="AX1513" s="13" t="s">
        <v>83</v>
      </c>
      <c r="AY1513" s="254" t="s">
        <v>244</v>
      </c>
    </row>
    <row r="1514" s="13" customFormat="1">
      <c r="A1514" s="13"/>
      <c r="B1514" s="243"/>
      <c r="C1514" s="244"/>
      <c r="D1514" s="245" t="s">
        <v>253</v>
      </c>
      <c r="E1514" s="246" t="s">
        <v>1</v>
      </c>
      <c r="F1514" s="247" t="s">
        <v>499</v>
      </c>
      <c r="G1514" s="244"/>
      <c r="H1514" s="248">
        <v>-80.099999999999994</v>
      </c>
      <c r="I1514" s="249"/>
      <c r="J1514" s="244"/>
      <c r="K1514" s="244"/>
      <c r="L1514" s="250"/>
      <c r="M1514" s="251"/>
      <c r="N1514" s="252"/>
      <c r="O1514" s="252"/>
      <c r="P1514" s="252"/>
      <c r="Q1514" s="252"/>
      <c r="R1514" s="252"/>
      <c r="S1514" s="252"/>
      <c r="T1514" s="25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54" t="s">
        <v>253</v>
      </c>
      <c r="AU1514" s="254" t="s">
        <v>92</v>
      </c>
      <c r="AV1514" s="13" t="s">
        <v>92</v>
      </c>
      <c r="AW1514" s="13" t="s">
        <v>36</v>
      </c>
      <c r="AX1514" s="13" t="s">
        <v>83</v>
      </c>
      <c r="AY1514" s="254" t="s">
        <v>244</v>
      </c>
    </row>
    <row r="1515" s="13" customFormat="1">
      <c r="A1515" s="13"/>
      <c r="B1515" s="243"/>
      <c r="C1515" s="244"/>
      <c r="D1515" s="245" t="s">
        <v>253</v>
      </c>
      <c r="E1515" s="246" t="s">
        <v>1</v>
      </c>
      <c r="F1515" s="247" t="s">
        <v>501</v>
      </c>
      <c r="G1515" s="244"/>
      <c r="H1515" s="248">
        <v>356.44</v>
      </c>
      <c r="I1515" s="249"/>
      <c r="J1515" s="244"/>
      <c r="K1515" s="244"/>
      <c r="L1515" s="250"/>
      <c r="M1515" s="251"/>
      <c r="N1515" s="252"/>
      <c r="O1515" s="252"/>
      <c r="P1515" s="252"/>
      <c r="Q1515" s="252"/>
      <c r="R1515" s="252"/>
      <c r="S1515" s="252"/>
      <c r="T1515" s="25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54" t="s">
        <v>253</v>
      </c>
      <c r="AU1515" s="254" t="s">
        <v>92</v>
      </c>
      <c r="AV1515" s="13" t="s">
        <v>92</v>
      </c>
      <c r="AW1515" s="13" t="s">
        <v>36</v>
      </c>
      <c r="AX1515" s="13" t="s">
        <v>83</v>
      </c>
      <c r="AY1515" s="254" t="s">
        <v>244</v>
      </c>
    </row>
    <row r="1516" s="13" customFormat="1">
      <c r="A1516" s="13"/>
      <c r="B1516" s="243"/>
      <c r="C1516" s="244"/>
      <c r="D1516" s="245" t="s">
        <v>253</v>
      </c>
      <c r="E1516" s="246" t="s">
        <v>1</v>
      </c>
      <c r="F1516" s="247" t="s">
        <v>502</v>
      </c>
      <c r="G1516" s="244"/>
      <c r="H1516" s="248">
        <v>-86.5</v>
      </c>
      <c r="I1516" s="249"/>
      <c r="J1516" s="244"/>
      <c r="K1516" s="244"/>
      <c r="L1516" s="250"/>
      <c r="M1516" s="251"/>
      <c r="N1516" s="252"/>
      <c r="O1516" s="252"/>
      <c r="P1516" s="252"/>
      <c r="Q1516" s="252"/>
      <c r="R1516" s="252"/>
      <c r="S1516" s="252"/>
      <c r="T1516" s="25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54" t="s">
        <v>253</v>
      </c>
      <c r="AU1516" s="254" t="s">
        <v>92</v>
      </c>
      <c r="AV1516" s="13" t="s">
        <v>92</v>
      </c>
      <c r="AW1516" s="13" t="s">
        <v>36</v>
      </c>
      <c r="AX1516" s="13" t="s">
        <v>83</v>
      </c>
      <c r="AY1516" s="254" t="s">
        <v>244</v>
      </c>
    </row>
    <row r="1517" s="16" customFormat="1">
      <c r="A1517" s="16"/>
      <c r="B1517" s="276"/>
      <c r="C1517" s="277"/>
      <c r="D1517" s="245" t="s">
        <v>253</v>
      </c>
      <c r="E1517" s="278" t="s">
        <v>1</v>
      </c>
      <c r="F1517" s="279" t="s">
        <v>503</v>
      </c>
      <c r="G1517" s="277"/>
      <c r="H1517" s="280">
        <v>823.22000000000003</v>
      </c>
      <c r="I1517" s="281"/>
      <c r="J1517" s="277"/>
      <c r="K1517" s="277"/>
      <c r="L1517" s="282"/>
      <c r="M1517" s="283"/>
      <c r="N1517" s="284"/>
      <c r="O1517" s="284"/>
      <c r="P1517" s="284"/>
      <c r="Q1517" s="284"/>
      <c r="R1517" s="284"/>
      <c r="S1517" s="284"/>
      <c r="T1517" s="285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T1517" s="286" t="s">
        <v>253</v>
      </c>
      <c r="AU1517" s="286" t="s">
        <v>92</v>
      </c>
      <c r="AV1517" s="16" t="s">
        <v>358</v>
      </c>
      <c r="AW1517" s="16" t="s">
        <v>36</v>
      </c>
      <c r="AX1517" s="16" t="s">
        <v>83</v>
      </c>
      <c r="AY1517" s="286" t="s">
        <v>244</v>
      </c>
    </row>
    <row r="1518" s="13" customFormat="1">
      <c r="A1518" s="13"/>
      <c r="B1518" s="243"/>
      <c r="C1518" s="244"/>
      <c r="D1518" s="245" t="s">
        <v>253</v>
      </c>
      <c r="E1518" s="246" t="s">
        <v>1</v>
      </c>
      <c r="F1518" s="247" t="s">
        <v>1888</v>
      </c>
      <c r="G1518" s="244"/>
      <c r="H1518" s="248">
        <v>-261.43799999999999</v>
      </c>
      <c r="I1518" s="249"/>
      <c r="J1518" s="244"/>
      <c r="K1518" s="244"/>
      <c r="L1518" s="250"/>
      <c r="M1518" s="251"/>
      <c r="N1518" s="252"/>
      <c r="O1518" s="252"/>
      <c r="P1518" s="252"/>
      <c r="Q1518" s="252"/>
      <c r="R1518" s="252"/>
      <c r="S1518" s="252"/>
      <c r="T1518" s="25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54" t="s">
        <v>253</v>
      </c>
      <c r="AU1518" s="254" t="s">
        <v>92</v>
      </c>
      <c r="AV1518" s="13" t="s">
        <v>92</v>
      </c>
      <c r="AW1518" s="13" t="s">
        <v>36</v>
      </c>
      <c r="AX1518" s="13" t="s">
        <v>83</v>
      </c>
      <c r="AY1518" s="254" t="s">
        <v>244</v>
      </c>
    </row>
    <row r="1519" s="16" customFormat="1">
      <c r="A1519" s="16"/>
      <c r="B1519" s="276"/>
      <c r="C1519" s="277"/>
      <c r="D1519" s="245" t="s">
        <v>253</v>
      </c>
      <c r="E1519" s="278" t="s">
        <v>1</v>
      </c>
      <c r="F1519" s="279" t="s">
        <v>503</v>
      </c>
      <c r="G1519" s="277"/>
      <c r="H1519" s="280">
        <v>-261.43799999999999</v>
      </c>
      <c r="I1519" s="281"/>
      <c r="J1519" s="277"/>
      <c r="K1519" s="277"/>
      <c r="L1519" s="282"/>
      <c r="M1519" s="283"/>
      <c r="N1519" s="284"/>
      <c r="O1519" s="284"/>
      <c r="P1519" s="284"/>
      <c r="Q1519" s="284"/>
      <c r="R1519" s="284"/>
      <c r="S1519" s="284"/>
      <c r="T1519" s="285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T1519" s="286" t="s">
        <v>253</v>
      </c>
      <c r="AU1519" s="286" t="s">
        <v>92</v>
      </c>
      <c r="AV1519" s="16" t="s">
        <v>358</v>
      </c>
      <c r="AW1519" s="16" t="s">
        <v>36</v>
      </c>
      <c r="AX1519" s="16" t="s">
        <v>83</v>
      </c>
      <c r="AY1519" s="286" t="s">
        <v>244</v>
      </c>
    </row>
    <row r="1520" s="14" customFormat="1">
      <c r="A1520" s="14"/>
      <c r="B1520" s="255"/>
      <c r="C1520" s="256"/>
      <c r="D1520" s="245" t="s">
        <v>253</v>
      </c>
      <c r="E1520" s="257" t="s">
        <v>1</v>
      </c>
      <c r="F1520" s="258" t="s">
        <v>255</v>
      </c>
      <c r="G1520" s="256"/>
      <c r="H1520" s="259">
        <v>561.78200000000004</v>
      </c>
      <c r="I1520" s="260"/>
      <c r="J1520" s="256"/>
      <c r="K1520" s="256"/>
      <c r="L1520" s="261"/>
      <c r="M1520" s="262"/>
      <c r="N1520" s="263"/>
      <c r="O1520" s="263"/>
      <c r="P1520" s="263"/>
      <c r="Q1520" s="263"/>
      <c r="R1520" s="263"/>
      <c r="S1520" s="263"/>
      <c r="T1520" s="26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65" t="s">
        <v>253</v>
      </c>
      <c r="AU1520" s="265" t="s">
        <v>92</v>
      </c>
      <c r="AV1520" s="14" t="s">
        <v>251</v>
      </c>
      <c r="AW1520" s="14" t="s">
        <v>36</v>
      </c>
      <c r="AX1520" s="14" t="s">
        <v>90</v>
      </c>
      <c r="AY1520" s="265" t="s">
        <v>244</v>
      </c>
    </row>
    <row r="1521" s="15" customFormat="1">
      <c r="A1521" s="15"/>
      <c r="B1521" s="266"/>
      <c r="C1521" s="267"/>
      <c r="D1521" s="245" t="s">
        <v>253</v>
      </c>
      <c r="E1521" s="268" t="s">
        <v>1</v>
      </c>
      <c r="F1521" s="269" t="s">
        <v>1802</v>
      </c>
      <c r="G1521" s="267"/>
      <c r="H1521" s="268" t="s">
        <v>1</v>
      </c>
      <c r="I1521" s="270"/>
      <c r="J1521" s="267"/>
      <c r="K1521" s="267"/>
      <c r="L1521" s="271"/>
      <c r="M1521" s="272"/>
      <c r="N1521" s="273"/>
      <c r="O1521" s="273"/>
      <c r="P1521" s="273"/>
      <c r="Q1521" s="273"/>
      <c r="R1521" s="273"/>
      <c r="S1521" s="273"/>
      <c r="T1521" s="274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T1521" s="275" t="s">
        <v>253</v>
      </c>
      <c r="AU1521" s="275" t="s">
        <v>92</v>
      </c>
      <c r="AV1521" s="15" t="s">
        <v>90</v>
      </c>
      <c r="AW1521" s="15" t="s">
        <v>36</v>
      </c>
      <c r="AX1521" s="15" t="s">
        <v>83</v>
      </c>
      <c r="AY1521" s="275" t="s">
        <v>244</v>
      </c>
    </row>
    <row r="1522" s="13" customFormat="1">
      <c r="A1522" s="13"/>
      <c r="B1522" s="243"/>
      <c r="C1522" s="244"/>
      <c r="D1522" s="245" t="s">
        <v>253</v>
      </c>
      <c r="E1522" s="246" t="s">
        <v>1</v>
      </c>
      <c r="F1522" s="247" t="s">
        <v>1889</v>
      </c>
      <c r="G1522" s="244"/>
      <c r="H1522" s="248">
        <v>736</v>
      </c>
      <c r="I1522" s="249"/>
      <c r="J1522" s="244"/>
      <c r="K1522" s="244"/>
      <c r="L1522" s="250"/>
      <c r="M1522" s="251"/>
      <c r="N1522" s="252"/>
      <c r="O1522" s="252"/>
      <c r="P1522" s="252"/>
      <c r="Q1522" s="252"/>
      <c r="R1522" s="252"/>
      <c r="S1522" s="252"/>
      <c r="T1522" s="25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54" t="s">
        <v>253</v>
      </c>
      <c r="AU1522" s="254" t="s">
        <v>92</v>
      </c>
      <c r="AV1522" s="13" t="s">
        <v>92</v>
      </c>
      <c r="AW1522" s="13" t="s">
        <v>36</v>
      </c>
      <c r="AX1522" s="13" t="s">
        <v>83</v>
      </c>
      <c r="AY1522" s="254" t="s">
        <v>244</v>
      </c>
    </row>
    <row r="1523" s="2" customFormat="1" ht="16.5" customHeight="1">
      <c r="A1523" s="39"/>
      <c r="B1523" s="40"/>
      <c r="C1523" s="229" t="s">
        <v>1890</v>
      </c>
      <c r="D1523" s="229" t="s">
        <v>247</v>
      </c>
      <c r="E1523" s="230" t="s">
        <v>1891</v>
      </c>
      <c r="F1523" s="231" t="s">
        <v>1892</v>
      </c>
      <c r="G1523" s="232" t="s">
        <v>174</v>
      </c>
      <c r="H1523" s="233">
        <v>561.78200000000004</v>
      </c>
      <c r="I1523" s="234"/>
      <c r="J1523" s="235">
        <f>ROUND(I1523*H1523,2)</f>
        <v>0</v>
      </c>
      <c r="K1523" s="236"/>
      <c r="L1523" s="45"/>
      <c r="M1523" s="237" t="s">
        <v>1</v>
      </c>
      <c r="N1523" s="238" t="s">
        <v>48</v>
      </c>
      <c r="O1523" s="92"/>
      <c r="P1523" s="239">
        <f>O1523*H1523</f>
        <v>0</v>
      </c>
      <c r="Q1523" s="239">
        <v>0.00027999999999999998</v>
      </c>
      <c r="R1523" s="239">
        <f>Q1523*H1523</f>
        <v>0.15729895999999999</v>
      </c>
      <c r="S1523" s="239">
        <v>0</v>
      </c>
      <c r="T1523" s="240">
        <f>S1523*H1523</f>
        <v>0</v>
      </c>
      <c r="U1523" s="39"/>
      <c r="V1523" s="39"/>
      <c r="W1523" s="39"/>
      <c r="X1523" s="39"/>
      <c r="Y1523" s="39"/>
      <c r="Z1523" s="39"/>
      <c r="AA1523" s="39"/>
      <c r="AB1523" s="39"/>
      <c r="AC1523" s="39"/>
      <c r="AD1523" s="39"/>
      <c r="AE1523" s="39"/>
      <c r="AR1523" s="241" t="s">
        <v>330</v>
      </c>
      <c r="AT1523" s="241" t="s">
        <v>247</v>
      </c>
      <c r="AU1523" s="241" t="s">
        <v>92</v>
      </c>
      <c r="AY1523" s="18" t="s">
        <v>244</v>
      </c>
      <c r="BE1523" s="242">
        <f>IF(N1523="základní",J1523,0)</f>
        <v>0</v>
      </c>
      <c r="BF1523" s="242">
        <f>IF(N1523="snížená",J1523,0)</f>
        <v>0</v>
      </c>
      <c r="BG1523" s="242">
        <f>IF(N1523="zákl. přenesená",J1523,0)</f>
        <v>0</v>
      </c>
      <c r="BH1523" s="242">
        <f>IF(N1523="sníž. přenesená",J1523,0)</f>
        <v>0</v>
      </c>
      <c r="BI1523" s="242">
        <f>IF(N1523="nulová",J1523,0)</f>
        <v>0</v>
      </c>
      <c r="BJ1523" s="18" t="s">
        <v>90</v>
      </c>
      <c r="BK1523" s="242">
        <f>ROUND(I1523*H1523,2)</f>
        <v>0</v>
      </c>
      <c r="BL1523" s="18" t="s">
        <v>330</v>
      </c>
      <c r="BM1523" s="241" t="s">
        <v>1893</v>
      </c>
    </row>
    <row r="1524" s="2" customFormat="1">
      <c r="A1524" s="39"/>
      <c r="B1524" s="40"/>
      <c r="C1524" s="41"/>
      <c r="D1524" s="245" t="s">
        <v>632</v>
      </c>
      <c r="E1524" s="41"/>
      <c r="F1524" s="299" t="s">
        <v>1894</v>
      </c>
      <c r="G1524" s="41"/>
      <c r="H1524" s="41"/>
      <c r="I1524" s="300"/>
      <c r="J1524" s="41"/>
      <c r="K1524" s="41"/>
      <c r="L1524" s="45"/>
      <c r="M1524" s="301"/>
      <c r="N1524" s="302"/>
      <c r="O1524" s="92"/>
      <c r="P1524" s="92"/>
      <c r="Q1524" s="92"/>
      <c r="R1524" s="92"/>
      <c r="S1524" s="92"/>
      <c r="T1524" s="93"/>
      <c r="U1524" s="39"/>
      <c r="V1524" s="39"/>
      <c r="W1524" s="39"/>
      <c r="X1524" s="39"/>
      <c r="Y1524" s="39"/>
      <c r="Z1524" s="39"/>
      <c r="AA1524" s="39"/>
      <c r="AB1524" s="39"/>
      <c r="AC1524" s="39"/>
      <c r="AD1524" s="39"/>
      <c r="AE1524" s="39"/>
      <c r="AT1524" s="18" t="s">
        <v>632</v>
      </c>
      <c r="AU1524" s="18" t="s">
        <v>92</v>
      </c>
    </row>
    <row r="1525" s="15" customFormat="1">
      <c r="A1525" s="15"/>
      <c r="B1525" s="266"/>
      <c r="C1525" s="267"/>
      <c r="D1525" s="245" t="s">
        <v>253</v>
      </c>
      <c r="E1525" s="268" t="s">
        <v>1</v>
      </c>
      <c r="F1525" s="269" t="s">
        <v>494</v>
      </c>
      <c r="G1525" s="267"/>
      <c r="H1525" s="268" t="s">
        <v>1</v>
      </c>
      <c r="I1525" s="270"/>
      <c r="J1525" s="267"/>
      <c r="K1525" s="267"/>
      <c r="L1525" s="271"/>
      <c r="M1525" s="272"/>
      <c r="N1525" s="273"/>
      <c r="O1525" s="273"/>
      <c r="P1525" s="273"/>
      <c r="Q1525" s="273"/>
      <c r="R1525" s="273"/>
      <c r="S1525" s="273"/>
      <c r="T1525" s="274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T1525" s="275" t="s">
        <v>253</v>
      </c>
      <c r="AU1525" s="275" t="s">
        <v>92</v>
      </c>
      <c r="AV1525" s="15" t="s">
        <v>90</v>
      </c>
      <c r="AW1525" s="15" t="s">
        <v>36</v>
      </c>
      <c r="AX1525" s="15" t="s">
        <v>83</v>
      </c>
      <c r="AY1525" s="275" t="s">
        <v>244</v>
      </c>
    </row>
    <row r="1526" s="15" customFormat="1">
      <c r="A1526" s="15"/>
      <c r="B1526" s="266"/>
      <c r="C1526" s="267"/>
      <c r="D1526" s="245" t="s">
        <v>253</v>
      </c>
      <c r="E1526" s="268" t="s">
        <v>1</v>
      </c>
      <c r="F1526" s="269" t="s">
        <v>513</v>
      </c>
      <c r="G1526" s="267"/>
      <c r="H1526" s="268" t="s">
        <v>1</v>
      </c>
      <c r="I1526" s="270"/>
      <c r="J1526" s="267"/>
      <c r="K1526" s="267"/>
      <c r="L1526" s="271"/>
      <c r="M1526" s="272"/>
      <c r="N1526" s="273"/>
      <c r="O1526" s="273"/>
      <c r="P1526" s="273"/>
      <c r="Q1526" s="273"/>
      <c r="R1526" s="273"/>
      <c r="S1526" s="273"/>
      <c r="T1526" s="274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T1526" s="275" t="s">
        <v>253</v>
      </c>
      <c r="AU1526" s="275" t="s">
        <v>92</v>
      </c>
      <c r="AV1526" s="15" t="s">
        <v>90</v>
      </c>
      <c r="AW1526" s="15" t="s">
        <v>36</v>
      </c>
      <c r="AX1526" s="15" t="s">
        <v>83</v>
      </c>
      <c r="AY1526" s="275" t="s">
        <v>244</v>
      </c>
    </row>
    <row r="1527" s="13" customFormat="1">
      <c r="A1527" s="13"/>
      <c r="B1527" s="243"/>
      <c r="C1527" s="244"/>
      <c r="D1527" s="245" t="s">
        <v>253</v>
      </c>
      <c r="E1527" s="246" t="s">
        <v>1</v>
      </c>
      <c r="F1527" s="247" t="s">
        <v>496</v>
      </c>
      <c r="G1527" s="244"/>
      <c r="H1527" s="248">
        <v>220.5</v>
      </c>
      <c r="I1527" s="249"/>
      <c r="J1527" s="244"/>
      <c r="K1527" s="244"/>
      <c r="L1527" s="250"/>
      <c r="M1527" s="251"/>
      <c r="N1527" s="252"/>
      <c r="O1527" s="252"/>
      <c r="P1527" s="252"/>
      <c r="Q1527" s="252"/>
      <c r="R1527" s="252"/>
      <c r="S1527" s="252"/>
      <c r="T1527" s="25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54" t="s">
        <v>253</v>
      </c>
      <c r="AU1527" s="254" t="s">
        <v>92</v>
      </c>
      <c r="AV1527" s="13" t="s">
        <v>92</v>
      </c>
      <c r="AW1527" s="13" t="s">
        <v>36</v>
      </c>
      <c r="AX1527" s="13" t="s">
        <v>83</v>
      </c>
      <c r="AY1527" s="254" t="s">
        <v>244</v>
      </c>
    </row>
    <row r="1528" s="13" customFormat="1">
      <c r="A1528" s="13"/>
      <c r="B1528" s="243"/>
      <c r="C1528" s="244"/>
      <c r="D1528" s="245" t="s">
        <v>253</v>
      </c>
      <c r="E1528" s="246" t="s">
        <v>1</v>
      </c>
      <c r="F1528" s="247" t="s">
        <v>497</v>
      </c>
      <c r="G1528" s="244"/>
      <c r="H1528" s="248">
        <v>-74.200000000000003</v>
      </c>
      <c r="I1528" s="249"/>
      <c r="J1528" s="244"/>
      <c r="K1528" s="244"/>
      <c r="L1528" s="250"/>
      <c r="M1528" s="251"/>
      <c r="N1528" s="252"/>
      <c r="O1528" s="252"/>
      <c r="P1528" s="252"/>
      <c r="Q1528" s="252"/>
      <c r="R1528" s="252"/>
      <c r="S1528" s="252"/>
      <c r="T1528" s="25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54" t="s">
        <v>253</v>
      </c>
      <c r="AU1528" s="254" t="s">
        <v>92</v>
      </c>
      <c r="AV1528" s="13" t="s">
        <v>92</v>
      </c>
      <c r="AW1528" s="13" t="s">
        <v>36</v>
      </c>
      <c r="AX1528" s="13" t="s">
        <v>83</v>
      </c>
      <c r="AY1528" s="254" t="s">
        <v>244</v>
      </c>
    </row>
    <row r="1529" s="13" customFormat="1">
      <c r="A1529" s="13"/>
      <c r="B1529" s="243"/>
      <c r="C1529" s="244"/>
      <c r="D1529" s="245" t="s">
        <v>253</v>
      </c>
      <c r="E1529" s="246" t="s">
        <v>1</v>
      </c>
      <c r="F1529" s="247" t="s">
        <v>498</v>
      </c>
      <c r="G1529" s="244"/>
      <c r="H1529" s="248">
        <v>237.34</v>
      </c>
      <c r="I1529" s="249"/>
      <c r="J1529" s="244"/>
      <c r="K1529" s="244"/>
      <c r="L1529" s="250"/>
      <c r="M1529" s="251"/>
      <c r="N1529" s="252"/>
      <c r="O1529" s="252"/>
      <c r="P1529" s="252"/>
      <c r="Q1529" s="252"/>
      <c r="R1529" s="252"/>
      <c r="S1529" s="252"/>
      <c r="T1529" s="25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54" t="s">
        <v>253</v>
      </c>
      <c r="AU1529" s="254" t="s">
        <v>92</v>
      </c>
      <c r="AV1529" s="13" t="s">
        <v>92</v>
      </c>
      <c r="AW1529" s="13" t="s">
        <v>36</v>
      </c>
      <c r="AX1529" s="13" t="s">
        <v>83</v>
      </c>
      <c r="AY1529" s="254" t="s">
        <v>244</v>
      </c>
    </row>
    <row r="1530" s="13" customFormat="1">
      <c r="A1530" s="13"/>
      <c r="B1530" s="243"/>
      <c r="C1530" s="244"/>
      <c r="D1530" s="245" t="s">
        <v>253</v>
      </c>
      <c r="E1530" s="246" t="s">
        <v>1</v>
      </c>
      <c r="F1530" s="247" t="s">
        <v>499</v>
      </c>
      <c r="G1530" s="244"/>
      <c r="H1530" s="248">
        <v>-80.099999999999994</v>
      </c>
      <c r="I1530" s="249"/>
      <c r="J1530" s="244"/>
      <c r="K1530" s="244"/>
      <c r="L1530" s="250"/>
      <c r="M1530" s="251"/>
      <c r="N1530" s="252"/>
      <c r="O1530" s="252"/>
      <c r="P1530" s="252"/>
      <c r="Q1530" s="252"/>
      <c r="R1530" s="252"/>
      <c r="S1530" s="252"/>
      <c r="T1530" s="25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54" t="s">
        <v>253</v>
      </c>
      <c r="AU1530" s="254" t="s">
        <v>92</v>
      </c>
      <c r="AV1530" s="13" t="s">
        <v>92</v>
      </c>
      <c r="AW1530" s="13" t="s">
        <v>36</v>
      </c>
      <c r="AX1530" s="13" t="s">
        <v>83</v>
      </c>
      <c r="AY1530" s="254" t="s">
        <v>244</v>
      </c>
    </row>
    <row r="1531" s="13" customFormat="1">
      <c r="A1531" s="13"/>
      <c r="B1531" s="243"/>
      <c r="C1531" s="244"/>
      <c r="D1531" s="245" t="s">
        <v>253</v>
      </c>
      <c r="E1531" s="246" t="s">
        <v>1</v>
      </c>
      <c r="F1531" s="247" t="s">
        <v>500</v>
      </c>
      <c r="G1531" s="244"/>
      <c r="H1531" s="248">
        <v>329.83999999999997</v>
      </c>
      <c r="I1531" s="249"/>
      <c r="J1531" s="244"/>
      <c r="K1531" s="244"/>
      <c r="L1531" s="250"/>
      <c r="M1531" s="251"/>
      <c r="N1531" s="252"/>
      <c r="O1531" s="252"/>
      <c r="P1531" s="252"/>
      <c r="Q1531" s="252"/>
      <c r="R1531" s="252"/>
      <c r="S1531" s="252"/>
      <c r="T1531" s="25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54" t="s">
        <v>253</v>
      </c>
      <c r="AU1531" s="254" t="s">
        <v>92</v>
      </c>
      <c r="AV1531" s="13" t="s">
        <v>92</v>
      </c>
      <c r="AW1531" s="13" t="s">
        <v>36</v>
      </c>
      <c r="AX1531" s="13" t="s">
        <v>83</v>
      </c>
      <c r="AY1531" s="254" t="s">
        <v>244</v>
      </c>
    </row>
    <row r="1532" s="13" customFormat="1">
      <c r="A1532" s="13"/>
      <c r="B1532" s="243"/>
      <c r="C1532" s="244"/>
      <c r="D1532" s="245" t="s">
        <v>253</v>
      </c>
      <c r="E1532" s="246" t="s">
        <v>1</v>
      </c>
      <c r="F1532" s="247" t="s">
        <v>499</v>
      </c>
      <c r="G1532" s="244"/>
      <c r="H1532" s="248">
        <v>-80.099999999999994</v>
      </c>
      <c r="I1532" s="249"/>
      <c r="J1532" s="244"/>
      <c r="K1532" s="244"/>
      <c r="L1532" s="250"/>
      <c r="M1532" s="251"/>
      <c r="N1532" s="252"/>
      <c r="O1532" s="252"/>
      <c r="P1532" s="252"/>
      <c r="Q1532" s="252"/>
      <c r="R1532" s="252"/>
      <c r="S1532" s="252"/>
      <c r="T1532" s="25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54" t="s">
        <v>253</v>
      </c>
      <c r="AU1532" s="254" t="s">
        <v>92</v>
      </c>
      <c r="AV1532" s="13" t="s">
        <v>92</v>
      </c>
      <c r="AW1532" s="13" t="s">
        <v>36</v>
      </c>
      <c r="AX1532" s="13" t="s">
        <v>83</v>
      </c>
      <c r="AY1532" s="254" t="s">
        <v>244</v>
      </c>
    </row>
    <row r="1533" s="13" customFormat="1">
      <c r="A1533" s="13"/>
      <c r="B1533" s="243"/>
      <c r="C1533" s="244"/>
      <c r="D1533" s="245" t="s">
        <v>253</v>
      </c>
      <c r="E1533" s="246" t="s">
        <v>1</v>
      </c>
      <c r="F1533" s="247" t="s">
        <v>501</v>
      </c>
      <c r="G1533" s="244"/>
      <c r="H1533" s="248">
        <v>356.44</v>
      </c>
      <c r="I1533" s="249"/>
      <c r="J1533" s="244"/>
      <c r="K1533" s="244"/>
      <c r="L1533" s="250"/>
      <c r="M1533" s="251"/>
      <c r="N1533" s="252"/>
      <c r="O1533" s="252"/>
      <c r="P1533" s="252"/>
      <c r="Q1533" s="252"/>
      <c r="R1533" s="252"/>
      <c r="S1533" s="252"/>
      <c r="T1533" s="25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54" t="s">
        <v>253</v>
      </c>
      <c r="AU1533" s="254" t="s">
        <v>92</v>
      </c>
      <c r="AV1533" s="13" t="s">
        <v>92</v>
      </c>
      <c r="AW1533" s="13" t="s">
        <v>36</v>
      </c>
      <c r="AX1533" s="13" t="s">
        <v>83</v>
      </c>
      <c r="AY1533" s="254" t="s">
        <v>244</v>
      </c>
    </row>
    <row r="1534" s="13" customFormat="1">
      <c r="A1534" s="13"/>
      <c r="B1534" s="243"/>
      <c r="C1534" s="244"/>
      <c r="D1534" s="245" t="s">
        <v>253</v>
      </c>
      <c r="E1534" s="246" t="s">
        <v>1</v>
      </c>
      <c r="F1534" s="247" t="s">
        <v>502</v>
      </c>
      <c r="G1534" s="244"/>
      <c r="H1534" s="248">
        <v>-86.5</v>
      </c>
      <c r="I1534" s="249"/>
      <c r="J1534" s="244"/>
      <c r="K1534" s="244"/>
      <c r="L1534" s="250"/>
      <c r="M1534" s="251"/>
      <c r="N1534" s="252"/>
      <c r="O1534" s="252"/>
      <c r="P1534" s="252"/>
      <c r="Q1534" s="252"/>
      <c r="R1534" s="252"/>
      <c r="S1534" s="252"/>
      <c r="T1534" s="25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54" t="s">
        <v>253</v>
      </c>
      <c r="AU1534" s="254" t="s">
        <v>92</v>
      </c>
      <c r="AV1534" s="13" t="s">
        <v>92</v>
      </c>
      <c r="AW1534" s="13" t="s">
        <v>36</v>
      </c>
      <c r="AX1534" s="13" t="s">
        <v>83</v>
      </c>
      <c r="AY1534" s="254" t="s">
        <v>244</v>
      </c>
    </row>
    <row r="1535" s="16" customFormat="1">
      <c r="A1535" s="16"/>
      <c r="B1535" s="276"/>
      <c r="C1535" s="277"/>
      <c r="D1535" s="245" t="s">
        <v>253</v>
      </c>
      <c r="E1535" s="278" t="s">
        <v>1</v>
      </c>
      <c r="F1535" s="279" t="s">
        <v>503</v>
      </c>
      <c r="G1535" s="277"/>
      <c r="H1535" s="280">
        <v>823.22000000000003</v>
      </c>
      <c r="I1535" s="281"/>
      <c r="J1535" s="277"/>
      <c r="K1535" s="277"/>
      <c r="L1535" s="282"/>
      <c r="M1535" s="283"/>
      <c r="N1535" s="284"/>
      <c r="O1535" s="284"/>
      <c r="P1535" s="284"/>
      <c r="Q1535" s="284"/>
      <c r="R1535" s="284"/>
      <c r="S1535" s="284"/>
      <c r="T1535" s="285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T1535" s="286" t="s">
        <v>253</v>
      </c>
      <c r="AU1535" s="286" t="s">
        <v>92</v>
      </c>
      <c r="AV1535" s="16" t="s">
        <v>358</v>
      </c>
      <c r="AW1535" s="16" t="s">
        <v>36</v>
      </c>
      <c r="AX1535" s="16" t="s">
        <v>83</v>
      </c>
      <c r="AY1535" s="286" t="s">
        <v>244</v>
      </c>
    </row>
    <row r="1536" s="13" customFormat="1">
      <c r="A1536" s="13"/>
      <c r="B1536" s="243"/>
      <c r="C1536" s="244"/>
      <c r="D1536" s="245" t="s">
        <v>253</v>
      </c>
      <c r="E1536" s="246" t="s">
        <v>1</v>
      </c>
      <c r="F1536" s="247" t="s">
        <v>1888</v>
      </c>
      <c r="G1536" s="244"/>
      <c r="H1536" s="248">
        <v>-261.43799999999999</v>
      </c>
      <c r="I1536" s="249"/>
      <c r="J1536" s="244"/>
      <c r="K1536" s="244"/>
      <c r="L1536" s="250"/>
      <c r="M1536" s="251"/>
      <c r="N1536" s="252"/>
      <c r="O1536" s="252"/>
      <c r="P1536" s="252"/>
      <c r="Q1536" s="252"/>
      <c r="R1536" s="252"/>
      <c r="S1536" s="252"/>
      <c r="T1536" s="25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54" t="s">
        <v>253</v>
      </c>
      <c r="AU1536" s="254" t="s">
        <v>92</v>
      </c>
      <c r="AV1536" s="13" t="s">
        <v>92</v>
      </c>
      <c r="AW1536" s="13" t="s">
        <v>36</v>
      </c>
      <c r="AX1536" s="13" t="s">
        <v>83</v>
      </c>
      <c r="AY1536" s="254" t="s">
        <v>244</v>
      </c>
    </row>
    <row r="1537" s="16" customFormat="1">
      <c r="A1537" s="16"/>
      <c r="B1537" s="276"/>
      <c r="C1537" s="277"/>
      <c r="D1537" s="245" t="s">
        <v>253</v>
      </c>
      <c r="E1537" s="278" t="s">
        <v>1</v>
      </c>
      <c r="F1537" s="279" t="s">
        <v>503</v>
      </c>
      <c r="G1537" s="277"/>
      <c r="H1537" s="280">
        <v>-261.43799999999999</v>
      </c>
      <c r="I1537" s="281"/>
      <c r="J1537" s="277"/>
      <c r="K1537" s="277"/>
      <c r="L1537" s="282"/>
      <c r="M1537" s="283"/>
      <c r="N1537" s="284"/>
      <c r="O1537" s="284"/>
      <c r="P1537" s="284"/>
      <c r="Q1537" s="284"/>
      <c r="R1537" s="284"/>
      <c r="S1537" s="284"/>
      <c r="T1537" s="285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T1537" s="286" t="s">
        <v>253</v>
      </c>
      <c r="AU1537" s="286" t="s">
        <v>92</v>
      </c>
      <c r="AV1537" s="16" t="s">
        <v>358</v>
      </c>
      <c r="AW1537" s="16" t="s">
        <v>36</v>
      </c>
      <c r="AX1537" s="16" t="s">
        <v>83</v>
      </c>
      <c r="AY1537" s="286" t="s">
        <v>244</v>
      </c>
    </row>
    <row r="1538" s="14" customFormat="1">
      <c r="A1538" s="14"/>
      <c r="B1538" s="255"/>
      <c r="C1538" s="256"/>
      <c r="D1538" s="245" t="s">
        <v>253</v>
      </c>
      <c r="E1538" s="257" t="s">
        <v>1</v>
      </c>
      <c r="F1538" s="258" t="s">
        <v>255</v>
      </c>
      <c r="G1538" s="256"/>
      <c r="H1538" s="259">
        <v>561.78200000000004</v>
      </c>
      <c r="I1538" s="260"/>
      <c r="J1538" s="256"/>
      <c r="K1538" s="256"/>
      <c r="L1538" s="261"/>
      <c r="M1538" s="262"/>
      <c r="N1538" s="263"/>
      <c r="O1538" s="263"/>
      <c r="P1538" s="263"/>
      <c r="Q1538" s="263"/>
      <c r="R1538" s="263"/>
      <c r="S1538" s="263"/>
      <c r="T1538" s="26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65" t="s">
        <v>253</v>
      </c>
      <c r="AU1538" s="265" t="s">
        <v>92</v>
      </c>
      <c r="AV1538" s="14" t="s">
        <v>251</v>
      </c>
      <c r="AW1538" s="14" t="s">
        <v>36</v>
      </c>
      <c r="AX1538" s="14" t="s">
        <v>90</v>
      </c>
      <c r="AY1538" s="265" t="s">
        <v>244</v>
      </c>
    </row>
    <row r="1539" s="15" customFormat="1">
      <c r="A1539" s="15"/>
      <c r="B1539" s="266"/>
      <c r="C1539" s="267"/>
      <c r="D1539" s="245" t="s">
        <v>253</v>
      </c>
      <c r="E1539" s="268" t="s">
        <v>1</v>
      </c>
      <c r="F1539" s="269" t="s">
        <v>1802</v>
      </c>
      <c r="G1539" s="267"/>
      <c r="H1539" s="268" t="s">
        <v>1</v>
      </c>
      <c r="I1539" s="270"/>
      <c r="J1539" s="267"/>
      <c r="K1539" s="267"/>
      <c r="L1539" s="271"/>
      <c r="M1539" s="272"/>
      <c r="N1539" s="273"/>
      <c r="O1539" s="273"/>
      <c r="P1539" s="273"/>
      <c r="Q1539" s="273"/>
      <c r="R1539" s="273"/>
      <c r="S1539" s="273"/>
      <c r="T1539" s="274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T1539" s="275" t="s">
        <v>253</v>
      </c>
      <c r="AU1539" s="275" t="s">
        <v>92</v>
      </c>
      <c r="AV1539" s="15" t="s">
        <v>90</v>
      </c>
      <c r="AW1539" s="15" t="s">
        <v>36</v>
      </c>
      <c r="AX1539" s="15" t="s">
        <v>83</v>
      </c>
      <c r="AY1539" s="275" t="s">
        <v>244</v>
      </c>
    </row>
    <row r="1540" s="13" customFormat="1">
      <c r="A1540" s="13"/>
      <c r="B1540" s="243"/>
      <c r="C1540" s="244"/>
      <c r="D1540" s="245" t="s">
        <v>253</v>
      </c>
      <c r="E1540" s="246" t="s">
        <v>1</v>
      </c>
      <c r="F1540" s="247" t="s">
        <v>1889</v>
      </c>
      <c r="G1540" s="244"/>
      <c r="H1540" s="248">
        <v>736</v>
      </c>
      <c r="I1540" s="249"/>
      <c r="J1540" s="244"/>
      <c r="K1540" s="244"/>
      <c r="L1540" s="250"/>
      <c r="M1540" s="306"/>
      <c r="N1540" s="307"/>
      <c r="O1540" s="307"/>
      <c r="P1540" s="307"/>
      <c r="Q1540" s="307"/>
      <c r="R1540" s="307"/>
      <c r="S1540" s="307"/>
      <c r="T1540" s="308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54" t="s">
        <v>253</v>
      </c>
      <c r="AU1540" s="254" t="s">
        <v>92</v>
      </c>
      <c r="AV1540" s="13" t="s">
        <v>92</v>
      </c>
      <c r="AW1540" s="13" t="s">
        <v>36</v>
      </c>
      <c r="AX1540" s="13" t="s">
        <v>83</v>
      </c>
      <c r="AY1540" s="254" t="s">
        <v>244</v>
      </c>
    </row>
    <row r="1541" s="2" customFormat="1" ht="6.96" customHeight="1">
      <c r="A1541" s="39"/>
      <c r="B1541" s="67"/>
      <c r="C1541" s="68"/>
      <c r="D1541" s="68"/>
      <c r="E1541" s="68"/>
      <c r="F1541" s="68"/>
      <c r="G1541" s="68"/>
      <c r="H1541" s="68"/>
      <c r="I1541" s="68"/>
      <c r="J1541" s="68"/>
      <c r="K1541" s="68"/>
      <c r="L1541" s="45"/>
      <c r="M1541" s="39"/>
      <c r="O1541" s="39"/>
      <c r="P1541" s="39"/>
      <c r="Q1541" s="39"/>
      <c r="R1541" s="39"/>
      <c r="S1541" s="39"/>
      <c r="T1541" s="39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</row>
  </sheetData>
  <sheetProtection sheet="1" autoFilter="0" formatColumns="0" formatRows="0" objects="1" scenarios="1" spinCount="100000" saltValue="d5kL4GAjfx0q+enscOeLRrWgv55HSzgNDjYunu/MqVEL/qcTC1jdUJZOR47SKj8bKIhXpoS+Mt+SCa3ZUIcRmg==" hashValue="GJfUNAsVQu2q/eTDTnMSiFr3Kznvp+Jul/ZUV4xS5tUOVYl8DY2cIdBFuDH1ctSjMdEf2EwEml0LZSzf5ptfQA==" algorithmName="SHA-512" password="CC35"/>
  <autoFilter ref="C144:K154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3:H133"/>
    <mergeCell ref="E135:H135"/>
    <mergeCell ref="E137:H13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5248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2116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ROUND((SUM(BE125:BE301)),  2)</f>
        <v>0</v>
      </c>
      <c r="G35" s="39"/>
      <c r="H35" s="39"/>
      <c r="I35" s="166">
        <v>0.20999999999999999</v>
      </c>
      <c r="J35" s="165">
        <f>ROUND(((SUM(BE125:BE301))*I35),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ROUND((SUM(BF125:BF301)),  2)</f>
        <v>0</v>
      </c>
      <c r="G36" s="39"/>
      <c r="H36" s="39"/>
      <c r="I36" s="166">
        <v>0.12</v>
      </c>
      <c r="J36" s="165">
        <f>ROUND(((SUM(BF125:BF301))*I36),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ROUND((SUM(BG125:BG301)),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ROUND((SUM(BH125:BH301)),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ROUND((SUM(BI125:BI301)),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D.1.2.1 - Stavebně-konstrukční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204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207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208</v>
      </c>
      <c r="E101" s="198"/>
      <c r="F101" s="198"/>
      <c r="G101" s="198"/>
      <c r="H101" s="198"/>
      <c r="I101" s="198"/>
      <c r="J101" s="199">
        <f>J208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210</v>
      </c>
      <c r="E102" s="198"/>
      <c r="F102" s="198"/>
      <c r="G102" s="198"/>
      <c r="H102" s="198"/>
      <c r="I102" s="198"/>
      <c r="J102" s="199">
        <f>J292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212</v>
      </c>
      <c r="E103" s="198"/>
      <c r="F103" s="198"/>
      <c r="G103" s="198"/>
      <c r="H103" s="198"/>
      <c r="I103" s="198"/>
      <c r="J103" s="199">
        <f>J300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229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186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5248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192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D.1.2.1 - Stavebně-konstrukční řešení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Areál Nemocnice České Budějovice</v>
      </c>
      <c r="G119" s="41"/>
      <c r="H119" s="41"/>
      <c r="I119" s="33" t="s">
        <v>22</v>
      </c>
      <c r="J119" s="80" t="str">
        <f>IF(J14="","",J14)</f>
        <v>29. 4. 2025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32</v>
      </c>
      <c r="J121" s="37" t="str">
        <f>E23</f>
        <v>AGP nova spol. s.r.o.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30</v>
      </c>
      <c r="D122" s="41"/>
      <c r="E122" s="41"/>
      <c r="F122" s="28" t="str">
        <f>IF(E20="","",E20)</f>
        <v>Vyplň údaj</v>
      </c>
      <c r="G122" s="41"/>
      <c r="H122" s="41"/>
      <c r="I122" s="33" t="s">
        <v>37</v>
      </c>
      <c r="J122" s="37" t="str">
        <f>E26</f>
        <v>QSB, s.r.o.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230</v>
      </c>
      <c r="D124" s="204" t="s">
        <v>68</v>
      </c>
      <c r="E124" s="204" t="s">
        <v>64</v>
      </c>
      <c r="F124" s="204" t="s">
        <v>65</v>
      </c>
      <c r="G124" s="204" t="s">
        <v>231</v>
      </c>
      <c r="H124" s="204" t="s">
        <v>232</v>
      </c>
      <c r="I124" s="204" t="s">
        <v>233</v>
      </c>
      <c r="J124" s="205" t="s">
        <v>201</v>
      </c>
      <c r="K124" s="206" t="s">
        <v>234</v>
      </c>
      <c r="L124" s="207"/>
      <c r="M124" s="101" t="s">
        <v>1</v>
      </c>
      <c r="N124" s="102" t="s">
        <v>47</v>
      </c>
      <c r="O124" s="102" t="s">
        <v>235</v>
      </c>
      <c r="P124" s="102" t="s">
        <v>236</v>
      </c>
      <c r="Q124" s="102" t="s">
        <v>237</v>
      </c>
      <c r="R124" s="102" t="s">
        <v>238</v>
      </c>
      <c r="S124" s="102" t="s">
        <v>239</v>
      </c>
      <c r="T124" s="103" t="s">
        <v>240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241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712.87518251999995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82</v>
      </c>
      <c r="AU125" s="18" t="s">
        <v>203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82</v>
      </c>
      <c r="E126" s="216" t="s">
        <v>242</v>
      </c>
      <c r="F126" s="216" t="s">
        <v>243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P127+P208+P292+P300</f>
        <v>0</v>
      </c>
      <c r="Q126" s="221"/>
      <c r="R126" s="222">
        <f>R127+R208+R292+R300</f>
        <v>712.87518251999995</v>
      </c>
      <c r="S126" s="221"/>
      <c r="T126" s="223">
        <f>T127+T208+T292+T300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90</v>
      </c>
      <c r="AT126" s="225" t="s">
        <v>82</v>
      </c>
      <c r="AU126" s="225" t="s">
        <v>83</v>
      </c>
      <c r="AY126" s="224" t="s">
        <v>244</v>
      </c>
      <c r="BK126" s="226">
        <f>BK127+BK208+BK292+BK300</f>
        <v>0</v>
      </c>
    </row>
    <row r="127" s="12" customFormat="1" ht="22.8" customHeight="1">
      <c r="A127" s="12"/>
      <c r="B127" s="213"/>
      <c r="C127" s="214"/>
      <c r="D127" s="215" t="s">
        <v>82</v>
      </c>
      <c r="E127" s="227" t="s">
        <v>358</v>
      </c>
      <c r="F127" s="227" t="s">
        <v>359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SUM(P128:P207)</f>
        <v>0</v>
      </c>
      <c r="Q127" s="221"/>
      <c r="R127" s="222">
        <f>SUM(R128:R207)</f>
        <v>48.759018719999993</v>
      </c>
      <c r="S127" s="221"/>
      <c r="T127" s="223">
        <f>SUM(T128:T207)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90</v>
      </c>
      <c r="AT127" s="225" t="s">
        <v>82</v>
      </c>
      <c r="AU127" s="225" t="s">
        <v>90</v>
      </c>
      <c r="AY127" s="224" t="s">
        <v>244</v>
      </c>
      <c r="BK127" s="226">
        <f>SUM(BK128:BK207)</f>
        <v>0</v>
      </c>
    </row>
    <row r="128" s="2" customFormat="1" ht="33" customHeight="1">
      <c r="A128" s="39"/>
      <c r="B128" s="40"/>
      <c r="C128" s="229" t="s">
        <v>90</v>
      </c>
      <c r="D128" s="229" t="s">
        <v>247</v>
      </c>
      <c r="E128" s="230" t="s">
        <v>5591</v>
      </c>
      <c r="F128" s="231" t="s">
        <v>5592</v>
      </c>
      <c r="G128" s="232" t="s">
        <v>171</v>
      </c>
      <c r="H128" s="233">
        <v>4.3739999999999997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2.5018699999999998</v>
      </c>
      <c r="R128" s="239">
        <f>Q128*H128</f>
        <v>10.943179379999998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251</v>
      </c>
      <c r="AT128" s="241" t="s">
        <v>247</v>
      </c>
      <c r="AU128" s="241" t="s">
        <v>92</v>
      </c>
      <c r="AY128" s="18" t="s">
        <v>244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251</v>
      </c>
      <c r="BM128" s="241" t="s">
        <v>5593</v>
      </c>
    </row>
    <row r="129" s="15" customFormat="1">
      <c r="A129" s="15"/>
      <c r="B129" s="266"/>
      <c r="C129" s="267"/>
      <c r="D129" s="245" t="s">
        <v>253</v>
      </c>
      <c r="E129" s="268" t="s">
        <v>1</v>
      </c>
      <c r="F129" s="269" t="s">
        <v>423</v>
      </c>
      <c r="G129" s="267"/>
      <c r="H129" s="268" t="s">
        <v>1</v>
      </c>
      <c r="I129" s="270"/>
      <c r="J129" s="267"/>
      <c r="K129" s="267"/>
      <c r="L129" s="271"/>
      <c r="M129" s="272"/>
      <c r="N129" s="273"/>
      <c r="O129" s="273"/>
      <c r="P129" s="273"/>
      <c r="Q129" s="273"/>
      <c r="R129" s="273"/>
      <c r="S129" s="273"/>
      <c r="T129" s="274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5" t="s">
        <v>253</v>
      </c>
      <c r="AU129" s="275" t="s">
        <v>92</v>
      </c>
      <c r="AV129" s="15" t="s">
        <v>90</v>
      </c>
      <c r="AW129" s="15" t="s">
        <v>36</v>
      </c>
      <c r="AX129" s="15" t="s">
        <v>83</v>
      </c>
      <c r="AY129" s="275" t="s">
        <v>244</v>
      </c>
    </row>
    <row r="130" s="15" customFormat="1">
      <c r="A130" s="15"/>
      <c r="B130" s="266"/>
      <c r="C130" s="267"/>
      <c r="D130" s="245" t="s">
        <v>253</v>
      </c>
      <c r="E130" s="268" t="s">
        <v>1</v>
      </c>
      <c r="F130" s="269" t="s">
        <v>5594</v>
      </c>
      <c r="G130" s="267"/>
      <c r="H130" s="268" t="s">
        <v>1</v>
      </c>
      <c r="I130" s="270"/>
      <c r="J130" s="267"/>
      <c r="K130" s="267"/>
      <c r="L130" s="271"/>
      <c r="M130" s="272"/>
      <c r="N130" s="273"/>
      <c r="O130" s="273"/>
      <c r="P130" s="273"/>
      <c r="Q130" s="273"/>
      <c r="R130" s="273"/>
      <c r="S130" s="273"/>
      <c r="T130" s="27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75" t="s">
        <v>253</v>
      </c>
      <c r="AU130" s="275" t="s">
        <v>92</v>
      </c>
      <c r="AV130" s="15" t="s">
        <v>90</v>
      </c>
      <c r="AW130" s="15" t="s">
        <v>36</v>
      </c>
      <c r="AX130" s="15" t="s">
        <v>83</v>
      </c>
      <c r="AY130" s="275" t="s">
        <v>244</v>
      </c>
    </row>
    <row r="131" s="15" customFormat="1">
      <c r="A131" s="15"/>
      <c r="B131" s="266"/>
      <c r="C131" s="267"/>
      <c r="D131" s="245" t="s">
        <v>253</v>
      </c>
      <c r="E131" s="268" t="s">
        <v>1</v>
      </c>
      <c r="F131" s="269" t="s">
        <v>5595</v>
      </c>
      <c r="G131" s="267"/>
      <c r="H131" s="268" t="s">
        <v>1</v>
      </c>
      <c r="I131" s="270"/>
      <c r="J131" s="267"/>
      <c r="K131" s="267"/>
      <c r="L131" s="271"/>
      <c r="M131" s="272"/>
      <c r="N131" s="273"/>
      <c r="O131" s="273"/>
      <c r="P131" s="273"/>
      <c r="Q131" s="273"/>
      <c r="R131" s="273"/>
      <c r="S131" s="273"/>
      <c r="T131" s="27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75" t="s">
        <v>253</v>
      </c>
      <c r="AU131" s="275" t="s">
        <v>92</v>
      </c>
      <c r="AV131" s="15" t="s">
        <v>90</v>
      </c>
      <c r="AW131" s="15" t="s">
        <v>36</v>
      </c>
      <c r="AX131" s="15" t="s">
        <v>83</v>
      </c>
      <c r="AY131" s="275" t="s">
        <v>244</v>
      </c>
    </row>
    <row r="132" s="13" customFormat="1">
      <c r="A132" s="13"/>
      <c r="B132" s="243"/>
      <c r="C132" s="244"/>
      <c r="D132" s="245" t="s">
        <v>253</v>
      </c>
      <c r="E132" s="246" t="s">
        <v>1</v>
      </c>
      <c r="F132" s="247" t="s">
        <v>5596</v>
      </c>
      <c r="G132" s="244"/>
      <c r="H132" s="248">
        <v>2.6549999999999998</v>
      </c>
      <c r="I132" s="249"/>
      <c r="J132" s="244"/>
      <c r="K132" s="244"/>
      <c r="L132" s="250"/>
      <c r="M132" s="251"/>
      <c r="N132" s="252"/>
      <c r="O132" s="252"/>
      <c r="P132" s="252"/>
      <c r="Q132" s="252"/>
      <c r="R132" s="252"/>
      <c r="S132" s="252"/>
      <c r="T132" s="25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4" t="s">
        <v>253</v>
      </c>
      <c r="AU132" s="254" t="s">
        <v>92</v>
      </c>
      <c r="AV132" s="13" t="s">
        <v>92</v>
      </c>
      <c r="AW132" s="13" t="s">
        <v>36</v>
      </c>
      <c r="AX132" s="13" t="s">
        <v>83</v>
      </c>
      <c r="AY132" s="254" t="s">
        <v>244</v>
      </c>
    </row>
    <row r="133" s="15" customFormat="1">
      <c r="A133" s="15"/>
      <c r="B133" s="266"/>
      <c r="C133" s="267"/>
      <c r="D133" s="245" t="s">
        <v>253</v>
      </c>
      <c r="E133" s="268" t="s">
        <v>1</v>
      </c>
      <c r="F133" s="269" t="s">
        <v>5597</v>
      </c>
      <c r="G133" s="267"/>
      <c r="H133" s="268" t="s">
        <v>1</v>
      </c>
      <c r="I133" s="270"/>
      <c r="J133" s="267"/>
      <c r="K133" s="267"/>
      <c r="L133" s="271"/>
      <c r="M133" s="272"/>
      <c r="N133" s="273"/>
      <c r="O133" s="273"/>
      <c r="P133" s="273"/>
      <c r="Q133" s="273"/>
      <c r="R133" s="273"/>
      <c r="S133" s="273"/>
      <c r="T133" s="27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5" t="s">
        <v>253</v>
      </c>
      <c r="AU133" s="275" t="s">
        <v>92</v>
      </c>
      <c r="AV133" s="15" t="s">
        <v>90</v>
      </c>
      <c r="AW133" s="15" t="s">
        <v>36</v>
      </c>
      <c r="AX133" s="15" t="s">
        <v>83</v>
      </c>
      <c r="AY133" s="275" t="s">
        <v>244</v>
      </c>
    </row>
    <row r="134" s="13" customFormat="1">
      <c r="A134" s="13"/>
      <c r="B134" s="243"/>
      <c r="C134" s="244"/>
      <c r="D134" s="245" t="s">
        <v>253</v>
      </c>
      <c r="E134" s="246" t="s">
        <v>1</v>
      </c>
      <c r="F134" s="247" t="s">
        <v>5598</v>
      </c>
      <c r="G134" s="244"/>
      <c r="H134" s="248">
        <v>1.456</v>
      </c>
      <c r="I134" s="249"/>
      <c r="J134" s="244"/>
      <c r="K134" s="244"/>
      <c r="L134" s="250"/>
      <c r="M134" s="251"/>
      <c r="N134" s="252"/>
      <c r="O134" s="252"/>
      <c r="P134" s="252"/>
      <c r="Q134" s="252"/>
      <c r="R134" s="252"/>
      <c r="S134" s="252"/>
      <c r="T134" s="25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4" t="s">
        <v>253</v>
      </c>
      <c r="AU134" s="254" t="s">
        <v>92</v>
      </c>
      <c r="AV134" s="13" t="s">
        <v>92</v>
      </c>
      <c r="AW134" s="13" t="s">
        <v>36</v>
      </c>
      <c r="AX134" s="13" t="s">
        <v>83</v>
      </c>
      <c r="AY134" s="254" t="s">
        <v>244</v>
      </c>
    </row>
    <row r="135" s="15" customFormat="1">
      <c r="A135" s="15"/>
      <c r="B135" s="266"/>
      <c r="C135" s="267"/>
      <c r="D135" s="245" t="s">
        <v>253</v>
      </c>
      <c r="E135" s="268" t="s">
        <v>1</v>
      </c>
      <c r="F135" s="269" t="s">
        <v>2235</v>
      </c>
      <c r="G135" s="267"/>
      <c r="H135" s="268" t="s">
        <v>1</v>
      </c>
      <c r="I135" s="270"/>
      <c r="J135" s="267"/>
      <c r="K135" s="267"/>
      <c r="L135" s="271"/>
      <c r="M135" s="272"/>
      <c r="N135" s="273"/>
      <c r="O135" s="273"/>
      <c r="P135" s="273"/>
      <c r="Q135" s="273"/>
      <c r="R135" s="273"/>
      <c r="S135" s="273"/>
      <c r="T135" s="27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5" t="s">
        <v>253</v>
      </c>
      <c r="AU135" s="275" t="s">
        <v>92</v>
      </c>
      <c r="AV135" s="15" t="s">
        <v>90</v>
      </c>
      <c r="AW135" s="15" t="s">
        <v>36</v>
      </c>
      <c r="AX135" s="15" t="s">
        <v>83</v>
      </c>
      <c r="AY135" s="275" t="s">
        <v>244</v>
      </c>
    </row>
    <row r="136" s="13" customFormat="1">
      <c r="A136" s="13"/>
      <c r="B136" s="243"/>
      <c r="C136" s="244"/>
      <c r="D136" s="245" t="s">
        <v>253</v>
      </c>
      <c r="E136" s="246" t="s">
        <v>1</v>
      </c>
      <c r="F136" s="247" t="s">
        <v>5599</v>
      </c>
      <c r="G136" s="244"/>
      <c r="H136" s="248">
        <v>0.26300000000000001</v>
      </c>
      <c r="I136" s="249"/>
      <c r="J136" s="244"/>
      <c r="K136" s="244"/>
      <c r="L136" s="250"/>
      <c r="M136" s="251"/>
      <c r="N136" s="252"/>
      <c r="O136" s="252"/>
      <c r="P136" s="252"/>
      <c r="Q136" s="252"/>
      <c r="R136" s="252"/>
      <c r="S136" s="252"/>
      <c r="T136" s="25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4" t="s">
        <v>253</v>
      </c>
      <c r="AU136" s="254" t="s">
        <v>92</v>
      </c>
      <c r="AV136" s="13" t="s">
        <v>92</v>
      </c>
      <c r="AW136" s="13" t="s">
        <v>36</v>
      </c>
      <c r="AX136" s="13" t="s">
        <v>83</v>
      </c>
      <c r="AY136" s="254" t="s">
        <v>244</v>
      </c>
    </row>
    <row r="137" s="14" customFormat="1">
      <c r="A137" s="14"/>
      <c r="B137" s="255"/>
      <c r="C137" s="256"/>
      <c r="D137" s="245" t="s">
        <v>253</v>
      </c>
      <c r="E137" s="257" t="s">
        <v>1</v>
      </c>
      <c r="F137" s="258" t="s">
        <v>255</v>
      </c>
      <c r="G137" s="256"/>
      <c r="H137" s="259">
        <v>4.3739999999999997</v>
      </c>
      <c r="I137" s="260"/>
      <c r="J137" s="256"/>
      <c r="K137" s="256"/>
      <c r="L137" s="261"/>
      <c r="M137" s="262"/>
      <c r="N137" s="263"/>
      <c r="O137" s="263"/>
      <c r="P137" s="263"/>
      <c r="Q137" s="263"/>
      <c r="R137" s="263"/>
      <c r="S137" s="263"/>
      <c r="T137" s="26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5" t="s">
        <v>253</v>
      </c>
      <c r="AU137" s="265" t="s">
        <v>92</v>
      </c>
      <c r="AV137" s="14" t="s">
        <v>251</v>
      </c>
      <c r="AW137" s="14" t="s">
        <v>36</v>
      </c>
      <c r="AX137" s="14" t="s">
        <v>90</v>
      </c>
      <c r="AY137" s="265" t="s">
        <v>244</v>
      </c>
    </row>
    <row r="138" s="2" customFormat="1" ht="24.15" customHeight="1">
      <c r="A138" s="39"/>
      <c r="B138" s="40"/>
      <c r="C138" s="229" t="s">
        <v>92</v>
      </c>
      <c r="D138" s="229" t="s">
        <v>247</v>
      </c>
      <c r="E138" s="230" t="s">
        <v>2253</v>
      </c>
      <c r="F138" s="231" t="s">
        <v>2254</v>
      </c>
      <c r="G138" s="232" t="s">
        <v>250</v>
      </c>
      <c r="H138" s="233">
        <v>2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0.032800000000000003</v>
      </c>
      <c r="R138" s="239">
        <f>Q138*H138</f>
        <v>0.065600000000000006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251</v>
      </c>
      <c r="AT138" s="241" t="s">
        <v>247</v>
      </c>
      <c r="AU138" s="241" t="s">
        <v>92</v>
      </c>
      <c r="AY138" s="18" t="s">
        <v>244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251</v>
      </c>
      <c r="BM138" s="241" t="s">
        <v>5600</v>
      </c>
    </row>
    <row r="139" s="2" customFormat="1">
      <c r="A139" s="39"/>
      <c r="B139" s="40"/>
      <c r="C139" s="41"/>
      <c r="D139" s="245" t="s">
        <v>632</v>
      </c>
      <c r="E139" s="41"/>
      <c r="F139" s="299" t="s">
        <v>2256</v>
      </c>
      <c r="G139" s="41"/>
      <c r="H139" s="41"/>
      <c r="I139" s="300"/>
      <c r="J139" s="41"/>
      <c r="K139" s="41"/>
      <c r="L139" s="45"/>
      <c r="M139" s="301"/>
      <c r="N139" s="302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632</v>
      </c>
      <c r="AU139" s="18" t="s">
        <v>92</v>
      </c>
    </row>
    <row r="140" s="15" customFormat="1">
      <c r="A140" s="15"/>
      <c r="B140" s="266"/>
      <c r="C140" s="267"/>
      <c r="D140" s="245" t="s">
        <v>253</v>
      </c>
      <c r="E140" s="268" t="s">
        <v>1</v>
      </c>
      <c r="F140" s="269" t="s">
        <v>2661</v>
      </c>
      <c r="G140" s="267"/>
      <c r="H140" s="268" t="s">
        <v>1</v>
      </c>
      <c r="I140" s="270"/>
      <c r="J140" s="267"/>
      <c r="K140" s="267"/>
      <c r="L140" s="271"/>
      <c r="M140" s="272"/>
      <c r="N140" s="273"/>
      <c r="O140" s="273"/>
      <c r="P140" s="273"/>
      <c r="Q140" s="273"/>
      <c r="R140" s="273"/>
      <c r="S140" s="273"/>
      <c r="T140" s="274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5" t="s">
        <v>253</v>
      </c>
      <c r="AU140" s="275" t="s">
        <v>92</v>
      </c>
      <c r="AV140" s="15" t="s">
        <v>90</v>
      </c>
      <c r="AW140" s="15" t="s">
        <v>36</v>
      </c>
      <c r="AX140" s="15" t="s">
        <v>83</v>
      </c>
      <c r="AY140" s="275" t="s">
        <v>244</v>
      </c>
    </row>
    <row r="141" s="15" customFormat="1">
      <c r="A141" s="15"/>
      <c r="B141" s="266"/>
      <c r="C141" s="267"/>
      <c r="D141" s="245" t="s">
        <v>253</v>
      </c>
      <c r="E141" s="268" t="s">
        <v>1</v>
      </c>
      <c r="F141" s="269" t="s">
        <v>2235</v>
      </c>
      <c r="G141" s="267"/>
      <c r="H141" s="268" t="s">
        <v>1</v>
      </c>
      <c r="I141" s="270"/>
      <c r="J141" s="267"/>
      <c r="K141" s="267"/>
      <c r="L141" s="271"/>
      <c r="M141" s="272"/>
      <c r="N141" s="273"/>
      <c r="O141" s="273"/>
      <c r="P141" s="273"/>
      <c r="Q141" s="273"/>
      <c r="R141" s="273"/>
      <c r="S141" s="273"/>
      <c r="T141" s="27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5" t="s">
        <v>253</v>
      </c>
      <c r="AU141" s="275" t="s">
        <v>92</v>
      </c>
      <c r="AV141" s="15" t="s">
        <v>90</v>
      </c>
      <c r="AW141" s="15" t="s">
        <v>36</v>
      </c>
      <c r="AX141" s="15" t="s">
        <v>83</v>
      </c>
      <c r="AY141" s="275" t="s">
        <v>244</v>
      </c>
    </row>
    <row r="142" s="13" customFormat="1">
      <c r="A142" s="13"/>
      <c r="B142" s="243"/>
      <c r="C142" s="244"/>
      <c r="D142" s="245" t="s">
        <v>253</v>
      </c>
      <c r="E142" s="246" t="s">
        <v>1</v>
      </c>
      <c r="F142" s="247" t="s">
        <v>5601</v>
      </c>
      <c r="G142" s="244"/>
      <c r="H142" s="248">
        <v>2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253</v>
      </c>
      <c r="AU142" s="254" t="s">
        <v>92</v>
      </c>
      <c r="AV142" s="13" t="s">
        <v>92</v>
      </c>
      <c r="AW142" s="13" t="s">
        <v>36</v>
      </c>
      <c r="AX142" s="13" t="s">
        <v>83</v>
      </c>
      <c r="AY142" s="254" t="s">
        <v>244</v>
      </c>
    </row>
    <row r="143" s="14" customFormat="1">
      <c r="A143" s="14"/>
      <c r="B143" s="255"/>
      <c r="C143" s="256"/>
      <c r="D143" s="245" t="s">
        <v>253</v>
      </c>
      <c r="E143" s="257" t="s">
        <v>1</v>
      </c>
      <c r="F143" s="258" t="s">
        <v>255</v>
      </c>
      <c r="G143" s="256"/>
      <c r="H143" s="259">
        <v>2</v>
      </c>
      <c r="I143" s="260"/>
      <c r="J143" s="256"/>
      <c r="K143" s="256"/>
      <c r="L143" s="261"/>
      <c r="M143" s="262"/>
      <c r="N143" s="263"/>
      <c r="O143" s="263"/>
      <c r="P143" s="263"/>
      <c r="Q143" s="263"/>
      <c r="R143" s="263"/>
      <c r="S143" s="263"/>
      <c r="T143" s="26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5" t="s">
        <v>253</v>
      </c>
      <c r="AU143" s="265" t="s">
        <v>92</v>
      </c>
      <c r="AV143" s="14" t="s">
        <v>251</v>
      </c>
      <c r="AW143" s="14" t="s">
        <v>36</v>
      </c>
      <c r="AX143" s="14" t="s">
        <v>90</v>
      </c>
      <c r="AY143" s="265" t="s">
        <v>244</v>
      </c>
    </row>
    <row r="144" s="2" customFormat="1" ht="24.15" customHeight="1">
      <c r="A144" s="39"/>
      <c r="B144" s="40"/>
      <c r="C144" s="287" t="s">
        <v>358</v>
      </c>
      <c r="D144" s="287" t="s">
        <v>529</v>
      </c>
      <c r="E144" s="288" t="s">
        <v>2266</v>
      </c>
      <c r="F144" s="289" t="s">
        <v>2267</v>
      </c>
      <c r="G144" s="290" t="s">
        <v>171</v>
      </c>
      <c r="H144" s="291">
        <v>0.95799999999999996</v>
      </c>
      <c r="I144" s="292"/>
      <c r="J144" s="293">
        <f>ROUND(I144*H144,2)</f>
        <v>0</v>
      </c>
      <c r="K144" s="294"/>
      <c r="L144" s="295"/>
      <c r="M144" s="296" t="s">
        <v>1</v>
      </c>
      <c r="N144" s="297" t="s">
        <v>48</v>
      </c>
      <c r="O144" s="92"/>
      <c r="P144" s="239">
        <f>O144*H144</f>
        <v>0</v>
      </c>
      <c r="Q144" s="239">
        <v>2.6499999999999999</v>
      </c>
      <c r="R144" s="239">
        <f>Q144*H144</f>
        <v>2.5387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280</v>
      </c>
      <c r="AT144" s="241" t="s">
        <v>529</v>
      </c>
      <c r="AU144" s="241" t="s">
        <v>92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251</v>
      </c>
      <c r="BM144" s="241" t="s">
        <v>5602</v>
      </c>
    </row>
    <row r="145" s="2" customFormat="1">
      <c r="A145" s="39"/>
      <c r="B145" s="40"/>
      <c r="C145" s="41"/>
      <c r="D145" s="245" t="s">
        <v>632</v>
      </c>
      <c r="E145" s="41"/>
      <c r="F145" s="299" t="s">
        <v>2247</v>
      </c>
      <c r="G145" s="41"/>
      <c r="H145" s="41"/>
      <c r="I145" s="300"/>
      <c r="J145" s="41"/>
      <c r="K145" s="41"/>
      <c r="L145" s="45"/>
      <c r="M145" s="301"/>
      <c r="N145" s="302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632</v>
      </c>
      <c r="AU145" s="18" t="s">
        <v>92</v>
      </c>
    </row>
    <row r="146" s="15" customFormat="1">
      <c r="A146" s="15"/>
      <c r="B146" s="266"/>
      <c r="C146" s="267"/>
      <c r="D146" s="245" t="s">
        <v>253</v>
      </c>
      <c r="E146" s="268" t="s">
        <v>1</v>
      </c>
      <c r="F146" s="269" t="s">
        <v>2661</v>
      </c>
      <c r="G146" s="267"/>
      <c r="H146" s="268" t="s">
        <v>1</v>
      </c>
      <c r="I146" s="270"/>
      <c r="J146" s="267"/>
      <c r="K146" s="267"/>
      <c r="L146" s="271"/>
      <c r="M146" s="272"/>
      <c r="N146" s="273"/>
      <c r="O146" s="273"/>
      <c r="P146" s="273"/>
      <c r="Q146" s="273"/>
      <c r="R146" s="273"/>
      <c r="S146" s="273"/>
      <c r="T146" s="27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5" t="s">
        <v>253</v>
      </c>
      <c r="AU146" s="275" t="s">
        <v>92</v>
      </c>
      <c r="AV146" s="15" t="s">
        <v>90</v>
      </c>
      <c r="AW146" s="15" t="s">
        <v>36</v>
      </c>
      <c r="AX146" s="15" t="s">
        <v>83</v>
      </c>
      <c r="AY146" s="275" t="s">
        <v>244</v>
      </c>
    </row>
    <row r="147" s="15" customFormat="1">
      <c r="A147" s="15"/>
      <c r="B147" s="266"/>
      <c r="C147" s="267"/>
      <c r="D147" s="245" t="s">
        <v>253</v>
      </c>
      <c r="E147" s="268" t="s">
        <v>1</v>
      </c>
      <c r="F147" s="269" t="s">
        <v>2235</v>
      </c>
      <c r="G147" s="267"/>
      <c r="H147" s="268" t="s">
        <v>1</v>
      </c>
      <c r="I147" s="270"/>
      <c r="J147" s="267"/>
      <c r="K147" s="267"/>
      <c r="L147" s="271"/>
      <c r="M147" s="272"/>
      <c r="N147" s="273"/>
      <c r="O147" s="273"/>
      <c r="P147" s="273"/>
      <c r="Q147" s="273"/>
      <c r="R147" s="273"/>
      <c r="S147" s="273"/>
      <c r="T147" s="27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5" t="s">
        <v>253</v>
      </c>
      <c r="AU147" s="275" t="s">
        <v>92</v>
      </c>
      <c r="AV147" s="15" t="s">
        <v>90</v>
      </c>
      <c r="AW147" s="15" t="s">
        <v>36</v>
      </c>
      <c r="AX147" s="15" t="s">
        <v>83</v>
      </c>
      <c r="AY147" s="275" t="s">
        <v>244</v>
      </c>
    </row>
    <row r="148" s="13" customFormat="1">
      <c r="A148" s="13"/>
      <c r="B148" s="243"/>
      <c r="C148" s="244"/>
      <c r="D148" s="245" t="s">
        <v>253</v>
      </c>
      <c r="E148" s="246" t="s">
        <v>1</v>
      </c>
      <c r="F148" s="247" t="s">
        <v>5603</v>
      </c>
      <c r="G148" s="244"/>
      <c r="H148" s="248">
        <v>0.95799999999999996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253</v>
      </c>
      <c r="AU148" s="254" t="s">
        <v>92</v>
      </c>
      <c r="AV148" s="13" t="s">
        <v>92</v>
      </c>
      <c r="AW148" s="13" t="s">
        <v>36</v>
      </c>
      <c r="AX148" s="13" t="s">
        <v>83</v>
      </c>
      <c r="AY148" s="254" t="s">
        <v>244</v>
      </c>
    </row>
    <row r="149" s="14" customFormat="1">
      <c r="A149" s="14"/>
      <c r="B149" s="255"/>
      <c r="C149" s="256"/>
      <c r="D149" s="245" t="s">
        <v>253</v>
      </c>
      <c r="E149" s="257" t="s">
        <v>1</v>
      </c>
      <c r="F149" s="258" t="s">
        <v>255</v>
      </c>
      <c r="G149" s="256"/>
      <c r="H149" s="259">
        <v>0.95799999999999996</v>
      </c>
      <c r="I149" s="260"/>
      <c r="J149" s="256"/>
      <c r="K149" s="256"/>
      <c r="L149" s="261"/>
      <c r="M149" s="262"/>
      <c r="N149" s="263"/>
      <c r="O149" s="263"/>
      <c r="P149" s="263"/>
      <c r="Q149" s="263"/>
      <c r="R149" s="263"/>
      <c r="S149" s="263"/>
      <c r="T149" s="26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5" t="s">
        <v>253</v>
      </c>
      <c r="AU149" s="265" t="s">
        <v>92</v>
      </c>
      <c r="AV149" s="14" t="s">
        <v>251</v>
      </c>
      <c r="AW149" s="14" t="s">
        <v>36</v>
      </c>
      <c r="AX149" s="14" t="s">
        <v>90</v>
      </c>
      <c r="AY149" s="265" t="s">
        <v>244</v>
      </c>
    </row>
    <row r="150" s="2" customFormat="1" ht="24.15" customHeight="1">
      <c r="A150" s="39"/>
      <c r="B150" s="40"/>
      <c r="C150" s="229" t="s">
        <v>251</v>
      </c>
      <c r="D150" s="229" t="s">
        <v>247</v>
      </c>
      <c r="E150" s="230" t="s">
        <v>5604</v>
      </c>
      <c r="F150" s="231" t="s">
        <v>5605</v>
      </c>
      <c r="G150" s="232" t="s">
        <v>174</v>
      </c>
      <c r="H150" s="233">
        <v>2.7999999999999998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0.0024399999999999999</v>
      </c>
      <c r="R150" s="239">
        <f>Q150*H150</f>
        <v>0.0068319999999999995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251</v>
      </c>
      <c r="AT150" s="241" t="s">
        <v>247</v>
      </c>
      <c r="AU150" s="241" t="s">
        <v>92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251</v>
      </c>
      <c r="BM150" s="241" t="s">
        <v>5606</v>
      </c>
    </row>
    <row r="151" s="15" customFormat="1">
      <c r="A151" s="15"/>
      <c r="B151" s="266"/>
      <c r="C151" s="267"/>
      <c r="D151" s="245" t="s">
        <v>253</v>
      </c>
      <c r="E151" s="268" t="s">
        <v>1</v>
      </c>
      <c r="F151" s="269" t="s">
        <v>2235</v>
      </c>
      <c r="G151" s="267"/>
      <c r="H151" s="268" t="s">
        <v>1</v>
      </c>
      <c r="I151" s="270"/>
      <c r="J151" s="267"/>
      <c r="K151" s="267"/>
      <c r="L151" s="271"/>
      <c r="M151" s="272"/>
      <c r="N151" s="273"/>
      <c r="O151" s="273"/>
      <c r="P151" s="273"/>
      <c r="Q151" s="273"/>
      <c r="R151" s="273"/>
      <c r="S151" s="273"/>
      <c r="T151" s="274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75" t="s">
        <v>253</v>
      </c>
      <c r="AU151" s="275" t="s">
        <v>92</v>
      </c>
      <c r="AV151" s="15" t="s">
        <v>90</v>
      </c>
      <c r="AW151" s="15" t="s">
        <v>36</v>
      </c>
      <c r="AX151" s="15" t="s">
        <v>83</v>
      </c>
      <c r="AY151" s="275" t="s">
        <v>244</v>
      </c>
    </row>
    <row r="152" s="13" customFormat="1">
      <c r="A152" s="13"/>
      <c r="B152" s="243"/>
      <c r="C152" s="244"/>
      <c r="D152" s="245" t="s">
        <v>253</v>
      </c>
      <c r="E152" s="246" t="s">
        <v>1</v>
      </c>
      <c r="F152" s="247" t="s">
        <v>5607</v>
      </c>
      <c r="G152" s="244"/>
      <c r="H152" s="248">
        <v>2.7999999999999998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253</v>
      </c>
      <c r="AU152" s="254" t="s">
        <v>92</v>
      </c>
      <c r="AV152" s="13" t="s">
        <v>92</v>
      </c>
      <c r="AW152" s="13" t="s">
        <v>36</v>
      </c>
      <c r="AX152" s="13" t="s">
        <v>90</v>
      </c>
      <c r="AY152" s="254" t="s">
        <v>244</v>
      </c>
    </row>
    <row r="153" s="2" customFormat="1" ht="24.15" customHeight="1">
      <c r="A153" s="39"/>
      <c r="B153" s="40"/>
      <c r="C153" s="229" t="s">
        <v>260</v>
      </c>
      <c r="D153" s="229" t="s">
        <v>247</v>
      </c>
      <c r="E153" s="230" t="s">
        <v>5608</v>
      </c>
      <c r="F153" s="231" t="s">
        <v>5609</v>
      </c>
      <c r="G153" s="232" t="s">
        <v>174</v>
      </c>
      <c r="H153" s="233">
        <v>2.7999999999999998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251</v>
      </c>
      <c r="AT153" s="241" t="s">
        <v>247</v>
      </c>
      <c r="AU153" s="241" t="s">
        <v>92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251</v>
      </c>
      <c r="BM153" s="241" t="s">
        <v>5610</v>
      </c>
    </row>
    <row r="154" s="15" customFormat="1">
      <c r="A154" s="15"/>
      <c r="B154" s="266"/>
      <c r="C154" s="267"/>
      <c r="D154" s="245" t="s">
        <v>253</v>
      </c>
      <c r="E154" s="268" t="s">
        <v>1</v>
      </c>
      <c r="F154" s="269" t="s">
        <v>2235</v>
      </c>
      <c r="G154" s="267"/>
      <c r="H154" s="268" t="s">
        <v>1</v>
      </c>
      <c r="I154" s="270"/>
      <c r="J154" s="267"/>
      <c r="K154" s="267"/>
      <c r="L154" s="271"/>
      <c r="M154" s="272"/>
      <c r="N154" s="273"/>
      <c r="O154" s="273"/>
      <c r="P154" s="273"/>
      <c r="Q154" s="273"/>
      <c r="R154" s="273"/>
      <c r="S154" s="273"/>
      <c r="T154" s="27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5" t="s">
        <v>253</v>
      </c>
      <c r="AU154" s="275" t="s">
        <v>92</v>
      </c>
      <c r="AV154" s="15" t="s">
        <v>90</v>
      </c>
      <c r="AW154" s="15" t="s">
        <v>36</v>
      </c>
      <c r="AX154" s="15" t="s">
        <v>83</v>
      </c>
      <c r="AY154" s="275" t="s">
        <v>244</v>
      </c>
    </row>
    <row r="155" s="13" customFormat="1">
      <c r="A155" s="13"/>
      <c r="B155" s="243"/>
      <c r="C155" s="244"/>
      <c r="D155" s="245" t="s">
        <v>253</v>
      </c>
      <c r="E155" s="246" t="s">
        <v>1</v>
      </c>
      <c r="F155" s="247" t="s">
        <v>5607</v>
      </c>
      <c r="G155" s="244"/>
      <c r="H155" s="248">
        <v>2.7999999999999998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253</v>
      </c>
      <c r="AU155" s="254" t="s">
        <v>92</v>
      </c>
      <c r="AV155" s="13" t="s">
        <v>92</v>
      </c>
      <c r="AW155" s="13" t="s">
        <v>36</v>
      </c>
      <c r="AX155" s="13" t="s">
        <v>90</v>
      </c>
      <c r="AY155" s="254" t="s">
        <v>244</v>
      </c>
    </row>
    <row r="156" s="2" customFormat="1" ht="21.75" customHeight="1">
      <c r="A156" s="39"/>
      <c r="B156" s="40"/>
      <c r="C156" s="229" t="s">
        <v>266</v>
      </c>
      <c r="D156" s="229" t="s">
        <v>247</v>
      </c>
      <c r="E156" s="230" t="s">
        <v>5611</v>
      </c>
      <c r="F156" s="231" t="s">
        <v>5612</v>
      </c>
      <c r="G156" s="232" t="s">
        <v>338</v>
      </c>
      <c r="H156" s="233">
        <v>0.036999999999999998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1.05237</v>
      </c>
      <c r="R156" s="239">
        <f>Q156*H156</f>
        <v>0.038937689999999997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251</v>
      </c>
      <c r="AT156" s="241" t="s">
        <v>247</v>
      </c>
      <c r="AU156" s="241" t="s">
        <v>92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251</v>
      </c>
      <c r="BM156" s="241" t="s">
        <v>5613</v>
      </c>
    </row>
    <row r="157" s="15" customFormat="1">
      <c r="A157" s="15"/>
      <c r="B157" s="266"/>
      <c r="C157" s="267"/>
      <c r="D157" s="245" t="s">
        <v>253</v>
      </c>
      <c r="E157" s="268" t="s">
        <v>1</v>
      </c>
      <c r="F157" s="269" t="s">
        <v>2235</v>
      </c>
      <c r="G157" s="267"/>
      <c r="H157" s="268" t="s">
        <v>1</v>
      </c>
      <c r="I157" s="270"/>
      <c r="J157" s="267"/>
      <c r="K157" s="267"/>
      <c r="L157" s="271"/>
      <c r="M157" s="272"/>
      <c r="N157" s="273"/>
      <c r="O157" s="273"/>
      <c r="P157" s="273"/>
      <c r="Q157" s="273"/>
      <c r="R157" s="273"/>
      <c r="S157" s="273"/>
      <c r="T157" s="27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75" t="s">
        <v>253</v>
      </c>
      <c r="AU157" s="275" t="s">
        <v>92</v>
      </c>
      <c r="AV157" s="15" t="s">
        <v>90</v>
      </c>
      <c r="AW157" s="15" t="s">
        <v>36</v>
      </c>
      <c r="AX157" s="15" t="s">
        <v>83</v>
      </c>
      <c r="AY157" s="275" t="s">
        <v>244</v>
      </c>
    </row>
    <row r="158" s="13" customFormat="1">
      <c r="A158" s="13"/>
      <c r="B158" s="243"/>
      <c r="C158" s="244"/>
      <c r="D158" s="245" t="s">
        <v>253</v>
      </c>
      <c r="E158" s="246" t="s">
        <v>1</v>
      </c>
      <c r="F158" s="247" t="s">
        <v>5614</v>
      </c>
      <c r="G158" s="244"/>
      <c r="H158" s="248">
        <v>0.036999999999999998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253</v>
      </c>
      <c r="AU158" s="254" t="s">
        <v>92</v>
      </c>
      <c r="AV158" s="13" t="s">
        <v>92</v>
      </c>
      <c r="AW158" s="13" t="s">
        <v>36</v>
      </c>
      <c r="AX158" s="13" t="s">
        <v>90</v>
      </c>
      <c r="AY158" s="254" t="s">
        <v>244</v>
      </c>
    </row>
    <row r="159" s="2" customFormat="1" ht="24.15" customHeight="1">
      <c r="A159" s="39"/>
      <c r="B159" s="40"/>
      <c r="C159" s="229" t="s">
        <v>274</v>
      </c>
      <c r="D159" s="229" t="s">
        <v>247</v>
      </c>
      <c r="E159" s="230" t="s">
        <v>5615</v>
      </c>
      <c r="F159" s="231" t="s">
        <v>5616</v>
      </c>
      <c r="G159" s="232" t="s">
        <v>174</v>
      </c>
      <c r="H159" s="233">
        <v>24.172000000000001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0.0025899999999999999</v>
      </c>
      <c r="R159" s="239">
        <f>Q159*H159</f>
        <v>0.062605479999999991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251</v>
      </c>
      <c r="AT159" s="241" t="s">
        <v>247</v>
      </c>
      <c r="AU159" s="241" t="s">
        <v>92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251</v>
      </c>
      <c r="BM159" s="241" t="s">
        <v>5617</v>
      </c>
    </row>
    <row r="160" s="15" customFormat="1">
      <c r="A160" s="15"/>
      <c r="B160" s="266"/>
      <c r="C160" s="267"/>
      <c r="D160" s="245" t="s">
        <v>253</v>
      </c>
      <c r="E160" s="268" t="s">
        <v>1</v>
      </c>
      <c r="F160" s="269" t="s">
        <v>5595</v>
      </c>
      <c r="G160" s="267"/>
      <c r="H160" s="268" t="s">
        <v>1</v>
      </c>
      <c r="I160" s="270"/>
      <c r="J160" s="267"/>
      <c r="K160" s="267"/>
      <c r="L160" s="271"/>
      <c r="M160" s="272"/>
      <c r="N160" s="273"/>
      <c r="O160" s="273"/>
      <c r="P160" s="273"/>
      <c r="Q160" s="273"/>
      <c r="R160" s="273"/>
      <c r="S160" s="273"/>
      <c r="T160" s="274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75" t="s">
        <v>253</v>
      </c>
      <c r="AU160" s="275" t="s">
        <v>92</v>
      </c>
      <c r="AV160" s="15" t="s">
        <v>90</v>
      </c>
      <c r="AW160" s="15" t="s">
        <v>36</v>
      </c>
      <c r="AX160" s="15" t="s">
        <v>83</v>
      </c>
      <c r="AY160" s="275" t="s">
        <v>244</v>
      </c>
    </row>
    <row r="161" s="13" customFormat="1">
      <c r="A161" s="13"/>
      <c r="B161" s="243"/>
      <c r="C161" s="244"/>
      <c r="D161" s="245" t="s">
        <v>253</v>
      </c>
      <c r="E161" s="246" t="s">
        <v>1</v>
      </c>
      <c r="F161" s="247" t="s">
        <v>5618</v>
      </c>
      <c r="G161" s="244"/>
      <c r="H161" s="248">
        <v>17.699999999999999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253</v>
      </c>
      <c r="AU161" s="254" t="s">
        <v>92</v>
      </c>
      <c r="AV161" s="13" t="s">
        <v>92</v>
      </c>
      <c r="AW161" s="13" t="s">
        <v>36</v>
      </c>
      <c r="AX161" s="13" t="s">
        <v>83</v>
      </c>
      <c r="AY161" s="254" t="s">
        <v>244</v>
      </c>
    </row>
    <row r="162" s="15" customFormat="1">
      <c r="A162" s="15"/>
      <c r="B162" s="266"/>
      <c r="C162" s="267"/>
      <c r="D162" s="245" t="s">
        <v>253</v>
      </c>
      <c r="E162" s="268" t="s">
        <v>1</v>
      </c>
      <c r="F162" s="269" t="s">
        <v>5597</v>
      </c>
      <c r="G162" s="267"/>
      <c r="H162" s="268" t="s">
        <v>1</v>
      </c>
      <c r="I162" s="270"/>
      <c r="J162" s="267"/>
      <c r="K162" s="267"/>
      <c r="L162" s="271"/>
      <c r="M162" s="272"/>
      <c r="N162" s="273"/>
      <c r="O162" s="273"/>
      <c r="P162" s="273"/>
      <c r="Q162" s="273"/>
      <c r="R162" s="273"/>
      <c r="S162" s="273"/>
      <c r="T162" s="274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5" t="s">
        <v>253</v>
      </c>
      <c r="AU162" s="275" t="s">
        <v>92</v>
      </c>
      <c r="AV162" s="15" t="s">
        <v>90</v>
      </c>
      <c r="AW162" s="15" t="s">
        <v>36</v>
      </c>
      <c r="AX162" s="15" t="s">
        <v>83</v>
      </c>
      <c r="AY162" s="275" t="s">
        <v>244</v>
      </c>
    </row>
    <row r="163" s="13" customFormat="1">
      <c r="A163" s="13"/>
      <c r="B163" s="243"/>
      <c r="C163" s="244"/>
      <c r="D163" s="245" t="s">
        <v>253</v>
      </c>
      <c r="E163" s="246" t="s">
        <v>1</v>
      </c>
      <c r="F163" s="247" t="s">
        <v>5619</v>
      </c>
      <c r="G163" s="244"/>
      <c r="H163" s="248">
        <v>6.4720000000000004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253</v>
      </c>
      <c r="AU163" s="254" t="s">
        <v>92</v>
      </c>
      <c r="AV163" s="13" t="s">
        <v>92</v>
      </c>
      <c r="AW163" s="13" t="s">
        <v>36</v>
      </c>
      <c r="AX163" s="13" t="s">
        <v>83</v>
      </c>
      <c r="AY163" s="254" t="s">
        <v>244</v>
      </c>
    </row>
    <row r="164" s="14" customFormat="1">
      <c r="A164" s="14"/>
      <c r="B164" s="255"/>
      <c r="C164" s="256"/>
      <c r="D164" s="245" t="s">
        <v>253</v>
      </c>
      <c r="E164" s="257" t="s">
        <v>1</v>
      </c>
      <c r="F164" s="258" t="s">
        <v>255</v>
      </c>
      <c r="G164" s="256"/>
      <c r="H164" s="259">
        <v>24.172000000000001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5" t="s">
        <v>253</v>
      </c>
      <c r="AU164" s="265" t="s">
        <v>92</v>
      </c>
      <c r="AV164" s="14" t="s">
        <v>251</v>
      </c>
      <c r="AW164" s="14" t="s">
        <v>36</v>
      </c>
      <c r="AX164" s="14" t="s">
        <v>90</v>
      </c>
      <c r="AY164" s="265" t="s">
        <v>244</v>
      </c>
    </row>
    <row r="165" s="2" customFormat="1" ht="24.15" customHeight="1">
      <c r="A165" s="39"/>
      <c r="B165" s="40"/>
      <c r="C165" s="229" t="s">
        <v>280</v>
      </c>
      <c r="D165" s="229" t="s">
        <v>247</v>
      </c>
      <c r="E165" s="230" t="s">
        <v>5620</v>
      </c>
      <c r="F165" s="231" t="s">
        <v>5621</v>
      </c>
      <c r="G165" s="232" t="s">
        <v>174</v>
      </c>
      <c r="H165" s="233">
        <v>24.172000000000001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251</v>
      </c>
      <c r="AT165" s="241" t="s">
        <v>247</v>
      </c>
      <c r="AU165" s="241" t="s">
        <v>92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251</v>
      </c>
      <c r="BM165" s="241" t="s">
        <v>5622</v>
      </c>
    </row>
    <row r="166" s="2" customFormat="1" ht="16.5" customHeight="1">
      <c r="A166" s="39"/>
      <c r="B166" s="40"/>
      <c r="C166" s="229" t="s">
        <v>288</v>
      </c>
      <c r="D166" s="229" t="s">
        <v>247</v>
      </c>
      <c r="E166" s="230" t="s">
        <v>5623</v>
      </c>
      <c r="F166" s="231" t="s">
        <v>5624</v>
      </c>
      <c r="G166" s="232" t="s">
        <v>338</v>
      </c>
      <c r="H166" s="233">
        <v>0.54100000000000004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1.05237</v>
      </c>
      <c r="R166" s="239">
        <f>Q166*H166</f>
        <v>0.56933217000000003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251</v>
      </c>
      <c r="AT166" s="241" t="s">
        <v>247</v>
      </c>
      <c r="AU166" s="241" t="s">
        <v>92</v>
      </c>
      <c r="AY166" s="18" t="s">
        <v>244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251</v>
      </c>
      <c r="BM166" s="241" t="s">
        <v>5625</v>
      </c>
    </row>
    <row r="167" s="15" customFormat="1">
      <c r="A167" s="15"/>
      <c r="B167" s="266"/>
      <c r="C167" s="267"/>
      <c r="D167" s="245" t="s">
        <v>253</v>
      </c>
      <c r="E167" s="268" t="s">
        <v>1</v>
      </c>
      <c r="F167" s="269" t="s">
        <v>423</v>
      </c>
      <c r="G167" s="267"/>
      <c r="H167" s="268" t="s">
        <v>1</v>
      </c>
      <c r="I167" s="270"/>
      <c r="J167" s="267"/>
      <c r="K167" s="267"/>
      <c r="L167" s="271"/>
      <c r="M167" s="272"/>
      <c r="N167" s="273"/>
      <c r="O167" s="273"/>
      <c r="P167" s="273"/>
      <c r="Q167" s="273"/>
      <c r="R167" s="273"/>
      <c r="S167" s="273"/>
      <c r="T167" s="274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75" t="s">
        <v>253</v>
      </c>
      <c r="AU167" s="275" t="s">
        <v>92</v>
      </c>
      <c r="AV167" s="15" t="s">
        <v>90</v>
      </c>
      <c r="AW167" s="15" t="s">
        <v>36</v>
      </c>
      <c r="AX167" s="15" t="s">
        <v>83</v>
      </c>
      <c r="AY167" s="275" t="s">
        <v>244</v>
      </c>
    </row>
    <row r="168" s="15" customFormat="1">
      <c r="A168" s="15"/>
      <c r="B168" s="266"/>
      <c r="C168" s="267"/>
      <c r="D168" s="245" t="s">
        <v>253</v>
      </c>
      <c r="E168" s="268" t="s">
        <v>1</v>
      </c>
      <c r="F168" s="269" t="s">
        <v>5594</v>
      </c>
      <c r="G168" s="267"/>
      <c r="H168" s="268" t="s">
        <v>1</v>
      </c>
      <c r="I168" s="270"/>
      <c r="J168" s="267"/>
      <c r="K168" s="267"/>
      <c r="L168" s="271"/>
      <c r="M168" s="272"/>
      <c r="N168" s="273"/>
      <c r="O168" s="273"/>
      <c r="P168" s="273"/>
      <c r="Q168" s="273"/>
      <c r="R168" s="273"/>
      <c r="S168" s="273"/>
      <c r="T168" s="274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75" t="s">
        <v>253</v>
      </c>
      <c r="AU168" s="275" t="s">
        <v>92</v>
      </c>
      <c r="AV168" s="15" t="s">
        <v>90</v>
      </c>
      <c r="AW168" s="15" t="s">
        <v>36</v>
      </c>
      <c r="AX168" s="15" t="s">
        <v>83</v>
      </c>
      <c r="AY168" s="275" t="s">
        <v>244</v>
      </c>
    </row>
    <row r="169" s="13" customFormat="1">
      <c r="A169" s="13"/>
      <c r="B169" s="243"/>
      <c r="C169" s="244"/>
      <c r="D169" s="245" t="s">
        <v>253</v>
      </c>
      <c r="E169" s="246" t="s">
        <v>1</v>
      </c>
      <c r="F169" s="247" t="s">
        <v>5626</v>
      </c>
      <c r="G169" s="244"/>
      <c r="H169" s="248">
        <v>0.42499999999999999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253</v>
      </c>
      <c r="AU169" s="254" t="s">
        <v>92</v>
      </c>
      <c r="AV169" s="13" t="s">
        <v>92</v>
      </c>
      <c r="AW169" s="13" t="s">
        <v>36</v>
      </c>
      <c r="AX169" s="13" t="s">
        <v>83</v>
      </c>
      <c r="AY169" s="254" t="s">
        <v>244</v>
      </c>
    </row>
    <row r="170" s="13" customFormat="1">
      <c r="A170" s="13"/>
      <c r="B170" s="243"/>
      <c r="C170" s="244"/>
      <c r="D170" s="245" t="s">
        <v>253</v>
      </c>
      <c r="E170" s="246" t="s">
        <v>1</v>
      </c>
      <c r="F170" s="247" t="s">
        <v>5627</v>
      </c>
      <c r="G170" s="244"/>
      <c r="H170" s="248">
        <v>0.11600000000000001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253</v>
      </c>
      <c r="AU170" s="254" t="s">
        <v>92</v>
      </c>
      <c r="AV170" s="13" t="s">
        <v>92</v>
      </c>
      <c r="AW170" s="13" t="s">
        <v>36</v>
      </c>
      <c r="AX170" s="13" t="s">
        <v>83</v>
      </c>
      <c r="AY170" s="254" t="s">
        <v>244</v>
      </c>
    </row>
    <row r="171" s="14" customFormat="1">
      <c r="A171" s="14"/>
      <c r="B171" s="255"/>
      <c r="C171" s="256"/>
      <c r="D171" s="245" t="s">
        <v>253</v>
      </c>
      <c r="E171" s="257" t="s">
        <v>1</v>
      </c>
      <c r="F171" s="258" t="s">
        <v>255</v>
      </c>
      <c r="G171" s="256"/>
      <c r="H171" s="259">
        <v>0.54100000000000004</v>
      </c>
      <c r="I171" s="260"/>
      <c r="J171" s="256"/>
      <c r="K171" s="256"/>
      <c r="L171" s="261"/>
      <c r="M171" s="262"/>
      <c r="N171" s="263"/>
      <c r="O171" s="263"/>
      <c r="P171" s="263"/>
      <c r="Q171" s="263"/>
      <c r="R171" s="263"/>
      <c r="S171" s="263"/>
      <c r="T171" s="26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5" t="s">
        <v>253</v>
      </c>
      <c r="AU171" s="265" t="s">
        <v>92</v>
      </c>
      <c r="AV171" s="14" t="s">
        <v>251</v>
      </c>
      <c r="AW171" s="14" t="s">
        <v>36</v>
      </c>
      <c r="AX171" s="14" t="s">
        <v>90</v>
      </c>
      <c r="AY171" s="265" t="s">
        <v>244</v>
      </c>
    </row>
    <row r="172" s="2" customFormat="1" ht="33" customHeight="1">
      <c r="A172" s="39"/>
      <c r="B172" s="40"/>
      <c r="C172" s="229" t="s">
        <v>292</v>
      </c>
      <c r="D172" s="229" t="s">
        <v>247</v>
      </c>
      <c r="E172" s="230" t="s">
        <v>2281</v>
      </c>
      <c r="F172" s="231" t="s">
        <v>2282</v>
      </c>
      <c r="G172" s="232" t="s">
        <v>250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0.15525</v>
      </c>
      <c r="R172" s="239">
        <f>Q172*H172</f>
        <v>0.621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251</v>
      </c>
      <c r="AT172" s="241" t="s">
        <v>247</v>
      </c>
      <c r="AU172" s="241" t="s">
        <v>92</v>
      </c>
      <c r="AY172" s="18" t="s">
        <v>244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251</v>
      </c>
      <c r="BM172" s="241" t="s">
        <v>5628</v>
      </c>
    </row>
    <row r="173" s="15" customFormat="1">
      <c r="A173" s="15"/>
      <c r="B173" s="266"/>
      <c r="C173" s="267"/>
      <c r="D173" s="245" t="s">
        <v>253</v>
      </c>
      <c r="E173" s="268" t="s">
        <v>1</v>
      </c>
      <c r="F173" s="269" t="s">
        <v>2145</v>
      </c>
      <c r="G173" s="267"/>
      <c r="H173" s="268" t="s">
        <v>1</v>
      </c>
      <c r="I173" s="270"/>
      <c r="J173" s="267"/>
      <c r="K173" s="267"/>
      <c r="L173" s="271"/>
      <c r="M173" s="272"/>
      <c r="N173" s="273"/>
      <c r="O173" s="273"/>
      <c r="P173" s="273"/>
      <c r="Q173" s="273"/>
      <c r="R173" s="273"/>
      <c r="S173" s="273"/>
      <c r="T173" s="274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5" t="s">
        <v>253</v>
      </c>
      <c r="AU173" s="275" t="s">
        <v>92</v>
      </c>
      <c r="AV173" s="15" t="s">
        <v>90</v>
      </c>
      <c r="AW173" s="15" t="s">
        <v>36</v>
      </c>
      <c r="AX173" s="15" t="s">
        <v>83</v>
      </c>
      <c r="AY173" s="275" t="s">
        <v>244</v>
      </c>
    </row>
    <row r="174" s="15" customFormat="1">
      <c r="A174" s="15"/>
      <c r="B174" s="266"/>
      <c r="C174" s="267"/>
      <c r="D174" s="245" t="s">
        <v>253</v>
      </c>
      <c r="E174" s="268" t="s">
        <v>1</v>
      </c>
      <c r="F174" s="269" t="s">
        <v>2661</v>
      </c>
      <c r="G174" s="267"/>
      <c r="H174" s="268" t="s">
        <v>1</v>
      </c>
      <c r="I174" s="270"/>
      <c r="J174" s="267"/>
      <c r="K174" s="267"/>
      <c r="L174" s="271"/>
      <c r="M174" s="272"/>
      <c r="N174" s="273"/>
      <c r="O174" s="273"/>
      <c r="P174" s="273"/>
      <c r="Q174" s="273"/>
      <c r="R174" s="273"/>
      <c r="S174" s="273"/>
      <c r="T174" s="274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5" t="s">
        <v>253</v>
      </c>
      <c r="AU174" s="275" t="s">
        <v>92</v>
      </c>
      <c r="AV174" s="15" t="s">
        <v>90</v>
      </c>
      <c r="AW174" s="15" t="s">
        <v>36</v>
      </c>
      <c r="AX174" s="15" t="s">
        <v>83</v>
      </c>
      <c r="AY174" s="275" t="s">
        <v>244</v>
      </c>
    </row>
    <row r="175" s="13" customFormat="1">
      <c r="A175" s="13"/>
      <c r="B175" s="243"/>
      <c r="C175" s="244"/>
      <c r="D175" s="245" t="s">
        <v>253</v>
      </c>
      <c r="E175" s="246" t="s">
        <v>1</v>
      </c>
      <c r="F175" s="247" t="s">
        <v>2291</v>
      </c>
      <c r="G175" s="244"/>
      <c r="H175" s="248">
        <v>4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253</v>
      </c>
      <c r="AU175" s="254" t="s">
        <v>92</v>
      </c>
      <c r="AV175" s="13" t="s">
        <v>92</v>
      </c>
      <c r="AW175" s="13" t="s">
        <v>36</v>
      </c>
      <c r="AX175" s="13" t="s">
        <v>83</v>
      </c>
      <c r="AY175" s="254" t="s">
        <v>244</v>
      </c>
    </row>
    <row r="176" s="16" customFormat="1">
      <c r="A176" s="16"/>
      <c r="B176" s="276"/>
      <c r="C176" s="277"/>
      <c r="D176" s="245" t="s">
        <v>253</v>
      </c>
      <c r="E176" s="278" t="s">
        <v>1</v>
      </c>
      <c r="F176" s="279" t="s">
        <v>503</v>
      </c>
      <c r="G176" s="277"/>
      <c r="H176" s="280">
        <v>4</v>
      </c>
      <c r="I176" s="281"/>
      <c r="J176" s="277"/>
      <c r="K176" s="277"/>
      <c r="L176" s="282"/>
      <c r="M176" s="283"/>
      <c r="N176" s="284"/>
      <c r="O176" s="284"/>
      <c r="P176" s="284"/>
      <c r="Q176" s="284"/>
      <c r="R176" s="284"/>
      <c r="S176" s="284"/>
      <c r="T176" s="285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286" t="s">
        <v>253</v>
      </c>
      <c r="AU176" s="286" t="s">
        <v>92</v>
      </c>
      <c r="AV176" s="16" t="s">
        <v>358</v>
      </c>
      <c r="AW176" s="16" t="s">
        <v>36</v>
      </c>
      <c r="AX176" s="16" t="s">
        <v>83</v>
      </c>
      <c r="AY176" s="286" t="s">
        <v>244</v>
      </c>
    </row>
    <row r="177" s="14" customFormat="1">
      <c r="A177" s="14"/>
      <c r="B177" s="255"/>
      <c r="C177" s="256"/>
      <c r="D177" s="245" t="s">
        <v>253</v>
      </c>
      <c r="E177" s="257" t="s">
        <v>1</v>
      </c>
      <c r="F177" s="258" t="s">
        <v>255</v>
      </c>
      <c r="G177" s="256"/>
      <c r="H177" s="259">
        <v>4</v>
      </c>
      <c r="I177" s="260"/>
      <c r="J177" s="256"/>
      <c r="K177" s="256"/>
      <c r="L177" s="261"/>
      <c r="M177" s="262"/>
      <c r="N177" s="263"/>
      <c r="O177" s="263"/>
      <c r="P177" s="263"/>
      <c r="Q177" s="263"/>
      <c r="R177" s="263"/>
      <c r="S177" s="263"/>
      <c r="T177" s="26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5" t="s">
        <v>253</v>
      </c>
      <c r="AU177" s="265" t="s">
        <v>92</v>
      </c>
      <c r="AV177" s="14" t="s">
        <v>251</v>
      </c>
      <c r="AW177" s="14" t="s">
        <v>36</v>
      </c>
      <c r="AX177" s="14" t="s">
        <v>90</v>
      </c>
      <c r="AY177" s="265" t="s">
        <v>244</v>
      </c>
    </row>
    <row r="178" s="2" customFormat="1" ht="24.15" customHeight="1">
      <c r="A178" s="39"/>
      <c r="B178" s="40"/>
      <c r="C178" s="287" t="s">
        <v>297</v>
      </c>
      <c r="D178" s="287" t="s">
        <v>529</v>
      </c>
      <c r="E178" s="288" t="s">
        <v>2297</v>
      </c>
      <c r="F178" s="289" t="s">
        <v>2298</v>
      </c>
      <c r="G178" s="290" t="s">
        <v>171</v>
      </c>
      <c r="H178" s="291">
        <v>5.2999999999999998</v>
      </c>
      <c r="I178" s="292"/>
      <c r="J178" s="293">
        <f>ROUND(I178*H178,2)</f>
        <v>0</v>
      </c>
      <c r="K178" s="294"/>
      <c r="L178" s="295"/>
      <c r="M178" s="296" t="s">
        <v>1</v>
      </c>
      <c r="N178" s="297" t="s">
        <v>48</v>
      </c>
      <c r="O178" s="92"/>
      <c r="P178" s="239">
        <f>O178*H178</f>
        <v>0</v>
      </c>
      <c r="Q178" s="239">
        <v>2.6200000000000001</v>
      </c>
      <c r="R178" s="239">
        <f>Q178*H178</f>
        <v>13.885999999999999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280</v>
      </c>
      <c r="AT178" s="241" t="s">
        <v>529</v>
      </c>
      <c r="AU178" s="241" t="s">
        <v>92</v>
      </c>
      <c r="AY178" s="18" t="s">
        <v>244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251</v>
      </c>
      <c r="BM178" s="241" t="s">
        <v>5629</v>
      </c>
    </row>
    <row r="179" s="2" customFormat="1">
      <c r="A179" s="39"/>
      <c r="B179" s="40"/>
      <c r="C179" s="41"/>
      <c r="D179" s="245" t="s">
        <v>632</v>
      </c>
      <c r="E179" s="41"/>
      <c r="F179" s="299" t="s">
        <v>2300</v>
      </c>
      <c r="G179" s="41"/>
      <c r="H179" s="41"/>
      <c r="I179" s="300"/>
      <c r="J179" s="41"/>
      <c r="K179" s="41"/>
      <c r="L179" s="45"/>
      <c r="M179" s="301"/>
      <c r="N179" s="302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632</v>
      </c>
      <c r="AU179" s="18" t="s">
        <v>92</v>
      </c>
    </row>
    <row r="180" s="15" customFormat="1">
      <c r="A180" s="15"/>
      <c r="B180" s="266"/>
      <c r="C180" s="267"/>
      <c r="D180" s="245" t="s">
        <v>253</v>
      </c>
      <c r="E180" s="268" t="s">
        <v>1</v>
      </c>
      <c r="F180" s="269" t="s">
        <v>2661</v>
      </c>
      <c r="G180" s="267"/>
      <c r="H180" s="268" t="s">
        <v>1</v>
      </c>
      <c r="I180" s="270"/>
      <c r="J180" s="267"/>
      <c r="K180" s="267"/>
      <c r="L180" s="271"/>
      <c r="M180" s="272"/>
      <c r="N180" s="273"/>
      <c r="O180" s="273"/>
      <c r="P180" s="273"/>
      <c r="Q180" s="273"/>
      <c r="R180" s="273"/>
      <c r="S180" s="273"/>
      <c r="T180" s="274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5" t="s">
        <v>253</v>
      </c>
      <c r="AU180" s="275" t="s">
        <v>92</v>
      </c>
      <c r="AV180" s="15" t="s">
        <v>90</v>
      </c>
      <c r="AW180" s="15" t="s">
        <v>36</v>
      </c>
      <c r="AX180" s="15" t="s">
        <v>83</v>
      </c>
      <c r="AY180" s="275" t="s">
        <v>244</v>
      </c>
    </row>
    <row r="181" s="13" customFormat="1">
      <c r="A181" s="13"/>
      <c r="B181" s="243"/>
      <c r="C181" s="244"/>
      <c r="D181" s="245" t="s">
        <v>253</v>
      </c>
      <c r="E181" s="246" t="s">
        <v>1</v>
      </c>
      <c r="F181" s="247" t="s">
        <v>2308</v>
      </c>
      <c r="G181" s="244"/>
      <c r="H181" s="248">
        <v>5.2999999999999998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253</v>
      </c>
      <c r="AU181" s="254" t="s">
        <v>92</v>
      </c>
      <c r="AV181" s="13" t="s">
        <v>92</v>
      </c>
      <c r="AW181" s="13" t="s">
        <v>36</v>
      </c>
      <c r="AX181" s="13" t="s">
        <v>83</v>
      </c>
      <c r="AY181" s="254" t="s">
        <v>244</v>
      </c>
    </row>
    <row r="182" s="16" customFormat="1">
      <c r="A182" s="16"/>
      <c r="B182" s="276"/>
      <c r="C182" s="277"/>
      <c r="D182" s="245" t="s">
        <v>253</v>
      </c>
      <c r="E182" s="278" t="s">
        <v>1</v>
      </c>
      <c r="F182" s="279" t="s">
        <v>503</v>
      </c>
      <c r="G182" s="277"/>
      <c r="H182" s="280">
        <v>5.2999999999999998</v>
      </c>
      <c r="I182" s="281"/>
      <c r="J182" s="277"/>
      <c r="K182" s="277"/>
      <c r="L182" s="282"/>
      <c r="M182" s="283"/>
      <c r="N182" s="284"/>
      <c r="O182" s="284"/>
      <c r="P182" s="284"/>
      <c r="Q182" s="284"/>
      <c r="R182" s="284"/>
      <c r="S182" s="284"/>
      <c r="T182" s="285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286" t="s">
        <v>253</v>
      </c>
      <c r="AU182" s="286" t="s">
        <v>92</v>
      </c>
      <c r="AV182" s="16" t="s">
        <v>358</v>
      </c>
      <c r="AW182" s="16" t="s">
        <v>36</v>
      </c>
      <c r="AX182" s="16" t="s">
        <v>90</v>
      </c>
      <c r="AY182" s="286" t="s">
        <v>244</v>
      </c>
    </row>
    <row r="183" s="2" customFormat="1" ht="24.15" customHeight="1">
      <c r="A183" s="39"/>
      <c r="B183" s="40"/>
      <c r="C183" s="229" t="s">
        <v>8</v>
      </c>
      <c r="D183" s="229" t="s">
        <v>247</v>
      </c>
      <c r="E183" s="230" t="s">
        <v>2324</v>
      </c>
      <c r="F183" s="231" t="s">
        <v>2325</v>
      </c>
      <c r="G183" s="232" t="s">
        <v>338</v>
      </c>
      <c r="H183" s="233">
        <v>0.029999999999999999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1.0384</v>
      </c>
      <c r="R183" s="239">
        <f>Q183*H183</f>
        <v>0.031151999999999999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251</v>
      </c>
      <c r="AT183" s="241" t="s">
        <v>247</v>
      </c>
      <c r="AU183" s="241" t="s">
        <v>92</v>
      </c>
      <c r="AY183" s="18" t="s">
        <v>244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251</v>
      </c>
      <c r="BM183" s="241" t="s">
        <v>5630</v>
      </c>
    </row>
    <row r="184" s="15" customFormat="1">
      <c r="A184" s="15"/>
      <c r="B184" s="266"/>
      <c r="C184" s="267"/>
      <c r="D184" s="245" t="s">
        <v>253</v>
      </c>
      <c r="E184" s="268" t="s">
        <v>1</v>
      </c>
      <c r="F184" s="269" t="s">
        <v>2320</v>
      </c>
      <c r="G184" s="267"/>
      <c r="H184" s="268" t="s">
        <v>1</v>
      </c>
      <c r="I184" s="270"/>
      <c r="J184" s="267"/>
      <c r="K184" s="267"/>
      <c r="L184" s="271"/>
      <c r="M184" s="272"/>
      <c r="N184" s="273"/>
      <c r="O184" s="273"/>
      <c r="P184" s="273"/>
      <c r="Q184" s="273"/>
      <c r="R184" s="273"/>
      <c r="S184" s="273"/>
      <c r="T184" s="274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5" t="s">
        <v>253</v>
      </c>
      <c r="AU184" s="275" t="s">
        <v>92</v>
      </c>
      <c r="AV184" s="15" t="s">
        <v>90</v>
      </c>
      <c r="AW184" s="15" t="s">
        <v>36</v>
      </c>
      <c r="AX184" s="15" t="s">
        <v>83</v>
      </c>
      <c r="AY184" s="275" t="s">
        <v>244</v>
      </c>
    </row>
    <row r="185" s="15" customFormat="1">
      <c r="A185" s="15"/>
      <c r="B185" s="266"/>
      <c r="C185" s="267"/>
      <c r="D185" s="245" t="s">
        <v>253</v>
      </c>
      <c r="E185" s="268" t="s">
        <v>1</v>
      </c>
      <c r="F185" s="269" t="s">
        <v>2661</v>
      </c>
      <c r="G185" s="267"/>
      <c r="H185" s="268" t="s">
        <v>1</v>
      </c>
      <c r="I185" s="270"/>
      <c r="J185" s="267"/>
      <c r="K185" s="267"/>
      <c r="L185" s="271"/>
      <c r="M185" s="272"/>
      <c r="N185" s="273"/>
      <c r="O185" s="273"/>
      <c r="P185" s="273"/>
      <c r="Q185" s="273"/>
      <c r="R185" s="273"/>
      <c r="S185" s="273"/>
      <c r="T185" s="274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5" t="s">
        <v>253</v>
      </c>
      <c r="AU185" s="275" t="s">
        <v>92</v>
      </c>
      <c r="AV185" s="15" t="s">
        <v>90</v>
      </c>
      <c r="AW185" s="15" t="s">
        <v>36</v>
      </c>
      <c r="AX185" s="15" t="s">
        <v>83</v>
      </c>
      <c r="AY185" s="275" t="s">
        <v>244</v>
      </c>
    </row>
    <row r="186" s="13" customFormat="1">
      <c r="A186" s="13"/>
      <c r="B186" s="243"/>
      <c r="C186" s="244"/>
      <c r="D186" s="245" t="s">
        <v>253</v>
      </c>
      <c r="E186" s="246" t="s">
        <v>1</v>
      </c>
      <c r="F186" s="247" t="s">
        <v>5631</v>
      </c>
      <c r="G186" s="244"/>
      <c r="H186" s="248">
        <v>0.029999999999999999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253</v>
      </c>
      <c r="AU186" s="254" t="s">
        <v>92</v>
      </c>
      <c r="AV186" s="13" t="s">
        <v>92</v>
      </c>
      <c r="AW186" s="13" t="s">
        <v>36</v>
      </c>
      <c r="AX186" s="13" t="s">
        <v>83</v>
      </c>
      <c r="AY186" s="254" t="s">
        <v>244</v>
      </c>
    </row>
    <row r="187" s="14" customFormat="1">
      <c r="A187" s="14"/>
      <c r="B187" s="255"/>
      <c r="C187" s="256"/>
      <c r="D187" s="245" t="s">
        <v>253</v>
      </c>
      <c r="E187" s="257" t="s">
        <v>1</v>
      </c>
      <c r="F187" s="258" t="s">
        <v>255</v>
      </c>
      <c r="G187" s="256"/>
      <c r="H187" s="259">
        <v>0.029999999999999999</v>
      </c>
      <c r="I187" s="260"/>
      <c r="J187" s="256"/>
      <c r="K187" s="256"/>
      <c r="L187" s="261"/>
      <c r="M187" s="262"/>
      <c r="N187" s="263"/>
      <c r="O187" s="263"/>
      <c r="P187" s="263"/>
      <c r="Q187" s="263"/>
      <c r="R187" s="263"/>
      <c r="S187" s="263"/>
      <c r="T187" s="26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5" t="s">
        <v>253</v>
      </c>
      <c r="AU187" s="265" t="s">
        <v>92</v>
      </c>
      <c r="AV187" s="14" t="s">
        <v>251</v>
      </c>
      <c r="AW187" s="14" t="s">
        <v>36</v>
      </c>
      <c r="AX187" s="14" t="s">
        <v>90</v>
      </c>
      <c r="AY187" s="265" t="s">
        <v>244</v>
      </c>
    </row>
    <row r="188" s="2" customFormat="1" ht="16.5" customHeight="1">
      <c r="A188" s="39"/>
      <c r="B188" s="40"/>
      <c r="C188" s="229" t="s">
        <v>311</v>
      </c>
      <c r="D188" s="229" t="s">
        <v>247</v>
      </c>
      <c r="E188" s="230" t="s">
        <v>2317</v>
      </c>
      <c r="F188" s="231" t="s">
        <v>2318</v>
      </c>
      <c r="G188" s="232" t="s">
        <v>171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2.6446800000000001</v>
      </c>
      <c r="R188" s="239">
        <f>Q188*H188</f>
        <v>2.6446800000000001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251</v>
      </c>
      <c r="AT188" s="241" t="s">
        <v>247</v>
      </c>
      <c r="AU188" s="241" t="s">
        <v>92</v>
      </c>
      <c r="AY188" s="18" t="s">
        <v>244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251</v>
      </c>
      <c r="BM188" s="241" t="s">
        <v>5632</v>
      </c>
    </row>
    <row r="189" s="15" customFormat="1">
      <c r="A189" s="15"/>
      <c r="B189" s="266"/>
      <c r="C189" s="267"/>
      <c r="D189" s="245" t="s">
        <v>253</v>
      </c>
      <c r="E189" s="268" t="s">
        <v>1</v>
      </c>
      <c r="F189" s="269" t="s">
        <v>2661</v>
      </c>
      <c r="G189" s="267"/>
      <c r="H189" s="268" t="s">
        <v>1</v>
      </c>
      <c r="I189" s="270"/>
      <c r="J189" s="267"/>
      <c r="K189" s="267"/>
      <c r="L189" s="271"/>
      <c r="M189" s="272"/>
      <c r="N189" s="273"/>
      <c r="O189" s="273"/>
      <c r="P189" s="273"/>
      <c r="Q189" s="273"/>
      <c r="R189" s="273"/>
      <c r="S189" s="273"/>
      <c r="T189" s="27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75" t="s">
        <v>253</v>
      </c>
      <c r="AU189" s="275" t="s">
        <v>92</v>
      </c>
      <c r="AV189" s="15" t="s">
        <v>90</v>
      </c>
      <c r="AW189" s="15" t="s">
        <v>36</v>
      </c>
      <c r="AX189" s="15" t="s">
        <v>83</v>
      </c>
      <c r="AY189" s="275" t="s">
        <v>244</v>
      </c>
    </row>
    <row r="190" s="13" customFormat="1">
      <c r="A190" s="13"/>
      <c r="B190" s="243"/>
      <c r="C190" s="244"/>
      <c r="D190" s="245" t="s">
        <v>253</v>
      </c>
      <c r="E190" s="246" t="s">
        <v>1</v>
      </c>
      <c r="F190" s="247" t="s">
        <v>5633</v>
      </c>
      <c r="G190" s="244"/>
      <c r="H190" s="248">
        <v>1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253</v>
      </c>
      <c r="AU190" s="254" t="s">
        <v>92</v>
      </c>
      <c r="AV190" s="13" t="s">
        <v>92</v>
      </c>
      <c r="AW190" s="13" t="s">
        <v>36</v>
      </c>
      <c r="AX190" s="13" t="s">
        <v>83</v>
      </c>
      <c r="AY190" s="254" t="s">
        <v>244</v>
      </c>
    </row>
    <row r="191" s="14" customFormat="1">
      <c r="A191" s="14"/>
      <c r="B191" s="255"/>
      <c r="C191" s="256"/>
      <c r="D191" s="245" t="s">
        <v>253</v>
      </c>
      <c r="E191" s="257" t="s">
        <v>1</v>
      </c>
      <c r="F191" s="258" t="s">
        <v>255</v>
      </c>
      <c r="G191" s="256"/>
      <c r="H191" s="259">
        <v>1</v>
      </c>
      <c r="I191" s="260"/>
      <c r="J191" s="256"/>
      <c r="K191" s="256"/>
      <c r="L191" s="261"/>
      <c r="M191" s="262"/>
      <c r="N191" s="263"/>
      <c r="O191" s="263"/>
      <c r="P191" s="263"/>
      <c r="Q191" s="263"/>
      <c r="R191" s="263"/>
      <c r="S191" s="263"/>
      <c r="T191" s="26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5" t="s">
        <v>253</v>
      </c>
      <c r="AU191" s="265" t="s">
        <v>92</v>
      </c>
      <c r="AV191" s="14" t="s">
        <v>251</v>
      </c>
      <c r="AW191" s="14" t="s">
        <v>36</v>
      </c>
      <c r="AX191" s="14" t="s">
        <v>90</v>
      </c>
      <c r="AY191" s="265" t="s">
        <v>244</v>
      </c>
    </row>
    <row r="192" s="2" customFormat="1" ht="49.05" customHeight="1">
      <c r="A192" s="39"/>
      <c r="B192" s="40"/>
      <c r="C192" s="229" t="s">
        <v>465</v>
      </c>
      <c r="D192" s="229" t="s">
        <v>247</v>
      </c>
      <c r="E192" s="230" t="s">
        <v>5634</v>
      </c>
      <c r="F192" s="231" t="s">
        <v>5635</v>
      </c>
      <c r="G192" s="232" t="s">
        <v>338</v>
      </c>
      <c r="H192" s="233">
        <v>17.350999999999999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1</v>
      </c>
      <c r="R192" s="239">
        <f>Q192*H192</f>
        <v>17.350999999999999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251</v>
      </c>
      <c r="AT192" s="241" t="s">
        <v>247</v>
      </c>
      <c r="AU192" s="241" t="s">
        <v>92</v>
      </c>
      <c r="AY192" s="18" t="s">
        <v>244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251</v>
      </c>
      <c r="BM192" s="241" t="s">
        <v>5636</v>
      </c>
    </row>
    <row r="193" s="15" customFormat="1">
      <c r="A193" s="15"/>
      <c r="B193" s="266"/>
      <c r="C193" s="267"/>
      <c r="D193" s="245" t="s">
        <v>253</v>
      </c>
      <c r="E193" s="268" t="s">
        <v>1</v>
      </c>
      <c r="F193" s="269" t="s">
        <v>5637</v>
      </c>
      <c r="G193" s="267"/>
      <c r="H193" s="268" t="s">
        <v>1</v>
      </c>
      <c r="I193" s="270"/>
      <c r="J193" s="267"/>
      <c r="K193" s="267"/>
      <c r="L193" s="271"/>
      <c r="M193" s="272"/>
      <c r="N193" s="273"/>
      <c r="O193" s="273"/>
      <c r="P193" s="273"/>
      <c r="Q193" s="273"/>
      <c r="R193" s="273"/>
      <c r="S193" s="273"/>
      <c r="T193" s="274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5" t="s">
        <v>253</v>
      </c>
      <c r="AU193" s="275" t="s">
        <v>92</v>
      </c>
      <c r="AV193" s="15" t="s">
        <v>90</v>
      </c>
      <c r="AW193" s="15" t="s">
        <v>36</v>
      </c>
      <c r="AX193" s="15" t="s">
        <v>83</v>
      </c>
      <c r="AY193" s="275" t="s">
        <v>244</v>
      </c>
    </row>
    <row r="194" s="13" customFormat="1">
      <c r="A194" s="13"/>
      <c r="B194" s="243"/>
      <c r="C194" s="244"/>
      <c r="D194" s="245" t="s">
        <v>253</v>
      </c>
      <c r="E194" s="246" t="s">
        <v>1</v>
      </c>
      <c r="F194" s="247" t="s">
        <v>5638</v>
      </c>
      <c r="G194" s="244"/>
      <c r="H194" s="248">
        <v>6.3490000000000002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253</v>
      </c>
      <c r="AU194" s="254" t="s">
        <v>92</v>
      </c>
      <c r="AV194" s="13" t="s">
        <v>92</v>
      </c>
      <c r="AW194" s="13" t="s">
        <v>36</v>
      </c>
      <c r="AX194" s="13" t="s">
        <v>83</v>
      </c>
      <c r="AY194" s="254" t="s">
        <v>244</v>
      </c>
    </row>
    <row r="195" s="13" customFormat="1">
      <c r="A195" s="13"/>
      <c r="B195" s="243"/>
      <c r="C195" s="244"/>
      <c r="D195" s="245" t="s">
        <v>253</v>
      </c>
      <c r="E195" s="246" t="s">
        <v>1</v>
      </c>
      <c r="F195" s="247" t="s">
        <v>5639</v>
      </c>
      <c r="G195" s="244"/>
      <c r="H195" s="248">
        <v>3.1240000000000001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253</v>
      </c>
      <c r="AU195" s="254" t="s">
        <v>92</v>
      </c>
      <c r="AV195" s="13" t="s">
        <v>92</v>
      </c>
      <c r="AW195" s="13" t="s">
        <v>36</v>
      </c>
      <c r="AX195" s="13" t="s">
        <v>83</v>
      </c>
      <c r="AY195" s="254" t="s">
        <v>244</v>
      </c>
    </row>
    <row r="196" s="13" customFormat="1">
      <c r="A196" s="13"/>
      <c r="B196" s="243"/>
      <c r="C196" s="244"/>
      <c r="D196" s="245" t="s">
        <v>253</v>
      </c>
      <c r="E196" s="246" t="s">
        <v>1</v>
      </c>
      <c r="F196" s="247" t="s">
        <v>5640</v>
      </c>
      <c r="G196" s="244"/>
      <c r="H196" s="248">
        <v>0.072999999999999995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253</v>
      </c>
      <c r="AU196" s="254" t="s">
        <v>92</v>
      </c>
      <c r="AV196" s="13" t="s">
        <v>92</v>
      </c>
      <c r="AW196" s="13" t="s">
        <v>36</v>
      </c>
      <c r="AX196" s="13" t="s">
        <v>83</v>
      </c>
      <c r="AY196" s="254" t="s">
        <v>244</v>
      </c>
    </row>
    <row r="197" s="13" customFormat="1">
      <c r="A197" s="13"/>
      <c r="B197" s="243"/>
      <c r="C197" s="244"/>
      <c r="D197" s="245" t="s">
        <v>253</v>
      </c>
      <c r="E197" s="246" t="s">
        <v>1</v>
      </c>
      <c r="F197" s="247" t="s">
        <v>5641</v>
      </c>
      <c r="G197" s="244"/>
      <c r="H197" s="248">
        <v>0.0089999999999999993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253</v>
      </c>
      <c r="AU197" s="254" t="s">
        <v>92</v>
      </c>
      <c r="AV197" s="13" t="s">
        <v>92</v>
      </c>
      <c r="AW197" s="13" t="s">
        <v>36</v>
      </c>
      <c r="AX197" s="13" t="s">
        <v>83</v>
      </c>
      <c r="AY197" s="254" t="s">
        <v>244</v>
      </c>
    </row>
    <row r="198" s="13" customFormat="1">
      <c r="A198" s="13"/>
      <c r="B198" s="243"/>
      <c r="C198" s="244"/>
      <c r="D198" s="245" t="s">
        <v>253</v>
      </c>
      <c r="E198" s="246" t="s">
        <v>1</v>
      </c>
      <c r="F198" s="247" t="s">
        <v>5642</v>
      </c>
      <c r="G198" s="244"/>
      <c r="H198" s="248">
        <v>7.7560000000000002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253</v>
      </c>
      <c r="AU198" s="254" t="s">
        <v>92</v>
      </c>
      <c r="AV198" s="13" t="s">
        <v>92</v>
      </c>
      <c r="AW198" s="13" t="s">
        <v>36</v>
      </c>
      <c r="AX198" s="13" t="s">
        <v>83</v>
      </c>
      <c r="AY198" s="254" t="s">
        <v>244</v>
      </c>
    </row>
    <row r="199" s="13" customFormat="1">
      <c r="A199" s="13"/>
      <c r="B199" s="243"/>
      <c r="C199" s="244"/>
      <c r="D199" s="245" t="s">
        <v>253</v>
      </c>
      <c r="E199" s="246" t="s">
        <v>1</v>
      </c>
      <c r="F199" s="247" t="s">
        <v>5643</v>
      </c>
      <c r="G199" s="244"/>
      <c r="H199" s="248">
        <v>0.040000000000000001</v>
      </c>
      <c r="I199" s="249"/>
      <c r="J199" s="244"/>
      <c r="K199" s="244"/>
      <c r="L199" s="250"/>
      <c r="M199" s="251"/>
      <c r="N199" s="252"/>
      <c r="O199" s="252"/>
      <c r="P199" s="252"/>
      <c r="Q199" s="252"/>
      <c r="R199" s="252"/>
      <c r="S199" s="252"/>
      <c r="T199" s="25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4" t="s">
        <v>253</v>
      </c>
      <c r="AU199" s="254" t="s">
        <v>92</v>
      </c>
      <c r="AV199" s="13" t="s">
        <v>92</v>
      </c>
      <c r="AW199" s="13" t="s">
        <v>36</v>
      </c>
      <c r="AX199" s="13" t="s">
        <v>83</v>
      </c>
      <c r="AY199" s="254" t="s">
        <v>244</v>
      </c>
    </row>
    <row r="200" s="14" customFormat="1">
      <c r="A200" s="14"/>
      <c r="B200" s="255"/>
      <c r="C200" s="256"/>
      <c r="D200" s="245" t="s">
        <v>253</v>
      </c>
      <c r="E200" s="257" t="s">
        <v>1</v>
      </c>
      <c r="F200" s="258" t="s">
        <v>255</v>
      </c>
      <c r="G200" s="256"/>
      <c r="H200" s="259">
        <v>17.350999999999999</v>
      </c>
      <c r="I200" s="260"/>
      <c r="J200" s="256"/>
      <c r="K200" s="256"/>
      <c r="L200" s="261"/>
      <c r="M200" s="262"/>
      <c r="N200" s="263"/>
      <c r="O200" s="263"/>
      <c r="P200" s="263"/>
      <c r="Q200" s="263"/>
      <c r="R200" s="263"/>
      <c r="S200" s="263"/>
      <c r="T200" s="26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5" t="s">
        <v>253</v>
      </c>
      <c r="AU200" s="265" t="s">
        <v>92</v>
      </c>
      <c r="AV200" s="14" t="s">
        <v>251</v>
      </c>
      <c r="AW200" s="14" t="s">
        <v>36</v>
      </c>
      <c r="AX200" s="14" t="s">
        <v>90</v>
      </c>
      <c r="AY200" s="265" t="s">
        <v>244</v>
      </c>
    </row>
    <row r="201" s="15" customFormat="1">
      <c r="A201" s="15"/>
      <c r="B201" s="266"/>
      <c r="C201" s="267"/>
      <c r="D201" s="245" t="s">
        <v>253</v>
      </c>
      <c r="E201" s="268" t="s">
        <v>1</v>
      </c>
      <c r="F201" s="269" t="s">
        <v>5644</v>
      </c>
      <c r="G201" s="267"/>
      <c r="H201" s="268" t="s">
        <v>1</v>
      </c>
      <c r="I201" s="270"/>
      <c r="J201" s="267"/>
      <c r="K201" s="267"/>
      <c r="L201" s="271"/>
      <c r="M201" s="272"/>
      <c r="N201" s="273"/>
      <c r="O201" s="273"/>
      <c r="P201" s="273"/>
      <c r="Q201" s="273"/>
      <c r="R201" s="273"/>
      <c r="S201" s="273"/>
      <c r="T201" s="27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5" t="s">
        <v>253</v>
      </c>
      <c r="AU201" s="275" t="s">
        <v>92</v>
      </c>
      <c r="AV201" s="15" t="s">
        <v>90</v>
      </c>
      <c r="AW201" s="15" t="s">
        <v>36</v>
      </c>
      <c r="AX201" s="15" t="s">
        <v>83</v>
      </c>
      <c r="AY201" s="275" t="s">
        <v>244</v>
      </c>
    </row>
    <row r="202" s="13" customFormat="1">
      <c r="A202" s="13"/>
      <c r="B202" s="243"/>
      <c r="C202" s="244"/>
      <c r="D202" s="245" t="s">
        <v>253</v>
      </c>
      <c r="E202" s="246" t="s">
        <v>1</v>
      </c>
      <c r="F202" s="247" t="s">
        <v>5645</v>
      </c>
      <c r="G202" s="244"/>
      <c r="H202" s="248">
        <v>11.07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253</v>
      </c>
      <c r="AU202" s="254" t="s">
        <v>92</v>
      </c>
      <c r="AV202" s="13" t="s">
        <v>92</v>
      </c>
      <c r="AW202" s="13" t="s">
        <v>36</v>
      </c>
      <c r="AX202" s="13" t="s">
        <v>83</v>
      </c>
      <c r="AY202" s="254" t="s">
        <v>244</v>
      </c>
    </row>
    <row r="203" s="13" customFormat="1">
      <c r="A203" s="13"/>
      <c r="B203" s="243"/>
      <c r="C203" s="244"/>
      <c r="D203" s="245" t="s">
        <v>253</v>
      </c>
      <c r="E203" s="246" t="s">
        <v>1</v>
      </c>
      <c r="F203" s="247" t="s">
        <v>5646</v>
      </c>
      <c r="G203" s="244"/>
      <c r="H203" s="248">
        <v>1.0940000000000001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253</v>
      </c>
      <c r="AU203" s="254" t="s">
        <v>92</v>
      </c>
      <c r="AV203" s="13" t="s">
        <v>92</v>
      </c>
      <c r="AW203" s="13" t="s">
        <v>36</v>
      </c>
      <c r="AX203" s="13" t="s">
        <v>83</v>
      </c>
      <c r="AY203" s="254" t="s">
        <v>244</v>
      </c>
    </row>
    <row r="204" s="13" customFormat="1">
      <c r="A204" s="13"/>
      <c r="B204" s="243"/>
      <c r="C204" s="244"/>
      <c r="D204" s="245" t="s">
        <v>253</v>
      </c>
      <c r="E204" s="246" t="s">
        <v>1</v>
      </c>
      <c r="F204" s="247" t="s">
        <v>5647</v>
      </c>
      <c r="G204" s="244"/>
      <c r="H204" s="248">
        <v>0.159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253</v>
      </c>
      <c r="AU204" s="254" t="s">
        <v>92</v>
      </c>
      <c r="AV204" s="13" t="s">
        <v>92</v>
      </c>
      <c r="AW204" s="13" t="s">
        <v>36</v>
      </c>
      <c r="AX204" s="13" t="s">
        <v>83</v>
      </c>
      <c r="AY204" s="254" t="s">
        <v>244</v>
      </c>
    </row>
    <row r="205" s="13" customFormat="1">
      <c r="A205" s="13"/>
      <c r="B205" s="243"/>
      <c r="C205" s="244"/>
      <c r="D205" s="245" t="s">
        <v>253</v>
      </c>
      <c r="E205" s="246" t="s">
        <v>1</v>
      </c>
      <c r="F205" s="247" t="s">
        <v>5648</v>
      </c>
      <c r="G205" s="244"/>
      <c r="H205" s="248">
        <v>21.385999999999999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253</v>
      </c>
      <c r="AU205" s="254" t="s">
        <v>92</v>
      </c>
      <c r="AV205" s="13" t="s">
        <v>92</v>
      </c>
      <c r="AW205" s="13" t="s">
        <v>36</v>
      </c>
      <c r="AX205" s="13" t="s">
        <v>83</v>
      </c>
      <c r="AY205" s="254" t="s">
        <v>244</v>
      </c>
    </row>
    <row r="206" s="13" customFormat="1">
      <c r="A206" s="13"/>
      <c r="B206" s="243"/>
      <c r="C206" s="244"/>
      <c r="D206" s="245" t="s">
        <v>253</v>
      </c>
      <c r="E206" s="246" t="s">
        <v>1</v>
      </c>
      <c r="F206" s="247" t="s">
        <v>5649</v>
      </c>
      <c r="G206" s="244"/>
      <c r="H206" s="248">
        <v>4.1470000000000002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253</v>
      </c>
      <c r="AU206" s="254" t="s">
        <v>92</v>
      </c>
      <c r="AV206" s="13" t="s">
        <v>92</v>
      </c>
      <c r="AW206" s="13" t="s">
        <v>36</v>
      </c>
      <c r="AX206" s="13" t="s">
        <v>83</v>
      </c>
      <c r="AY206" s="254" t="s">
        <v>244</v>
      </c>
    </row>
    <row r="207" s="16" customFormat="1">
      <c r="A207" s="16"/>
      <c r="B207" s="276"/>
      <c r="C207" s="277"/>
      <c r="D207" s="245" t="s">
        <v>253</v>
      </c>
      <c r="E207" s="278" t="s">
        <v>1</v>
      </c>
      <c r="F207" s="279" t="s">
        <v>503</v>
      </c>
      <c r="G207" s="277"/>
      <c r="H207" s="280">
        <v>37.856000000000002</v>
      </c>
      <c r="I207" s="281"/>
      <c r="J207" s="277"/>
      <c r="K207" s="277"/>
      <c r="L207" s="282"/>
      <c r="M207" s="283"/>
      <c r="N207" s="284"/>
      <c r="O207" s="284"/>
      <c r="P207" s="284"/>
      <c r="Q207" s="284"/>
      <c r="R207" s="284"/>
      <c r="S207" s="284"/>
      <c r="T207" s="285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T207" s="286" t="s">
        <v>253</v>
      </c>
      <c r="AU207" s="286" t="s">
        <v>92</v>
      </c>
      <c r="AV207" s="16" t="s">
        <v>358</v>
      </c>
      <c r="AW207" s="16" t="s">
        <v>36</v>
      </c>
      <c r="AX207" s="16" t="s">
        <v>83</v>
      </c>
      <c r="AY207" s="286" t="s">
        <v>244</v>
      </c>
    </row>
    <row r="208" s="12" customFormat="1" ht="22.8" customHeight="1">
      <c r="A208" s="12"/>
      <c r="B208" s="213"/>
      <c r="C208" s="214"/>
      <c r="D208" s="215" t="s">
        <v>82</v>
      </c>
      <c r="E208" s="227" t="s">
        <v>251</v>
      </c>
      <c r="F208" s="227" t="s">
        <v>480</v>
      </c>
      <c r="G208" s="214"/>
      <c r="H208" s="214"/>
      <c r="I208" s="217"/>
      <c r="J208" s="228">
        <f>BK208</f>
        <v>0</v>
      </c>
      <c r="K208" s="214"/>
      <c r="L208" s="219"/>
      <c r="M208" s="220"/>
      <c r="N208" s="221"/>
      <c r="O208" s="221"/>
      <c r="P208" s="222">
        <f>SUM(P209:P291)</f>
        <v>0</v>
      </c>
      <c r="Q208" s="221"/>
      <c r="R208" s="222">
        <f>SUM(R209:R291)</f>
        <v>663.87806379999995</v>
      </c>
      <c r="S208" s="221"/>
      <c r="T208" s="223">
        <f>SUM(T209:T291)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4" t="s">
        <v>90</v>
      </c>
      <c r="AT208" s="225" t="s">
        <v>82</v>
      </c>
      <c r="AU208" s="225" t="s">
        <v>90</v>
      </c>
      <c r="AY208" s="224" t="s">
        <v>244</v>
      </c>
      <c r="BK208" s="226">
        <f>SUM(BK209:BK291)</f>
        <v>0</v>
      </c>
    </row>
    <row r="209" s="2" customFormat="1" ht="33" customHeight="1">
      <c r="A209" s="39"/>
      <c r="B209" s="40"/>
      <c r="C209" s="229" t="s">
        <v>320</v>
      </c>
      <c r="D209" s="229" t="s">
        <v>247</v>
      </c>
      <c r="E209" s="230" t="s">
        <v>5650</v>
      </c>
      <c r="F209" s="231" t="s">
        <v>2332</v>
      </c>
      <c r="G209" s="232" t="s">
        <v>250</v>
      </c>
      <c r="H209" s="233">
        <v>7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0.12901000000000001</v>
      </c>
      <c r="R209" s="239">
        <f>Q209*H209</f>
        <v>0.90307000000000004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251</v>
      </c>
      <c r="AT209" s="241" t="s">
        <v>247</v>
      </c>
      <c r="AU209" s="241" t="s">
        <v>92</v>
      </c>
      <c r="AY209" s="18" t="s">
        <v>244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251</v>
      </c>
      <c r="BM209" s="241" t="s">
        <v>5651</v>
      </c>
    </row>
    <row r="210" s="15" customFormat="1">
      <c r="A210" s="15"/>
      <c r="B210" s="266"/>
      <c r="C210" s="267"/>
      <c r="D210" s="245" t="s">
        <v>253</v>
      </c>
      <c r="E210" s="268" t="s">
        <v>1</v>
      </c>
      <c r="F210" s="269" t="s">
        <v>2661</v>
      </c>
      <c r="G210" s="267"/>
      <c r="H210" s="268" t="s">
        <v>1</v>
      </c>
      <c r="I210" s="270"/>
      <c r="J210" s="267"/>
      <c r="K210" s="267"/>
      <c r="L210" s="271"/>
      <c r="M210" s="272"/>
      <c r="N210" s="273"/>
      <c r="O210" s="273"/>
      <c r="P210" s="273"/>
      <c r="Q210" s="273"/>
      <c r="R210" s="273"/>
      <c r="S210" s="273"/>
      <c r="T210" s="274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5" t="s">
        <v>253</v>
      </c>
      <c r="AU210" s="275" t="s">
        <v>92</v>
      </c>
      <c r="AV210" s="15" t="s">
        <v>90</v>
      </c>
      <c r="AW210" s="15" t="s">
        <v>36</v>
      </c>
      <c r="AX210" s="15" t="s">
        <v>83</v>
      </c>
      <c r="AY210" s="275" t="s">
        <v>244</v>
      </c>
    </row>
    <row r="211" s="15" customFormat="1">
      <c r="A211" s="15"/>
      <c r="B211" s="266"/>
      <c r="C211" s="267"/>
      <c r="D211" s="245" t="s">
        <v>253</v>
      </c>
      <c r="E211" s="268" t="s">
        <v>1</v>
      </c>
      <c r="F211" s="269" t="s">
        <v>5652</v>
      </c>
      <c r="G211" s="267"/>
      <c r="H211" s="268" t="s">
        <v>1</v>
      </c>
      <c r="I211" s="270"/>
      <c r="J211" s="267"/>
      <c r="K211" s="267"/>
      <c r="L211" s="271"/>
      <c r="M211" s="272"/>
      <c r="N211" s="273"/>
      <c r="O211" s="273"/>
      <c r="P211" s="273"/>
      <c r="Q211" s="273"/>
      <c r="R211" s="273"/>
      <c r="S211" s="273"/>
      <c r="T211" s="274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75" t="s">
        <v>253</v>
      </c>
      <c r="AU211" s="275" t="s">
        <v>92</v>
      </c>
      <c r="AV211" s="15" t="s">
        <v>90</v>
      </c>
      <c r="AW211" s="15" t="s">
        <v>36</v>
      </c>
      <c r="AX211" s="15" t="s">
        <v>83</v>
      </c>
      <c r="AY211" s="275" t="s">
        <v>244</v>
      </c>
    </row>
    <row r="212" s="13" customFormat="1">
      <c r="A212" s="13"/>
      <c r="B212" s="243"/>
      <c r="C212" s="244"/>
      <c r="D212" s="245" t="s">
        <v>253</v>
      </c>
      <c r="E212" s="246" t="s">
        <v>1</v>
      </c>
      <c r="F212" s="247" t="s">
        <v>266</v>
      </c>
      <c r="G212" s="244"/>
      <c r="H212" s="248">
        <v>6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253</v>
      </c>
      <c r="AU212" s="254" t="s">
        <v>92</v>
      </c>
      <c r="AV212" s="13" t="s">
        <v>92</v>
      </c>
      <c r="AW212" s="13" t="s">
        <v>36</v>
      </c>
      <c r="AX212" s="13" t="s">
        <v>83</v>
      </c>
      <c r="AY212" s="254" t="s">
        <v>244</v>
      </c>
    </row>
    <row r="213" s="13" customFormat="1">
      <c r="A213" s="13"/>
      <c r="B213" s="243"/>
      <c r="C213" s="244"/>
      <c r="D213" s="245" t="s">
        <v>253</v>
      </c>
      <c r="E213" s="246" t="s">
        <v>1</v>
      </c>
      <c r="F213" s="247" t="s">
        <v>90</v>
      </c>
      <c r="G213" s="244"/>
      <c r="H213" s="248">
        <v>1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253</v>
      </c>
      <c r="AU213" s="254" t="s">
        <v>92</v>
      </c>
      <c r="AV213" s="13" t="s">
        <v>92</v>
      </c>
      <c r="AW213" s="13" t="s">
        <v>36</v>
      </c>
      <c r="AX213" s="13" t="s">
        <v>83</v>
      </c>
      <c r="AY213" s="254" t="s">
        <v>244</v>
      </c>
    </row>
    <row r="214" s="16" customFormat="1">
      <c r="A214" s="16"/>
      <c r="B214" s="276"/>
      <c r="C214" s="277"/>
      <c r="D214" s="245" t="s">
        <v>253</v>
      </c>
      <c r="E214" s="278" t="s">
        <v>1</v>
      </c>
      <c r="F214" s="279" t="s">
        <v>503</v>
      </c>
      <c r="G214" s="277"/>
      <c r="H214" s="280">
        <v>7</v>
      </c>
      <c r="I214" s="281"/>
      <c r="J214" s="277"/>
      <c r="K214" s="277"/>
      <c r="L214" s="282"/>
      <c r="M214" s="283"/>
      <c r="N214" s="284"/>
      <c r="O214" s="284"/>
      <c r="P214" s="284"/>
      <c r="Q214" s="284"/>
      <c r="R214" s="284"/>
      <c r="S214" s="284"/>
      <c r="T214" s="285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T214" s="286" t="s">
        <v>253</v>
      </c>
      <c r="AU214" s="286" t="s">
        <v>92</v>
      </c>
      <c r="AV214" s="16" t="s">
        <v>358</v>
      </c>
      <c r="AW214" s="16" t="s">
        <v>36</v>
      </c>
      <c r="AX214" s="16" t="s">
        <v>83</v>
      </c>
      <c r="AY214" s="286" t="s">
        <v>244</v>
      </c>
    </row>
    <row r="215" s="14" customFormat="1">
      <c r="A215" s="14"/>
      <c r="B215" s="255"/>
      <c r="C215" s="256"/>
      <c r="D215" s="245" t="s">
        <v>253</v>
      </c>
      <c r="E215" s="257" t="s">
        <v>1</v>
      </c>
      <c r="F215" s="258" t="s">
        <v>255</v>
      </c>
      <c r="G215" s="256"/>
      <c r="H215" s="259">
        <v>7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5" t="s">
        <v>253</v>
      </c>
      <c r="AU215" s="265" t="s">
        <v>92</v>
      </c>
      <c r="AV215" s="14" t="s">
        <v>251</v>
      </c>
      <c r="AW215" s="14" t="s">
        <v>36</v>
      </c>
      <c r="AX215" s="14" t="s">
        <v>90</v>
      </c>
      <c r="AY215" s="265" t="s">
        <v>244</v>
      </c>
    </row>
    <row r="216" s="2" customFormat="1" ht="16.5" customHeight="1">
      <c r="A216" s="39"/>
      <c r="B216" s="40"/>
      <c r="C216" s="287" t="s">
        <v>325</v>
      </c>
      <c r="D216" s="287" t="s">
        <v>529</v>
      </c>
      <c r="E216" s="288" t="s">
        <v>2593</v>
      </c>
      <c r="F216" s="289" t="s">
        <v>2594</v>
      </c>
      <c r="G216" s="290" t="s">
        <v>174</v>
      </c>
      <c r="H216" s="291">
        <v>32.700000000000003</v>
      </c>
      <c r="I216" s="292"/>
      <c r="J216" s="293">
        <f>ROUND(I216*H216,2)</f>
        <v>0</v>
      </c>
      <c r="K216" s="294"/>
      <c r="L216" s="295"/>
      <c r="M216" s="296" t="s">
        <v>1</v>
      </c>
      <c r="N216" s="297" t="s">
        <v>48</v>
      </c>
      <c r="O216" s="92"/>
      <c r="P216" s="239">
        <f>O216*H216</f>
        <v>0</v>
      </c>
      <c r="Q216" s="239">
        <v>0.34999999999999998</v>
      </c>
      <c r="R216" s="239">
        <f>Q216*H216</f>
        <v>11.445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280</v>
      </c>
      <c r="AT216" s="241" t="s">
        <v>529</v>
      </c>
      <c r="AU216" s="241" t="s">
        <v>92</v>
      </c>
      <c r="AY216" s="18" t="s">
        <v>244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251</v>
      </c>
      <c r="BM216" s="241" t="s">
        <v>5653</v>
      </c>
    </row>
    <row r="217" s="15" customFormat="1">
      <c r="A217" s="15"/>
      <c r="B217" s="266"/>
      <c r="C217" s="267"/>
      <c r="D217" s="245" t="s">
        <v>253</v>
      </c>
      <c r="E217" s="268" t="s">
        <v>1</v>
      </c>
      <c r="F217" s="269" t="s">
        <v>2661</v>
      </c>
      <c r="G217" s="267"/>
      <c r="H217" s="268" t="s">
        <v>1</v>
      </c>
      <c r="I217" s="270"/>
      <c r="J217" s="267"/>
      <c r="K217" s="267"/>
      <c r="L217" s="271"/>
      <c r="M217" s="272"/>
      <c r="N217" s="273"/>
      <c r="O217" s="273"/>
      <c r="P217" s="273"/>
      <c r="Q217" s="273"/>
      <c r="R217" s="273"/>
      <c r="S217" s="273"/>
      <c r="T217" s="274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75" t="s">
        <v>253</v>
      </c>
      <c r="AU217" s="275" t="s">
        <v>92</v>
      </c>
      <c r="AV217" s="15" t="s">
        <v>90</v>
      </c>
      <c r="AW217" s="15" t="s">
        <v>36</v>
      </c>
      <c r="AX217" s="15" t="s">
        <v>83</v>
      </c>
      <c r="AY217" s="275" t="s">
        <v>244</v>
      </c>
    </row>
    <row r="218" s="13" customFormat="1">
      <c r="A218" s="13"/>
      <c r="B218" s="243"/>
      <c r="C218" s="244"/>
      <c r="D218" s="245" t="s">
        <v>253</v>
      </c>
      <c r="E218" s="246" t="s">
        <v>1</v>
      </c>
      <c r="F218" s="247" t="s">
        <v>5654</v>
      </c>
      <c r="G218" s="244"/>
      <c r="H218" s="248">
        <v>30.199999999999999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253</v>
      </c>
      <c r="AU218" s="254" t="s">
        <v>92</v>
      </c>
      <c r="AV218" s="13" t="s">
        <v>92</v>
      </c>
      <c r="AW218" s="13" t="s">
        <v>36</v>
      </c>
      <c r="AX218" s="13" t="s">
        <v>83</v>
      </c>
      <c r="AY218" s="254" t="s">
        <v>244</v>
      </c>
    </row>
    <row r="219" s="13" customFormat="1">
      <c r="A219" s="13"/>
      <c r="B219" s="243"/>
      <c r="C219" s="244"/>
      <c r="D219" s="245" t="s">
        <v>253</v>
      </c>
      <c r="E219" s="246" t="s">
        <v>1</v>
      </c>
      <c r="F219" s="247" t="s">
        <v>1124</v>
      </c>
      <c r="G219" s="244"/>
      <c r="H219" s="248">
        <v>2.5</v>
      </c>
      <c r="I219" s="249"/>
      <c r="J219" s="244"/>
      <c r="K219" s="244"/>
      <c r="L219" s="250"/>
      <c r="M219" s="251"/>
      <c r="N219" s="252"/>
      <c r="O219" s="252"/>
      <c r="P219" s="252"/>
      <c r="Q219" s="252"/>
      <c r="R219" s="252"/>
      <c r="S219" s="252"/>
      <c r="T219" s="25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4" t="s">
        <v>253</v>
      </c>
      <c r="AU219" s="254" t="s">
        <v>92</v>
      </c>
      <c r="AV219" s="13" t="s">
        <v>92</v>
      </c>
      <c r="AW219" s="13" t="s">
        <v>36</v>
      </c>
      <c r="AX219" s="13" t="s">
        <v>83</v>
      </c>
      <c r="AY219" s="254" t="s">
        <v>244</v>
      </c>
    </row>
    <row r="220" s="16" customFormat="1">
      <c r="A220" s="16"/>
      <c r="B220" s="276"/>
      <c r="C220" s="277"/>
      <c r="D220" s="245" t="s">
        <v>253</v>
      </c>
      <c r="E220" s="278" t="s">
        <v>1</v>
      </c>
      <c r="F220" s="279" t="s">
        <v>503</v>
      </c>
      <c r="G220" s="277"/>
      <c r="H220" s="280">
        <v>32.700000000000003</v>
      </c>
      <c r="I220" s="281"/>
      <c r="J220" s="277"/>
      <c r="K220" s="277"/>
      <c r="L220" s="282"/>
      <c r="M220" s="283"/>
      <c r="N220" s="284"/>
      <c r="O220" s="284"/>
      <c r="P220" s="284"/>
      <c r="Q220" s="284"/>
      <c r="R220" s="284"/>
      <c r="S220" s="284"/>
      <c r="T220" s="285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286" t="s">
        <v>253</v>
      </c>
      <c r="AU220" s="286" t="s">
        <v>92</v>
      </c>
      <c r="AV220" s="16" t="s">
        <v>358</v>
      </c>
      <c r="AW220" s="16" t="s">
        <v>36</v>
      </c>
      <c r="AX220" s="16" t="s">
        <v>83</v>
      </c>
      <c r="AY220" s="286" t="s">
        <v>244</v>
      </c>
    </row>
    <row r="221" s="14" customFormat="1">
      <c r="A221" s="14"/>
      <c r="B221" s="255"/>
      <c r="C221" s="256"/>
      <c r="D221" s="245" t="s">
        <v>253</v>
      </c>
      <c r="E221" s="257" t="s">
        <v>1</v>
      </c>
      <c r="F221" s="258" t="s">
        <v>255</v>
      </c>
      <c r="G221" s="256"/>
      <c r="H221" s="259">
        <v>32.700000000000003</v>
      </c>
      <c r="I221" s="260"/>
      <c r="J221" s="256"/>
      <c r="K221" s="256"/>
      <c r="L221" s="261"/>
      <c r="M221" s="262"/>
      <c r="N221" s="263"/>
      <c r="O221" s="263"/>
      <c r="P221" s="263"/>
      <c r="Q221" s="263"/>
      <c r="R221" s="263"/>
      <c r="S221" s="263"/>
      <c r="T221" s="26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5" t="s">
        <v>253</v>
      </c>
      <c r="AU221" s="265" t="s">
        <v>92</v>
      </c>
      <c r="AV221" s="14" t="s">
        <v>251</v>
      </c>
      <c r="AW221" s="14" t="s">
        <v>36</v>
      </c>
      <c r="AX221" s="14" t="s">
        <v>90</v>
      </c>
      <c r="AY221" s="265" t="s">
        <v>244</v>
      </c>
    </row>
    <row r="222" s="2" customFormat="1" ht="21.75" customHeight="1">
      <c r="A222" s="39"/>
      <c r="B222" s="40"/>
      <c r="C222" s="229" t="s">
        <v>330</v>
      </c>
      <c r="D222" s="229" t="s">
        <v>247</v>
      </c>
      <c r="E222" s="230" t="s">
        <v>5655</v>
      </c>
      <c r="F222" s="231" t="s">
        <v>5656</v>
      </c>
      <c r="G222" s="232" t="s">
        <v>250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0.1578</v>
      </c>
      <c r="R222" s="239">
        <f>Q222*H222</f>
        <v>0.1578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251</v>
      </c>
      <c r="AT222" s="241" t="s">
        <v>247</v>
      </c>
      <c r="AU222" s="241" t="s">
        <v>92</v>
      </c>
      <c r="AY222" s="18" t="s">
        <v>244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251</v>
      </c>
      <c r="BM222" s="241" t="s">
        <v>5657</v>
      </c>
    </row>
    <row r="223" s="15" customFormat="1">
      <c r="A223" s="15"/>
      <c r="B223" s="266"/>
      <c r="C223" s="267"/>
      <c r="D223" s="245" t="s">
        <v>253</v>
      </c>
      <c r="E223" s="268" t="s">
        <v>1</v>
      </c>
      <c r="F223" s="269" t="s">
        <v>2320</v>
      </c>
      <c r="G223" s="267"/>
      <c r="H223" s="268" t="s">
        <v>1</v>
      </c>
      <c r="I223" s="270"/>
      <c r="J223" s="267"/>
      <c r="K223" s="267"/>
      <c r="L223" s="271"/>
      <c r="M223" s="272"/>
      <c r="N223" s="273"/>
      <c r="O223" s="273"/>
      <c r="P223" s="273"/>
      <c r="Q223" s="273"/>
      <c r="R223" s="273"/>
      <c r="S223" s="273"/>
      <c r="T223" s="274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75" t="s">
        <v>253</v>
      </c>
      <c r="AU223" s="275" t="s">
        <v>92</v>
      </c>
      <c r="AV223" s="15" t="s">
        <v>90</v>
      </c>
      <c r="AW223" s="15" t="s">
        <v>36</v>
      </c>
      <c r="AX223" s="15" t="s">
        <v>83</v>
      </c>
      <c r="AY223" s="275" t="s">
        <v>244</v>
      </c>
    </row>
    <row r="224" s="15" customFormat="1">
      <c r="A224" s="15"/>
      <c r="B224" s="266"/>
      <c r="C224" s="267"/>
      <c r="D224" s="245" t="s">
        <v>253</v>
      </c>
      <c r="E224" s="268" t="s">
        <v>1</v>
      </c>
      <c r="F224" s="269" t="s">
        <v>2661</v>
      </c>
      <c r="G224" s="267"/>
      <c r="H224" s="268" t="s">
        <v>1</v>
      </c>
      <c r="I224" s="270"/>
      <c r="J224" s="267"/>
      <c r="K224" s="267"/>
      <c r="L224" s="271"/>
      <c r="M224" s="272"/>
      <c r="N224" s="273"/>
      <c r="O224" s="273"/>
      <c r="P224" s="273"/>
      <c r="Q224" s="273"/>
      <c r="R224" s="273"/>
      <c r="S224" s="273"/>
      <c r="T224" s="27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5" t="s">
        <v>253</v>
      </c>
      <c r="AU224" s="275" t="s">
        <v>92</v>
      </c>
      <c r="AV224" s="15" t="s">
        <v>90</v>
      </c>
      <c r="AW224" s="15" t="s">
        <v>36</v>
      </c>
      <c r="AX224" s="15" t="s">
        <v>83</v>
      </c>
      <c r="AY224" s="275" t="s">
        <v>244</v>
      </c>
    </row>
    <row r="225" s="13" customFormat="1">
      <c r="A225" s="13"/>
      <c r="B225" s="243"/>
      <c r="C225" s="244"/>
      <c r="D225" s="245" t="s">
        <v>253</v>
      </c>
      <c r="E225" s="246" t="s">
        <v>1</v>
      </c>
      <c r="F225" s="247" t="s">
        <v>5658</v>
      </c>
      <c r="G225" s="244"/>
      <c r="H225" s="248">
        <v>1</v>
      </c>
      <c r="I225" s="249"/>
      <c r="J225" s="244"/>
      <c r="K225" s="244"/>
      <c r="L225" s="250"/>
      <c r="M225" s="251"/>
      <c r="N225" s="252"/>
      <c r="O225" s="252"/>
      <c r="P225" s="252"/>
      <c r="Q225" s="252"/>
      <c r="R225" s="252"/>
      <c r="S225" s="252"/>
      <c r="T225" s="25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4" t="s">
        <v>253</v>
      </c>
      <c r="AU225" s="254" t="s">
        <v>92</v>
      </c>
      <c r="AV225" s="13" t="s">
        <v>92</v>
      </c>
      <c r="AW225" s="13" t="s">
        <v>36</v>
      </c>
      <c r="AX225" s="13" t="s">
        <v>83</v>
      </c>
      <c r="AY225" s="254" t="s">
        <v>244</v>
      </c>
    </row>
    <row r="226" s="14" customFormat="1">
      <c r="A226" s="14"/>
      <c r="B226" s="255"/>
      <c r="C226" s="256"/>
      <c r="D226" s="245" t="s">
        <v>253</v>
      </c>
      <c r="E226" s="257" t="s">
        <v>1</v>
      </c>
      <c r="F226" s="258" t="s">
        <v>255</v>
      </c>
      <c r="G226" s="256"/>
      <c r="H226" s="259">
        <v>1</v>
      </c>
      <c r="I226" s="260"/>
      <c r="J226" s="256"/>
      <c r="K226" s="256"/>
      <c r="L226" s="261"/>
      <c r="M226" s="262"/>
      <c r="N226" s="263"/>
      <c r="O226" s="263"/>
      <c r="P226" s="263"/>
      <c r="Q226" s="263"/>
      <c r="R226" s="263"/>
      <c r="S226" s="263"/>
      <c r="T226" s="26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5" t="s">
        <v>253</v>
      </c>
      <c r="AU226" s="265" t="s">
        <v>92</v>
      </c>
      <c r="AV226" s="14" t="s">
        <v>251</v>
      </c>
      <c r="AW226" s="14" t="s">
        <v>36</v>
      </c>
      <c r="AX226" s="14" t="s">
        <v>90</v>
      </c>
      <c r="AY226" s="265" t="s">
        <v>244</v>
      </c>
    </row>
    <row r="227" s="2" customFormat="1" ht="24.15" customHeight="1">
      <c r="A227" s="39"/>
      <c r="B227" s="40"/>
      <c r="C227" s="287" t="s">
        <v>335</v>
      </c>
      <c r="D227" s="287" t="s">
        <v>529</v>
      </c>
      <c r="E227" s="288" t="s">
        <v>2658</v>
      </c>
      <c r="F227" s="289" t="s">
        <v>2659</v>
      </c>
      <c r="G227" s="290" t="s">
        <v>171</v>
      </c>
      <c r="H227" s="291">
        <v>1</v>
      </c>
      <c r="I227" s="292"/>
      <c r="J227" s="293">
        <f>ROUND(I227*H227,2)</f>
        <v>0</v>
      </c>
      <c r="K227" s="294"/>
      <c r="L227" s="295"/>
      <c r="M227" s="296" t="s">
        <v>1</v>
      </c>
      <c r="N227" s="297" t="s">
        <v>48</v>
      </c>
      <c r="O227" s="92"/>
      <c r="P227" s="239">
        <f>O227*H227</f>
        <v>0</v>
      </c>
      <c r="Q227" s="239">
        <v>2.6000000000000001</v>
      </c>
      <c r="R227" s="239">
        <f>Q227*H227</f>
        <v>2.6000000000000001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280</v>
      </c>
      <c r="AT227" s="241" t="s">
        <v>529</v>
      </c>
      <c r="AU227" s="241" t="s">
        <v>92</v>
      </c>
      <c r="AY227" s="18" t="s">
        <v>244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251</v>
      </c>
      <c r="BM227" s="241" t="s">
        <v>5659</v>
      </c>
    </row>
    <row r="228" s="15" customFormat="1">
      <c r="A228" s="15"/>
      <c r="B228" s="266"/>
      <c r="C228" s="267"/>
      <c r="D228" s="245" t="s">
        <v>253</v>
      </c>
      <c r="E228" s="268" t="s">
        <v>1</v>
      </c>
      <c r="F228" s="269" t="s">
        <v>2320</v>
      </c>
      <c r="G228" s="267"/>
      <c r="H228" s="268" t="s">
        <v>1</v>
      </c>
      <c r="I228" s="270"/>
      <c r="J228" s="267"/>
      <c r="K228" s="267"/>
      <c r="L228" s="271"/>
      <c r="M228" s="272"/>
      <c r="N228" s="273"/>
      <c r="O228" s="273"/>
      <c r="P228" s="273"/>
      <c r="Q228" s="273"/>
      <c r="R228" s="273"/>
      <c r="S228" s="273"/>
      <c r="T228" s="274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5" t="s">
        <v>253</v>
      </c>
      <c r="AU228" s="275" t="s">
        <v>92</v>
      </c>
      <c r="AV228" s="15" t="s">
        <v>90</v>
      </c>
      <c r="AW228" s="15" t="s">
        <v>36</v>
      </c>
      <c r="AX228" s="15" t="s">
        <v>83</v>
      </c>
      <c r="AY228" s="275" t="s">
        <v>244</v>
      </c>
    </row>
    <row r="229" s="15" customFormat="1">
      <c r="A229" s="15"/>
      <c r="B229" s="266"/>
      <c r="C229" s="267"/>
      <c r="D229" s="245" t="s">
        <v>253</v>
      </c>
      <c r="E229" s="268" t="s">
        <v>1</v>
      </c>
      <c r="F229" s="269" t="s">
        <v>2661</v>
      </c>
      <c r="G229" s="267"/>
      <c r="H229" s="268" t="s">
        <v>1</v>
      </c>
      <c r="I229" s="270"/>
      <c r="J229" s="267"/>
      <c r="K229" s="267"/>
      <c r="L229" s="271"/>
      <c r="M229" s="272"/>
      <c r="N229" s="273"/>
      <c r="O229" s="273"/>
      <c r="P229" s="273"/>
      <c r="Q229" s="273"/>
      <c r="R229" s="273"/>
      <c r="S229" s="273"/>
      <c r="T229" s="274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5" t="s">
        <v>253</v>
      </c>
      <c r="AU229" s="275" t="s">
        <v>92</v>
      </c>
      <c r="AV229" s="15" t="s">
        <v>90</v>
      </c>
      <c r="AW229" s="15" t="s">
        <v>36</v>
      </c>
      <c r="AX229" s="15" t="s">
        <v>83</v>
      </c>
      <c r="AY229" s="275" t="s">
        <v>244</v>
      </c>
    </row>
    <row r="230" s="13" customFormat="1">
      <c r="A230" s="13"/>
      <c r="B230" s="243"/>
      <c r="C230" s="244"/>
      <c r="D230" s="245" t="s">
        <v>253</v>
      </c>
      <c r="E230" s="246" t="s">
        <v>1</v>
      </c>
      <c r="F230" s="247" t="s">
        <v>2662</v>
      </c>
      <c r="G230" s="244"/>
      <c r="H230" s="248">
        <v>1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253</v>
      </c>
      <c r="AU230" s="254" t="s">
        <v>92</v>
      </c>
      <c r="AV230" s="13" t="s">
        <v>92</v>
      </c>
      <c r="AW230" s="13" t="s">
        <v>36</v>
      </c>
      <c r="AX230" s="13" t="s">
        <v>83</v>
      </c>
      <c r="AY230" s="254" t="s">
        <v>244</v>
      </c>
    </row>
    <row r="231" s="14" customFormat="1">
      <c r="A231" s="14"/>
      <c r="B231" s="255"/>
      <c r="C231" s="256"/>
      <c r="D231" s="245" t="s">
        <v>253</v>
      </c>
      <c r="E231" s="257" t="s">
        <v>1</v>
      </c>
      <c r="F231" s="258" t="s">
        <v>255</v>
      </c>
      <c r="G231" s="256"/>
      <c r="H231" s="259">
        <v>1</v>
      </c>
      <c r="I231" s="260"/>
      <c r="J231" s="256"/>
      <c r="K231" s="256"/>
      <c r="L231" s="261"/>
      <c r="M231" s="262"/>
      <c r="N231" s="263"/>
      <c r="O231" s="263"/>
      <c r="P231" s="263"/>
      <c r="Q231" s="263"/>
      <c r="R231" s="263"/>
      <c r="S231" s="263"/>
      <c r="T231" s="26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5" t="s">
        <v>253</v>
      </c>
      <c r="AU231" s="265" t="s">
        <v>92</v>
      </c>
      <c r="AV231" s="14" t="s">
        <v>251</v>
      </c>
      <c r="AW231" s="14" t="s">
        <v>36</v>
      </c>
      <c r="AX231" s="14" t="s">
        <v>90</v>
      </c>
      <c r="AY231" s="265" t="s">
        <v>244</v>
      </c>
    </row>
    <row r="232" s="2" customFormat="1" ht="16.5" customHeight="1">
      <c r="A232" s="39"/>
      <c r="B232" s="40"/>
      <c r="C232" s="229" t="s">
        <v>341</v>
      </c>
      <c r="D232" s="229" t="s">
        <v>247</v>
      </c>
      <c r="E232" s="230" t="s">
        <v>5660</v>
      </c>
      <c r="F232" s="231" t="s">
        <v>5661</v>
      </c>
      <c r="G232" s="232" t="s">
        <v>171</v>
      </c>
      <c r="H232" s="233">
        <v>186.50200000000001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2.5020099999999998</v>
      </c>
      <c r="R232" s="239">
        <f>Q232*H232</f>
        <v>466.62986902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251</v>
      </c>
      <c r="AT232" s="241" t="s">
        <v>247</v>
      </c>
      <c r="AU232" s="241" t="s">
        <v>92</v>
      </c>
      <c r="AY232" s="18" t="s">
        <v>244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251</v>
      </c>
      <c r="BM232" s="241" t="s">
        <v>5662</v>
      </c>
    </row>
    <row r="233" s="15" customFormat="1">
      <c r="A233" s="15"/>
      <c r="B233" s="266"/>
      <c r="C233" s="267"/>
      <c r="D233" s="245" t="s">
        <v>253</v>
      </c>
      <c r="E233" s="268" t="s">
        <v>1</v>
      </c>
      <c r="F233" s="269" t="s">
        <v>5663</v>
      </c>
      <c r="G233" s="267"/>
      <c r="H233" s="268" t="s">
        <v>1</v>
      </c>
      <c r="I233" s="270"/>
      <c r="J233" s="267"/>
      <c r="K233" s="267"/>
      <c r="L233" s="271"/>
      <c r="M233" s="272"/>
      <c r="N233" s="273"/>
      <c r="O233" s="273"/>
      <c r="P233" s="273"/>
      <c r="Q233" s="273"/>
      <c r="R233" s="273"/>
      <c r="S233" s="273"/>
      <c r="T233" s="27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5" t="s">
        <v>253</v>
      </c>
      <c r="AU233" s="275" t="s">
        <v>92</v>
      </c>
      <c r="AV233" s="15" t="s">
        <v>90</v>
      </c>
      <c r="AW233" s="15" t="s">
        <v>36</v>
      </c>
      <c r="AX233" s="15" t="s">
        <v>83</v>
      </c>
      <c r="AY233" s="275" t="s">
        <v>244</v>
      </c>
    </row>
    <row r="234" s="13" customFormat="1">
      <c r="A234" s="13"/>
      <c r="B234" s="243"/>
      <c r="C234" s="244"/>
      <c r="D234" s="245" t="s">
        <v>253</v>
      </c>
      <c r="E234" s="246" t="s">
        <v>1</v>
      </c>
      <c r="F234" s="247" t="s">
        <v>5664</v>
      </c>
      <c r="G234" s="244"/>
      <c r="H234" s="248">
        <v>115.776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253</v>
      </c>
      <c r="AU234" s="254" t="s">
        <v>92</v>
      </c>
      <c r="AV234" s="13" t="s">
        <v>92</v>
      </c>
      <c r="AW234" s="13" t="s">
        <v>36</v>
      </c>
      <c r="AX234" s="13" t="s">
        <v>83</v>
      </c>
      <c r="AY234" s="254" t="s">
        <v>244</v>
      </c>
    </row>
    <row r="235" s="13" customFormat="1">
      <c r="A235" s="13"/>
      <c r="B235" s="243"/>
      <c r="C235" s="244"/>
      <c r="D235" s="245" t="s">
        <v>253</v>
      </c>
      <c r="E235" s="246" t="s">
        <v>1</v>
      </c>
      <c r="F235" s="247" t="s">
        <v>5665</v>
      </c>
      <c r="G235" s="244"/>
      <c r="H235" s="248">
        <v>7.6079999999999997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253</v>
      </c>
      <c r="AU235" s="254" t="s">
        <v>92</v>
      </c>
      <c r="AV235" s="13" t="s">
        <v>92</v>
      </c>
      <c r="AW235" s="13" t="s">
        <v>36</v>
      </c>
      <c r="AX235" s="13" t="s">
        <v>83</v>
      </c>
      <c r="AY235" s="254" t="s">
        <v>244</v>
      </c>
    </row>
    <row r="236" s="15" customFormat="1">
      <c r="A236" s="15"/>
      <c r="B236" s="266"/>
      <c r="C236" s="267"/>
      <c r="D236" s="245" t="s">
        <v>253</v>
      </c>
      <c r="E236" s="268" t="s">
        <v>1</v>
      </c>
      <c r="F236" s="269" t="s">
        <v>5666</v>
      </c>
      <c r="G236" s="267"/>
      <c r="H236" s="268" t="s">
        <v>1</v>
      </c>
      <c r="I236" s="270"/>
      <c r="J236" s="267"/>
      <c r="K236" s="267"/>
      <c r="L236" s="271"/>
      <c r="M236" s="272"/>
      <c r="N236" s="273"/>
      <c r="O236" s="273"/>
      <c r="P236" s="273"/>
      <c r="Q236" s="273"/>
      <c r="R236" s="273"/>
      <c r="S236" s="273"/>
      <c r="T236" s="274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5" t="s">
        <v>253</v>
      </c>
      <c r="AU236" s="275" t="s">
        <v>92</v>
      </c>
      <c r="AV236" s="15" t="s">
        <v>90</v>
      </c>
      <c r="AW236" s="15" t="s">
        <v>36</v>
      </c>
      <c r="AX236" s="15" t="s">
        <v>83</v>
      </c>
      <c r="AY236" s="275" t="s">
        <v>244</v>
      </c>
    </row>
    <row r="237" s="13" customFormat="1">
      <c r="A237" s="13"/>
      <c r="B237" s="243"/>
      <c r="C237" s="244"/>
      <c r="D237" s="245" t="s">
        <v>253</v>
      </c>
      <c r="E237" s="246" t="s">
        <v>1</v>
      </c>
      <c r="F237" s="247" t="s">
        <v>5667</v>
      </c>
      <c r="G237" s="244"/>
      <c r="H237" s="248">
        <v>63.118000000000002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253</v>
      </c>
      <c r="AU237" s="254" t="s">
        <v>92</v>
      </c>
      <c r="AV237" s="13" t="s">
        <v>92</v>
      </c>
      <c r="AW237" s="13" t="s">
        <v>36</v>
      </c>
      <c r="AX237" s="13" t="s">
        <v>83</v>
      </c>
      <c r="AY237" s="254" t="s">
        <v>244</v>
      </c>
    </row>
    <row r="238" s="14" customFormat="1">
      <c r="A238" s="14"/>
      <c r="B238" s="255"/>
      <c r="C238" s="256"/>
      <c r="D238" s="245" t="s">
        <v>253</v>
      </c>
      <c r="E238" s="257" t="s">
        <v>1</v>
      </c>
      <c r="F238" s="258" t="s">
        <v>255</v>
      </c>
      <c r="G238" s="256"/>
      <c r="H238" s="259">
        <v>186.50200000000001</v>
      </c>
      <c r="I238" s="260"/>
      <c r="J238" s="256"/>
      <c r="K238" s="256"/>
      <c r="L238" s="261"/>
      <c r="M238" s="262"/>
      <c r="N238" s="263"/>
      <c r="O238" s="263"/>
      <c r="P238" s="263"/>
      <c r="Q238" s="263"/>
      <c r="R238" s="263"/>
      <c r="S238" s="263"/>
      <c r="T238" s="26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5" t="s">
        <v>253</v>
      </c>
      <c r="AU238" s="265" t="s">
        <v>92</v>
      </c>
      <c r="AV238" s="14" t="s">
        <v>251</v>
      </c>
      <c r="AW238" s="14" t="s">
        <v>36</v>
      </c>
      <c r="AX238" s="14" t="s">
        <v>90</v>
      </c>
      <c r="AY238" s="265" t="s">
        <v>244</v>
      </c>
    </row>
    <row r="239" s="2" customFormat="1" ht="24.15" customHeight="1">
      <c r="A239" s="39"/>
      <c r="B239" s="40"/>
      <c r="C239" s="229" t="s">
        <v>349</v>
      </c>
      <c r="D239" s="229" t="s">
        <v>247</v>
      </c>
      <c r="E239" s="230" t="s">
        <v>5668</v>
      </c>
      <c r="F239" s="231" t="s">
        <v>5669</v>
      </c>
      <c r="G239" s="232" t="s">
        <v>174</v>
      </c>
      <c r="H239" s="233">
        <v>317.32999999999998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0.0053299999999999997</v>
      </c>
      <c r="R239" s="239">
        <f>Q239*H239</f>
        <v>1.6913688999999998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251</v>
      </c>
      <c r="AT239" s="241" t="s">
        <v>247</v>
      </c>
      <c r="AU239" s="241" t="s">
        <v>92</v>
      </c>
      <c r="AY239" s="18" t="s">
        <v>244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251</v>
      </c>
      <c r="BM239" s="241" t="s">
        <v>5670</v>
      </c>
    </row>
    <row r="240" s="13" customFormat="1">
      <c r="A240" s="13"/>
      <c r="B240" s="243"/>
      <c r="C240" s="244"/>
      <c r="D240" s="245" t="s">
        <v>253</v>
      </c>
      <c r="E240" s="246" t="s">
        <v>1</v>
      </c>
      <c r="F240" s="247" t="s">
        <v>5671</v>
      </c>
      <c r="G240" s="244"/>
      <c r="H240" s="248">
        <v>317.32999999999998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253</v>
      </c>
      <c r="AU240" s="254" t="s">
        <v>92</v>
      </c>
      <c r="AV240" s="13" t="s">
        <v>92</v>
      </c>
      <c r="AW240" s="13" t="s">
        <v>36</v>
      </c>
      <c r="AX240" s="13" t="s">
        <v>90</v>
      </c>
      <c r="AY240" s="254" t="s">
        <v>244</v>
      </c>
    </row>
    <row r="241" s="2" customFormat="1" ht="24.15" customHeight="1">
      <c r="A241" s="39"/>
      <c r="B241" s="40"/>
      <c r="C241" s="229" t="s">
        <v>354</v>
      </c>
      <c r="D241" s="229" t="s">
        <v>247</v>
      </c>
      <c r="E241" s="230" t="s">
        <v>5672</v>
      </c>
      <c r="F241" s="231" t="s">
        <v>5673</v>
      </c>
      <c r="G241" s="232" t="s">
        <v>174</v>
      </c>
      <c r="H241" s="233">
        <v>317.32999999999998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251</v>
      </c>
      <c r="AT241" s="241" t="s">
        <v>247</v>
      </c>
      <c r="AU241" s="241" t="s">
        <v>92</v>
      </c>
      <c r="AY241" s="18" t="s">
        <v>244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251</v>
      </c>
      <c r="BM241" s="241" t="s">
        <v>5674</v>
      </c>
    </row>
    <row r="242" s="2" customFormat="1" ht="24.15" customHeight="1">
      <c r="A242" s="39"/>
      <c r="B242" s="40"/>
      <c r="C242" s="229" t="s">
        <v>7</v>
      </c>
      <c r="D242" s="229" t="s">
        <v>247</v>
      </c>
      <c r="E242" s="230" t="s">
        <v>5675</v>
      </c>
      <c r="F242" s="231" t="s">
        <v>5676</v>
      </c>
      <c r="G242" s="232" t="s">
        <v>174</v>
      </c>
      <c r="H242" s="233">
        <v>330.78800000000001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0.0055199999999999997</v>
      </c>
      <c r="R242" s="239">
        <f>Q242*H242</f>
        <v>1.8259497599999999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251</v>
      </c>
      <c r="AT242" s="241" t="s">
        <v>247</v>
      </c>
      <c r="AU242" s="241" t="s">
        <v>92</v>
      </c>
      <c r="AY242" s="18" t="s">
        <v>244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251</v>
      </c>
      <c r="BM242" s="241" t="s">
        <v>5677</v>
      </c>
    </row>
    <row r="243" s="13" customFormat="1">
      <c r="A243" s="13"/>
      <c r="B243" s="243"/>
      <c r="C243" s="244"/>
      <c r="D243" s="245" t="s">
        <v>253</v>
      </c>
      <c r="E243" s="246" t="s">
        <v>1</v>
      </c>
      <c r="F243" s="247" t="s">
        <v>5678</v>
      </c>
      <c r="G243" s="244"/>
      <c r="H243" s="248">
        <v>330.78800000000001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253</v>
      </c>
      <c r="AU243" s="254" t="s">
        <v>92</v>
      </c>
      <c r="AV243" s="13" t="s">
        <v>92</v>
      </c>
      <c r="AW243" s="13" t="s">
        <v>36</v>
      </c>
      <c r="AX243" s="13" t="s">
        <v>90</v>
      </c>
      <c r="AY243" s="254" t="s">
        <v>244</v>
      </c>
    </row>
    <row r="244" s="2" customFormat="1" ht="24.15" customHeight="1">
      <c r="A244" s="39"/>
      <c r="B244" s="40"/>
      <c r="C244" s="229" t="s">
        <v>369</v>
      </c>
      <c r="D244" s="229" t="s">
        <v>247</v>
      </c>
      <c r="E244" s="230" t="s">
        <v>5679</v>
      </c>
      <c r="F244" s="231" t="s">
        <v>5680</v>
      </c>
      <c r="G244" s="232" t="s">
        <v>174</v>
      </c>
      <c r="H244" s="233">
        <v>330.78800000000001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48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251</v>
      </c>
      <c r="AT244" s="241" t="s">
        <v>247</v>
      </c>
      <c r="AU244" s="241" t="s">
        <v>92</v>
      </c>
      <c r="AY244" s="18" t="s">
        <v>244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251</v>
      </c>
      <c r="BM244" s="241" t="s">
        <v>5681</v>
      </c>
    </row>
    <row r="245" s="2" customFormat="1" ht="24.15" customHeight="1">
      <c r="A245" s="39"/>
      <c r="B245" s="40"/>
      <c r="C245" s="229" t="s">
        <v>375</v>
      </c>
      <c r="D245" s="229" t="s">
        <v>247</v>
      </c>
      <c r="E245" s="230" t="s">
        <v>5682</v>
      </c>
      <c r="F245" s="231" t="s">
        <v>5683</v>
      </c>
      <c r="G245" s="232" t="s">
        <v>174</v>
      </c>
      <c r="H245" s="233">
        <v>317.32999999999998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0.00088000000000000003</v>
      </c>
      <c r="R245" s="239">
        <f>Q245*H245</f>
        <v>0.27925040000000001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251</v>
      </c>
      <c r="AT245" s="241" t="s">
        <v>247</v>
      </c>
      <c r="AU245" s="241" t="s">
        <v>92</v>
      </c>
      <c r="AY245" s="18" t="s">
        <v>244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251</v>
      </c>
      <c r="BM245" s="241" t="s">
        <v>5684</v>
      </c>
    </row>
    <row r="246" s="2" customFormat="1" ht="24.15" customHeight="1">
      <c r="A246" s="39"/>
      <c r="B246" s="40"/>
      <c r="C246" s="229" t="s">
        <v>384</v>
      </c>
      <c r="D246" s="229" t="s">
        <v>247</v>
      </c>
      <c r="E246" s="230" t="s">
        <v>5685</v>
      </c>
      <c r="F246" s="231" t="s">
        <v>5686</v>
      </c>
      <c r="G246" s="232" t="s">
        <v>174</v>
      </c>
      <c r="H246" s="233">
        <v>317.32999999999998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251</v>
      </c>
      <c r="AT246" s="241" t="s">
        <v>247</v>
      </c>
      <c r="AU246" s="241" t="s">
        <v>92</v>
      </c>
      <c r="AY246" s="18" t="s">
        <v>244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251</v>
      </c>
      <c r="BM246" s="241" t="s">
        <v>5687</v>
      </c>
    </row>
    <row r="247" s="2" customFormat="1" ht="24.15" customHeight="1">
      <c r="A247" s="39"/>
      <c r="B247" s="40"/>
      <c r="C247" s="229" t="s">
        <v>389</v>
      </c>
      <c r="D247" s="229" t="s">
        <v>247</v>
      </c>
      <c r="E247" s="230" t="s">
        <v>5688</v>
      </c>
      <c r="F247" s="231" t="s">
        <v>5689</v>
      </c>
      <c r="G247" s="232" t="s">
        <v>174</v>
      </c>
      <c r="H247" s="233">
        <v>330.78800000000001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48</v>
      </c>
      <c r="O247" s="92"/>
      <c r="P247" s="239">
        <f>O247*H247</f>
        <v>0</v>
      </c>
      <c r="Q247" s="239">
        <v>0.001</v>
      </c>
      <c r="R247" s="239">
        <f>Q247*H247</f>
        <v>0.33078800000000003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251</v>
      </c>
      <c r="AT247" s="241" t="s">
        <v>247</v>
      </c>
      <c r="AU247" s="241" t="s">
        <v>92</v>
      </c>
      <c r="AY247" s="18" t="s">
        <v>244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251</v>
      </c>
      <c r="BM247" s="241" t="s">
        <v>5690</v>
      </c>
    </row>
    <row r="248" s="2" customFormat="1" ht="24.15" customHeight="1">
      <c r="A248" s="39"/>
      <c r="B248" s="40"/>
      <c r="C248" s="229" t="s">
        <v>394</v>
      </c>
      <c r="D248" s="229" t="s">
        <v>247</v>
      </c>
      <c r="E248" s="230" t="s">
        <v>5691</v>
      </c>
      <c r="F248" s="231" t="s">
        <v>5692</v>
      </c>
      <c r="G248" s="232" t="s">
        <v>174</v>
      </c>
      <c r="H248" s="233">
        <v>330.78800000000001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251</v>
      </c>
      <c r="AT248" s="241" t="s">
        <v>247</v>
      </c>
      <c r="AU248" s="241" t="s">
        <v>92</v>
      </c>
      <c r="AY248" s="18" t="s">
        <v>244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251</v>
      </c>
      <c r="BM248" s="241" t="s">
        <v>5693</v>
      </c>
    </row>
    <row r="249" s="2" customFormat="1" ht="33" customHeight="1">
      <c r="A249" s="39"/>
      <c r="B249" s="40"/>
      <c r="C249" s="229" t="s">
        <v>399</v>
      </c>
      <c r="D249" s="229" t="s">
        <v>247</v>
      </c>
      <c r="E249" s="230" t="s">
        <v>2694</v>
      </c>
      <c r="F249" s="231" t="s">
        <v>2695</v>
      </c>
      <c r="G249" s="232" t="s">
        <v>250</v>
      </c>
      <c r="H249" s="233">
        <v>5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48</v>
      </c>
      <c r="O249" s="92"/>
      <c r="P249" s="239">
        <f>O249*H249</f>
        <v>0</v>
      </c>
      <c r="Q249" s="239">
        <v>0.030269999999999998</v>
      </c>
      <c r="R249" s="239">
        <f>Q249*H249</f>
        <v>0.15134999999999999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251</v>
      </c>
      <c r="AT249" s="241" t="s">
        <v>247</v>
      </c>
      <c r="AU249" s="241" t="s">
        <v>92</v>
      </c>
      <c r="AY249" s="18" t="s">
        <v>244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90</v>
      </c>
      <c r="BK249" s="242">
        <f>ROUND(I249*H249,2)</f>
        <v>0</v>
      </c>
      <c r="BL249" s="18" t="s">
        <v>251</v>
      </c>
      <c r="BM249" s="241" t="s">
        <v>5694</v>
      </c>
    </row>
    <row r="250" s="15" customFormat="1">
      <c r="A250" s="15"/>
      <c r="B250" s="266"/>
      <c r="C250" s="267"/>
      <c r="D250" s="245" t="s">
        <v>253</v>
      </c>
      <c r="E250" s="268" t="s">
        <v>1</v>
      </c>
      <c r="F250" s="269" t="s">
        <v>2145</v>
      </c>
      <c r="G250" s="267"/>
      <c r="H250" s="268" t="s">
        <v>1</v>
      </c>
      <c r="I250" s="270"/>
      <c r="J250" s="267"/>
      <c r="K250" s="267"/>
      <c r="L250" s="271"/>
      <c r="M250" s="272"/>
      <c r="N250" s="273"/>
      <c r="O250" s="273"/>
      <c r="P250" s="273"/>
      <c r="Q250" s="273"/>
      <c r="R250" s="273"/>
      <c r="S250" s="273"/>
      <c r="T250" s="274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5" t="s">
        <v>253</v>
      </c>
      <c r="AU250" s="275" t="s">
        <v>92</v>
      </c>
      <c r="AV250" s="15" t="s">
        <v>90</v>
      </c>
      <c r="AW250" s="15" t="s">
        <v>36</v>
      </c>
      <c r="AX250" s="15" t="s">
        <v>83</v>
      </c>
      <c r="AY250" s="275" t="s">
        <v>244</v>
      </c>
    </row>
    <row r="251" s="15" customFormat="1">
      <c r="A251" s="15"/>
      <c r="B251" s="266"/>
      <c r="C251" s="267"/>
      <c r="D251" s="245" t="s">
        <v>253</v>
      </c>
      <c r="E251" s="268" t="s">
        <v>1</v>
      </c>
      <c r="F251" s="269" t="s">
        <v>2661</v>
      </c>
      <c r="G251" s="267"/>
      <c r="H251" s="268" t="s">
        <v>1</v>
      </c>
      <c r="I251" s="270"/>
      <c r="J251" s="267"/>
      <c r="K251" s="267"/>
      <c r="L251" s="271"/>
      <c r="M251" s="272"/>
      <c r="N251" s="273"/>
      <c r="O251" s="273"/>
      <c r="P251" s="273"/>
      <c r="Q251" s="273"/>
      <c r="R251" s="273"/>
      <c r="S251" s="273"/>
      <c r="T251" s="274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5" t="s">
        <v>253</v>
      </c>
      <c r="AU251" s="275" t="s">
        <v>92</v>
      </c>
      <c r="AV251" s="15" t="s">
        <v>90</v>
      </c>
      <c r="AW251" s="15" t="s">
        <v>36</v>
      </c>
      <c r="AX251" s="15" t="s">
        <v>83</v>
      </c>
      <c r="AY251" s="275" t="s">
        <v>244</v>
      </c>
    </row>
    <row r="252" s="13" customFormat="1">
      <c r="A252" s="13"/>
      <c r="B252" s="243"/>
      <c r="C252" s="244"/>
      <c r="D252" s="245" t="s">
        <v>253</v>
      </c>
      <c r="E252" s="246" t="s">
        <v>1</v>
      </c>
      <c r="F252" s="247" t="s">
        <v>5695</v>
      </c>
      <c r="G252" s="244"/>
      <c r="H252" s="248">
        <v>5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253</v>
      </c>
      <c r="AU252" s="254" t="s">
        <v>92</v>
      </c>
      <c r="AV252" s="13" t="s">
        <v>92</v>
      </c>
      <c r="AW252" s="13" t="s">
        <v>36</v>
      </c>
      <c r="AX252" s="13" t="s">
        <v>83</v>
      </c>
      <c r="AY252" s="254" t="s">
        <v>244</v>
      </c>
    </row>
    <row r="253" s="16" customFormat="1">
      <c r="A253" s="16"/>
      <c r="B253" s="276"/>
      <c r="C253" s="277"/>
      <c r="D253" s="245" t="s">
        <v>253</v>
      </c>
      <c r="E253" s="278" t="s">
        <v>1</v>
      </c>
      <c r="F253" s="279" t="s">
        <v>503</v>
      </c>
      <c r="G253" s="277"/>
      <c r="H253" s="280">
        <v>5</v>
      </c>
      <c r="I253" s="281"/>
      <c r="J253" s="277"/>
      <c r="K253" s="277"/>
      <c r="L253" s="282"/>
      <c r="M253" s="283"/>
      <c r="N253" s="284"/>
      <c r="O253" s="284"/>
      <c r="P253" s="284"/>
      <c r="Q253" s="284"/>
      <c r="R253" s="284"/>
      <c r="S253" s="284"/>
      <c r="T253" s="285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T253" s="286" t="s">
        <v>253</v>
      </c>
      <c r="AU253" s="286" t="s">
        <v>92</v>
      </c>
      <c r="AV253" s="16" t="s">
        <v>358</v>
      </c>
      <c r="AW253" s="16" t="s">
        <v>36</v>
      </c>
      <c r="AX253" s="16" t="s">
        <v>83</v>
      </c>
      <c r="AY253" s="286" t="s">
        <v>244</v>
      </c>
    </row>
    <row r="254" s="14" customFormat="1">
      <c r="A254" s="14"/>
      <c r="B254" s="255"/>
      <c r="C254" s="256"/>
      <c r="D254" s="245" t="s">
        <v>253</v>
      </c>
      <c r="E254" s="257" t="s">
        <v>1</v>
      </c>
      <c r="F254" s="258" t="s">
        <v>255</v>
      </c>
      <c r="G254" s="256"/>
      <c r="H254" s="259">
        <v>5</v>
      </c>
      <c r="I254" s="260"/>
      <c r="J254" s="256"/>
      <c r="K254" s="256"/>
      <c r="L254" s="261"/>
      <c r="M254" s="262"/>
      <c r="N254" s="263"/>
      <c r="O254" s="263"/>
      <c r="P254" s="263"/>
      <c r="Q254" s="263"/>
      <c r="R254" s="263"/>
      <c r="S254" s="263"/>
      <c r="T254" s="26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5" t="s">
        <v>253</v>
      </c>
      <c r="AU254" s="265" t="s">
        <v>92</v>
      </c>
      <c r="AV254" s="14" t="s">
        <v>251</v>
      </c>
      <c r="AW254" s="14" t="s">
        <v>36</v>
      </c>
      <c r="AX254" s="14" t="s">
        <v>90</v>
      </c>
      <c r="AY254" s="265" t="s">
        <v>244</v>
      </c>
    </row>
    <row r="255" s="2" customFormat="1" ht="24.15" customHeight="1">
      <c r="A255" s="39"/>
      <c r="B255" s="40"/>
      <c r="C255" s="287" t="s">
        <v>405</v>
      </c>
      <c r="D255" s="287" t="s">
        <v>529</v>
      </c>
      <c r="E255" s="288" t="s">
        <v>2691</v>
      </c>
      <c r="F255" s="289" t="s">
        <v>2692</v>
      </c>
      <c r="G255" s="290" t="s">
        <v>171</v>
      </c>
      <c r="H255" s="291">
        <v>3.7000000000000002</v>
      </c>
      <c r="I255" s="292"/>
      <c r="J255" s="293">
        <f>ROUND(I255*H255,2)</f>
        <v>0</v>
      </c>
      <c r="K255" s="294"/>
      <c r="L255" s="295"/>
      <c r="M255" s="296" t="s">
        <v>1</v>
      </c>
      <c r="N255" s="297" t="s">
        <v>48</v>
      </c>
      <c r="O255" s="92"/>
      <c r="P255" s="239">
        <f>O255*H255</f>
        <v>0</v>
      </c>
      <c r="Q255" s="239">
        <v>2.6499999999999999</v>
      </c>
      <c r="R255" s="239">
        <f>Q255*H255</f>
        <v>9.8049999999999997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280</v>
      </c>
      <c r="AT255" s="241" t="s">
        <v>529</v>
      </c>
      <c r="AU255" s="241" t="s">
        <v>92</v>
      </c>
      <c r="AY255" s="18" t="s">
        <v>244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251</v>
      </c>
      <c r="BM255" s="241" t="s">
        <v>5696</v>
      </c>
    </row>
    <row r="256" s="2" customFormat="1">
      <c r="A256" s="39"/>
      <c r="B256" s="40"/>
      <c r="C256" s="41"/>
      <c r="D256" s="245" t="s">
        <v>632</v>
      </c>
      <c r="E256" s="41"/>
      <c r="F256" s="299" t="s">
        <v>2247</v>
      </c>
      <c r="G256" s="41"/>
      <c r="H256" s="41"/>
      <c r="I256" s="300"/>
      <c r="J256" s="41"/>
      <c r="K256" s="41"/>
      <c r="L256" s="45"/>
      <c r="M256" s="301"/>
      <c r="N256" s="302"/>
      <c r="O256" s="92"/>
      <c r="P256" s="92"/>
      <c r="Q256" s="92"/>
      <c r="R256" s="92"/>
      <c r="S256" s="92"/>
      <c r="T256" s="93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632</v>
      </c>
      <c r="AU256" s="18" t="s">
        <v>92</v>
      </c>
    </row>
    <row r="257" s="15" customFormat="1">
      <c r="A257" s="15"/>
      <c r="B257" s="266"/>
      <c r="C257" s="267"/>
      <c r="D257" s="245" t="s">
        <v>253</v>
      </c>
      <c r="E257" s="268" t="s">
        <v>1</v>
      </c>
      <c r="F257" s="269" t="s">
        <v>2145</v>
      </c>
      <c r="G257" s="267"/>
      <c r="H257" s="268" t="s">
        <v>1</v>
      </c>
      <c r="I257" s="270"/>
      <c r="J257" s="267"/>
      <c r="K257" s="267"/>
      <c r="L257" s="271"/>
      <c r="M257" s="272"/>
      <c r="N257" s="273"/>
      <c r="O257" s="273"/>
      <c r="P257" s="273"/>
      <c r="Q257" s="273"/>
      <c r="R257" s="273"/>
      <c r="S257" s="273"/>
      <c r="T257" s="274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5" t="s">
        <v>253</v>
      </c>
      <c r="AU257" s="275" t="s">
        <v>92</v>
      </c>
      <c r="AV257" s="15" t="s">
        <v>90</v>
      </c>
      <c r="AW257" s="15" t="s">
        <v>36</v>
      </c>
      <c r="AX257" s="15" t="s">
        <v>83</v>
      </c>
      <c r="AY257" s="275" t="s">
        <v>244</v>
      </c>
    </row>
    <row r="258" s="15" customFormat="1">
      <c r="A258" s="15"/>
      <c r="B258" s="266"/>
      <c r="C258" s="267"/>
      <c r="D258" s="245" t="s">
        <v>253</v>
      </c>
      <c r="E258" s="268" t="s">
        <v>1</v>
      </c>
      <c r="F258" s="269" t="s">
        <v>2661</v>
      </c>
      <c r="G258" s="267"/>
      <c r="H258" s="268" t="s">
        <v>1</v>
      </c>
      <c r="I258" s="270"/>
      <c r="J258" s="267"/>
      <c r="K258" s="267"/>
      <c r="L258" s="271"/>
      <c r="M258" s="272"/>
      <c r="N258" s="273"/>
      <c r="O258" s="273"/>
      <c r="P258" s="273"/>
      <c r="Q258" s="273"/>
      <c r="R258" s="273"/>
      <c r="S258" s="273"/>
      <c r="T258" s="274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5" t="s">
        <v>253</v>
      </c>
      <c r="AU258" s="275" t="s">
        <v>92</v>
      </c>
      <c r="AV258" s="15" t="s">
        <v>90</v>
      </c>
      <c r="AW258" s="15" t="s">
        <v>36</v>
      </c>
      <c r="AX258" s="15" t="s">
        <v>83</v>
      </c>
      <c r="AY258" s="275" t="s">
        <v>244</v>
      </c>
    </row>
    <row r="259" s="13" customFormat="1">
      <c r="A259" s="13"/>
      <c r="B259" s="243"/>
      <c r="C259" s="244"/>
      <c r="D259" s="245" t="s">
        <v>253</v>
      </c>
      <c r="E259" s="246" t="s">
        <v>1</v>
      </c>
      <c r="F259" s="247" t="s">
        <v>5697</v>
      </c>
      <c r="G259" s="244"/>
      <c r="H259" s="248">
        <v>3.7000000000000002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253</v>
      </c>
      <c r="AU259" s="254" t="s">
        <v>92</v>
      </c>
      <c r="AV259" s="13" t="s">
        <v>92</v>
      </c>
      <c r="AW259" s="13" t="s">
        <v>36</v>
      </c>
      <c r="AX259" s="13" t="s">
        <v>83</v>
      </c>
      <c r="AY259" s="254" t="s">
        <v>244</v>
      </c>
    </row>
    <row r="260" s="14" customFormat="1">
      <c r="A260" s="14"/>
      <c r="B260" s="255"/>
      <c r="C260" s="256"/>
      <c r="D260" s="245" t="s">
        <v>253</v>
      </c>
      <c r="E260" s="257" t="s">
        <v>1</v>
      </c>
      <c r="F260" s="258" t="s">
        <v>255</v>
      </c>
      <c r="G260" s="256"/>
      <c r="H260" s="259">
        <v>3.7000000000000002</v>
      </c>
      <c r="I260" s="260"/>
      <c r="J260" s="256"/>
      <c r="K260" s="256"/>
      <c r="L260" s="261"/>
      <c r="M260" s="262"/>
      <c r="N260" s="263"/>
      <c r="O260" s="263"/>
      <c r="P260" s="263"/>
      <c r="Q260" s="263"/>
      <c r="R260" s="263"/>
      <c r="S260" s="263"/>
      <c r="T260" s="26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5" t="s">
        <v>253</v>
      </c>
      <c r="AU260" s="265" t="s">
        <v>92</v>
      </c>
      <c r="AV260" s="14" t="s">
        <v>251</v>
      </c>
      <c r="AW260" s="14" t="s">
        <v>36</v>
      </c>
      <c r="AX260" s="14" t="s">
        <v>90</v>
      </c>
      <c r="AY260" s="265" t="s">
        <v>244</v>
      </c>
    </row>
    <row r="261" s="2" customFormat="1" ht="16.5" customHeight="1">
      <c r="A261" s="39"/>
      <c r="B261" s="40"/>
      <c r="C261" s="229" t="s">
        <v>411</v>
      </c>
      <c r="D261" s="229" t="s">
        <v>247</v>
      </c>
      <c r="E261" s="230" t="s">
        <v>5698</v>
      </c>
      <c r="F261" s="231" t="s">
        <v>5699</v>
      </c>
      <c r="G261" s="232" t="s">
        <v>171</v>
      </c>
      <c r="H261" s="233">
        <v>53.747999999999998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2.5019399999999998</v>
      </c>
      <c r="R261" s="239">
        <f>Q261*H261</f>
        <v>134.47427112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251</v>
      </c>
      <c r="AT261" s="241" t="s">
        <v>247</v>
      </c>
      <c r="AU261" s="241" t="s">
        <v>92</v>
      </c>
      <c r="AY261" s="18" t="s">
        <v>244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251</v>
      </c>
      <c r="BM261" s="241" t="s">
        <v>5700</v>
      </c>
    </row>
    <row r="262" s="15" customFormat="1">
      <c r="A262" s="15"/>
      <c r="B262" s="266"/>
      <c r="C262" s="267"/>
      <c r="D262" s="245" t="s">
        <v>253</v>
      </c>
      <c r="E262" s="268" t="s">
        <v>1</v>
      </c>
      <c r="F262" s="269" t="s">
        <v>5701</v>
      </c>
      <c r="G262" s="267"/>
      <c r="H262" s="268" t="s">
        <v>1</v>
      </c>
      <c r="I262" s="270"/>
      <c r="J262" s="267"/>
      <c r="K262" s="267"/>
      <c r="L262" s="271"/>
      <c r="M262" s="272"/>
      <c r="N262" s="273"/>
      <c r="O262" s="273"/>
      <c r="P262" s="273"/>
      <c r="Q262" s="273"/>
      <c r="R262" s="273"/>
      <c r="S262" s="273"/>
      <c r="T262" s="274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5" t="s">
        <v>253</v>
      </c>
      <c r="AU262" s="275" t="s">
        <v>92</v>
      </c>
      <c r="AV262" s="15" t="s">
        <v>90</v>
      </c>
      <c r="AW262" s="15" t="s">
        <v>36</v>
      </c>
      <c r="AX262" s="15" t="s">
        <v>83</v>
      </c>
      <c r="AY262" s="275" t="s">
        <v>244</v>
      </c>
    </row>
    <row r="263" s="13" customFormat="1">
      <c r="A263" s="13"/>
      <c r="B263" s="243"/>
      <c r="C263" s="244"/>
      <c r="D263" s="245" t="s">
        <v>253</v>
      </c>
      <c r="E263" s="246" t="s">
        <v>1</v>
      </c>
      <c r="F263" s="247" t="s">
        <v>5702</v>
      </c>
      <c r="G263" s="244"/>
      <c r="H263" s="248">
        <v>32.508000000000003</v>
      </c>
      <c r="I263" s="249"/>
      <c r="J263" s="244"/>
      <c r="K263" s="244"/>
      <c r="L263" s="250"/>
      <c r="M263" s="251"/>
      <c r="N263" s="252"/>
      <c r="O263" s="252"/>
      <c r="P263" s="252"/>
      <c r="Q263" s="252"/>
      <c r="R263" s="252"/>
      <c r="S263" s="252"/>
      <c r="T263" s="25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4" t="s">
        <v>253</v>
      </c>
      <c r="AU263" s="254" t="s">
        <v>92</v>
      </c>
      <c r="AV263" s="13" t="s">
        <v>92</v>
      </c>
      <c r="AW263" s="13" t="s">
        <v>36</v>
      </c>
      <c r="AX263" s="13" t="s">
        <v>83</v>
      </c>
      <c r="AY263" s="254" t="s">
        <v>244</v>
      </c>
    </row>
    <row r="264" s="13" customFormat="1">
      <c r="A264" s="13"/>
      <c r="B264" s="243"/>
      <c r="C264" s="244"/>
      <c r="D264" s="245" t="s">
        <v>253</v>
      </c>
      <c r="E264" s="246" t="s">
        <v>1</v>
      </c>
      <c r="F264" s="247" t="s">
        <v>5703</v>
      </c>
      <c r="G264" s="244"/>
      <c r="H264" s="248">
        <v>3.024</v>
      </c>
      <c r="I264" s="249"/>
      <c r="J264" s="244"/>
      <c r="K264" s="244"/>
      <c r="L264" s="250"/>
      <c r="M264" s="251"/>
      <c r="N264" s="252"/>
      <c r="O264" s="252"/>
      <c r="P264" s="252"/>
      <c r="Q264" s="252"/>
      <c r="R264" s="252"/>
      <c r="S264" s="252"/>
      <c r="T264" s="25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4" t="s">
        <v>253</v>
      </c>
      <c r="AU264" s="254" t="s">
        <v>92</v>
      </c>
      <c r="AV264" s="13" t="s">
        <v>92</v>
      </c>
      <c r="AW264" s="13" t="s">
        <v>36</v>
      </c>
      <c r="AX264" s="13" t="s">
        <v>83</v>
      </c>
      <c r="AY264" s="254" t="s">
        <v>244</v>
      </c>
    </row>
    <row r="265" s="15" customFormat="1">
      <c r="A265" s="15"/>
      <c r="B265" s="266"/>
      <c r="C265" s="267"/>
      <c r="D265" s="245" t="s">
        <v>253</v>
      </c>
      <c r="E265" s="268" t="s">
        <v>1</v>
      </c>
      <c r="F265" s="269" t="s">
        <v>5704</v>
      </c>
      <c r="G265" s="267"/>
      <c r="H265" s="268" t="s">
        <v>1</v>
      </c>
      <c r="I265" s="270"/>
      <c r="J265" s="267"/>
      <c r="K265" s="267"/>
      <c r="L265" s="271"/>
      <c r="M265" s="272"/>
      <c r="N265" s="273"/>
      <c r="O265" s="273"/>
      <c r="P265" s="273"/>
      <c r="Q265" s="273"/>
      <c r="R265" s="273"/>
      <c r="S265" s="273"/>
      <c r="T265" s="274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5" t="s">
        <v>253</v>
      </c>
      <c r="AU265" s="275" t="s">
        <v>92</v>
      </c>
      <c r="AV265" s="15" t="s">
        <v>90</v>
      </c>
      <c r="AW265" s="15" t="s">
        <v>36</v>
      </c>
      <c r="AX265" s="15" t="s">
        <v>83</v>
      </c>
      <c r="AY265" s="275" t="s">
        <v>244</v>
      </c>
    </row>
    <row r="266" s="13" customFormat="1">
      <c r="A266" s="13"/>
      <c r="B266" s="243"/>
      <c r="C266" s="244"/>
      <c r="D266" s="245" t="s">
        <v>253</v>
      </c>
      <c r="E266" s="246" t="s">
        <v>1</v>
      </c>
      <c r="F266" s="247" t="s">
        <v>5705</v>
      </c>
      <c r="G266" s="244"/>
      <c r="H266" s="248">
        <v>18.216000000000001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253</v>
      </c>
      <c r="AU266" s="254" t="s">
        <v>92</v>
      </c>
      <c r="AV266" s="13" t="s">
        <v>92</v>
      </c>
      <c r="AW266" s="13" t="s">
        <v>36</v>
      </c>
      <c r="AX266" s="13" t="s">
        <v>83</v>
      </c>
      <c r="AY266" s="254" t="s">
        <v>244</v>
      </c>
    </row>
    <row r="267" s="14" customFormat="1">
      <c r="A267" s="14"/>
      <c r="B267" s="255"/>
      <c r="C267" s="256"/>
      <c r="D267" s="245" t="s">
        <v>253</v>
      </c>
      <c r="E267" s="257" t="s">
        <v>1</v>
      </c>
      <c r="F267" s="258" t="s">
        <v>255</v>
      </c>
      <c r="G267" s="256"/>
      <c r="H267" s="259">
        <v>53.747999999999998</v>
      </c>
      <c r="I267" s="260"/>
      <c r="J267" s="256"/>
      <c r="K267" s="256"/>
      <c r="L267" s="261"/>
      <c r="M267" s="262"/>
      <c r="N267" s="263"/>
      <c r="O267" s="263"/>
      <c r="P267" s="263"/>
      <c r="Q267" s="263"/>
      <c r="R267" s="263"/>
      <c r="S267" s="263"/>
      <c r="T267" s="26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5" t="s">
        <v>253</v>
      </c>
      <c r="AU267" s="265" t="s">
        <v>92</v>
      </c>
      <c r="AV267" s="14" t="s">
        <v>251</v>
      </c>
      <c r="AW267" s="14" t="s">
        <v>36</v>
      </c>
      <c r="AX267" s="14" t="s">
        <v>90</v>
      </c>
      <c r="AY267" s="265" t="s">
        <v>244</v>
      </c>
    </row>
    <row r="268" s="2" customFormat="1" ht="24.15" customHeight="1">
      <c r="A268" s="39"/>
      <c r="B268" s="40"/>
      <c r="C268" s="229" t="s">
        <v>415</v>
      </c>
      <c r="D268" s="229" t="s">
        <v>247</v>
      </c>
      <c r="E268" s="230" t="s">
        <v>5706</v>
      </c>
      <c r="F268" s="231" t="s">
        <v>5707</v>
      </c>
      <c r="G268" s="232" t="s">
        <v>174</v>
      </c>
      <c r="H268" s="233">
        <v>143.03999999999999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0.0046499999999999996</v>
      </c>
      <c r="R268" s="239">
        <f>Q268*H268</f>
        <v>0.66513599999999995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251</v>
      </c>
      <c r="AT268" s="241" t="s">
        <v>247</v>
      </c>
      <c r="AU268" s="241" t="s">
        <v>92</v>
      </c>
      <c r="AY268" s="18" t="s">
        <v>244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251</v>
      </c>
      <c r="BM268" s="241" t="s">
        <v>5708</v>
      </c>
    </row>
    <row r="269" s="15" customFormat="1">
      <c r="A269" s="15"/>
      <c r="B269" s="266"/>
      <c r="C269" s="267"/>
      <c r="D269" s="245" t="s">
        <v>253</v>
      </c>
      <c r="E269" s="268" t="s">
        <v>1</v>
      </c>
      <c r="F269" s="269" t="s">
        <v>5701</v>
      </c>
      <c r="G269" s="267"/>
      <c r="H269" s="268" t="s">
        <v>1</v>
      </c>
      <c r="I269" s="270"/>
      <c r="J269" s="267"/>
      <c r="K269" s="267"/>
      <c r="L269" s="271"/>
      <c r="M269" s="272"/>
      <c r="N269" s="273"/>
      <c r="O269" s="273"/>
      <c r="P269" s="273"/>
      <c r="Q269" s="273"/>
      <c r="R269" s="273"/>
      <c r="S269" s="273"/>
      <c r="T269" s="27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5" t="s">
        <v>253</v>
      </c>
      <c r="AU269" s="275" t="s">
        <v>92</v>
      </c>
      <c r="AV269" s="15" t="s">
        <v>90</v>
      </c>
      <c r="AW269" s="15" t="s">
        <v>36</v>
      </c>
      <c r="AX269" s="15" t="s">
        <v>83</v>
      </c>
      <c r="AY269" s="275" t="s">
        <v>244</v>
      </c>
    </row>
    <row r="270" s="13" customFormat="1">
      <c r="A270" s="13"/>
      <c r="B270" s="243"/>
      <c r="C270" s="244"/>
      <c r="D270" s="245" t="s">
        <v>253</v>
      </c>
      <c r="E270" s="246" t="s">
        <v>1</v>
      </c>
      <c r="F270" s="247" t="s">
        <v>5709</v>
      </c>
      <c r="G270" s="244"/>
      <c r="H270" s="248">
        <v>72.239999999999995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253</v>
      </c>
      <c r="AU270" s="254" t="s">
        <v>92</v>
      </c>
      <c r="AV270" s="13" t="s">
        <v>92</v>
      </c>
      <c r="AW270" s="13" t="s">
        <v>36</v>
      </c>
      <c r="AX270" s="13" t="s">
        <v>83</v>
      </c>
      <c r="AY270" s="254" t="s">
        <v>244</v>
      </c>
    </row>
    <row r="271" s="13" customFormat="1">
      <c r="A271" s="13"/>
      <c r="B271" s="243"/>
      <c r="C271" s="244"/>
      <c r="D271" s="245" t="s">
        <v>253</v>
      </c>
      <c r="E271" s="246" t="s">
        <v>1</v>
      </c>
      <c r="F271" s="247" t="s">
        <v>5710</v>
      </c>
      <c r="G271" s="244"/>
      <c r="H271" s="248">
        <v>10.08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253</v>
      </c>
      <c r="AU271" s="254" t="s">
        <v>92</v>
      </c>
      <c r="AV271" s="13" t="s">
        <v>92</v>
      </c>
      <c r="AW271" s="13" t="s">
        <v>36</v>
      </c>
      <c r="AX271" s="13" t="s">
        <v>83</v>
      </c>
      <c r="AY271" s="254" t="s">
        <v>244</v>
      </c>
    </row>
    <row r="272" s="15" customFormat="1">
      <c r="A272" s="15"/>
      <c r="B272" s="266"/>
      <c r="C272" s="267"/>
      <c r="D272" s="245" t="s">
        <v>253</v>
      </c>
      <c r="E272" s="268" t="s">
        <v>1</v>
      </c>
      <c r="F272" s="269" t="s">
        <v>5711</v>
      </c>
      <c r="G272" s="267"/>
      <c r="H272" s="268" t="s">
        <v>1</v>
      </c>
      <c r="I272" s="270"/>
      <c r="J272" s="267"/>
      <c r="K272" s="267"/>
      <c r="L272" s="271"/>
      <c r="M272" s="272"/>
      <c r="N272" s="273"/>
      <c r="O272" s="273"/>
      <c r="P272" s="273"/>
      <c r="Q272" s="273"/>
      <c r="R272" s="273"/>
      <c r="S272" s="273"/>
      <c r="T272" s="274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75" t="s">
        <v>253</v>
      </c>
      <c r="AU272" s="275" t="s">
        <v>92</v>
      </c>
      <c r="AV272" s="15" t="s">
        <v>90</v>
      </c>
      <c r="AW272" s="15" t="s">
        <v>36</v>
      </c>
      <c r="AX272" s="15" t="s">
        <v>83</v>
      </c>
      <c r="AY272" s="275" t="s">
        <v>244</v>
      </c>
    </row>
    <row r="273" s="13" customFormat="1">
      <c r="A273" s="13"/>
      <c r="B273" s="243"/>
      <c r="C273" s="244"/>
      <c r="D273" s="245" t="s">
        <v>253</v>
      </c>
      <c r="E273" s="246" t="s">
        <v>1</v>
      </c>
      <c r="F273" s="247" t="s">
        <v>5712</v>
      </c>
      <c r="G273" s="244"/>
      <c r="H273" s="248">
        <v>60.719999999999999</v>
      </c>
      <c r="I273" s="249"/>
      <c r="J273" s="244"/>
      <c r="K273" s="244"/>
      <c r="L273" s="250"/>
      <c r="M273" s="251"/>
      <c r="N273" s="252"/>
      <c r="O273" s="252"/>
      <c r="P273" s="252"/>
      <c r="Q273" s="252"/>
      <c r="R273" s="252"/>
      <c r="S273" s="252"/>
      <c r="T273" s="25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4" t="s">
        <v>253</v>
      </c>
      <c r="AU273" s="254" t="s">
        <v>92</v>
      </c>
      <c r="AV273" s="13" t="s">
        <v>92</v>
      </c>
      <c r="AW273" s="13" t="s">
        <v>36</v>
      </c>
      <c r="AX273" s="13" t="s">
        <v>83</v>
      </c>
      <c r="AY273" s="254" t="s">
        <v>244</v>
      </c>
    </row>
    <row r="274" s="14" customFormat="1">
      <c r="A274" s="14"/>
      <c r="B274" s="255"/>
      <c r="C274" s="256"/>
      <c r="D274" s="245" t="s">
        <v>253</v>
      </c>
      <c r="E274" s="257" t="s">
        <v>1</v>
      </c>
      <c r="F274" s="258" t="s">
        <v>255</v>
      </c>
      <c r="G274" s="256"/>
      <c r="H274" s="259">
        <v>143.03999999999999</v>
      </c>
      <c r="I274" s="260"/>
      <c r="J274" s="256"/>
      <c r="K274" s="256"/>
      <c r="L274" s="261"/>
      <c r="M274" s="262"/>
      <c r="N274" s="263"/>
      <c r="O274" s="263"/>
      <c r="P274" s="263"/>
      <c r="Q274" s="263"/>
      <c r="R274" s="263"/>
      <c r="S274" s="263"/>
      <c r="T274" s="26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5" t="s">
        <v>253</v>
      </c>
      <c r="AU274" s="265" t="s">
        <v>92</v>
      </c>
      <c r="AV274" s="14" t="s">
        <v>251</v>
      </c>
      <c r="AW274" s="14" t="s">
        <v>36</v>
      </c>
      <c r="AX274" s="14" t="s">
        <v>90</v>
      </c>
      <c r="AY274" s="265" t="s">
        <v>244</v>
      </c>
    </row>
    <row r="275" s="2" customFormat="1" ht="24.15" customHeight="1">
      <c r="A275" s="39"/>
      <c r="B275" s="40"/>
      <c r="C275" s="229" t="s">
        <v>419</v>
      </c>
      <c r="D275" s="229" t="s">
        <v>247</v>
      </c>
      <c r="E275" s="230" t="s">
        <v>5713</v>
      </c>
      <c r="F275" s="231" t="s">
        <v>5714</v>
      </c>
      <c r="G275" s="232" t="s">
        <v>174</v>
      </c>
      <c r="H275" s="233">
        <v>143.03999999999999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48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251</v>
      </c>
      <c r="AT275" s="241" t="s">
        <v>247</v>
      </c>
      <c r="AU275" s="241" t="s">
        <v>92</v>
      </c>
      <c r="AY275" s="18" t="s">
        <v>244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90</v>
      </c>
      <c r="BK275" s="242">
        <f>ROUND(I275*H275,2)</f>
        <v>0</v>
      </c>
      <c r="BL275" s="18" t="s">
        <v>251</v>
      </c>
      <c r="BM275" s="241" t="s">
        <v>5715</v>
      </c>
    </row>
    <row r="276" s="2" customFormat="1" ht="33" customHeight="1">
      <c r="A276" s="39"/>
      <c r="B276" s="40"/>
      <c r="C276" s="229" t="s">
        <v>427</v>
      </c>
      <c r="D276" s="229" t="s">
        <v>247</v>
      </c>
      <c r="E276" s="230" t="s">
        <v>5716</v>
      </c>
      <c r="F276" s="231" t="s">
        <v>5717</v>
      </c>
      <c r="G276" s="232" t="s">
        <v>174</v>
      </c>
      <c r="H276" s="233">
        <v>122.45999999999999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48</v>
      </c>
      <c r="O276" s="92"/>
      <c r="P276" s="239">
        <f>O276*H276</f>
        <v>0</v>
      </c>
      <c r="Q276" s="239">
        <v>0.0016100000000000001</v>
      </c>
      <c r="R276" s="239">
        <f>Q276*H276</f>
        <v>0.19716059999999999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251</v>
      </c>
      <c r="AT276" s="241" t="s">
        <v>247</v>
      </c>
      <c r="AU276" s="241" t="s">
        <v>92</v>
      </c>
      <c r="AY276" s="18" t="s">
        <v>244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90</v>
      </c>
      <c r="BK276" s="242">
        <f>ROUND(I276*H276,2)</f>
        <v>0</v>
      </c>
      <c r="BL276" s="18" t="s">
        <v>251</v>
      </c>
      <c r="BM276" s="241" t="s">
        <v>5718</v>
      </c>
    </row>
    <row r="277" s="15" customFormat="1">
      <c r="A277" s="15"/>
      <c r="B277" s="266"/>
      <c r="C277" s="267"/>
      <c r="D277" s="245" t="s">
        <v>253</v>
      </c>
      <c r="E277" s="268" t="s">
        <v>1</v>
      </c>
      <c r="F277" s="269" t="s">
        <v>5701</v>
      </c>
      <c r="G277" s="267"/>
      <c r="H277" s="268" t="s">
        <v>1</v>
      </c>
      <c r="I277" s="270"/>
      <c r="J277" s="267"/>
      <c r="K277" s="267"/>
      <c r="L277" s="271"/>
      <c r="M277" s="272"/>
      <c r="N277" s="273"/>
      <c r="O277" s="273"/>
      <c r="P277" s="273"/>
      <c r="Q277" s="273"/>
      <c r="R277" s="273"/>
      <c r="S277" s="273"/>
      <c r="T277" s="274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5" t="s">
        <v>253</v>
      </c>
      <c r="AU277" s="275" t="s">
        <v>92</v>
      </c>
      <c r="AV277" s="15" t="s">
        <v>90</v>
      </c>
      <c r="AW277" s="15" t="s">
        <v>36</v>
      </c>
      <c r="AX277" s="15" t="s">
        <v>83</v>
      </c>
      <c r="AY277" s="275" t="s">
        <v>244</v>
      </c>
    </row>
    <row r="278" s="13" customFormat="1">
      <c r="A278" s="13"/>
      <c r="B278" s="243"/>
      <c r="C278" s="244"/>
      <c r="D278" s="245" t="s">
        <v>253</v>
      </c>
      <c r="E278" s="246" t="s">
        <v>1</v>
      </c>
      <c r="F278" s="247" t="s">
        <v>5719</v>
      </c>
      <c r="G278" s="244"/>
      <c r="H278" s="248">
        <v>54.18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253</v>
      </c>
      <c r="AU278" s="254" t="s">
        <v>92</v>
      </c>
      <c r="AV278" s="13" t="s">
        <v>92</v>
      </c>
      <c r="AW278" s="13" t="s">
        <v>36</v>
      </c>
      <c r="AX278" s="13" t="s">
        <v>83</v>
      </c>
      <c r="AY278" s="254" t="s">
        <v>244</v>
      </c>
    </row>
    <row r="279" s="13" customFormat="1">
      <c r="A279" s="13"/>
      <c r="B279" s="243"/>
      <c r="C279" s="244"/>
      <c r="D279" s="245" t="s">
        <v>253</v>
      </c>
      <c r="E279" s="246" t="s">
        <v>1</v>
      </c>
      <c r="F279" s="247" t="s">
        <v>5720</v>
      </c>
      <c r="G279" s="244"/>
      <c r="H279" s="248">
        <v>7.5599999999999996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253</v>
      </c>
      <c r="AU279" s="254" t="s">
        <v>92</v>
      </c>
      <c r="AV279" s="13" t="s">
        <v>92</v>
      </c>
      <c r="AW279" s="13" t="s">
        <v>36</v>
      </c>
      <c r="AX279" s="13" t="s">
        <v>83</v>
      </c>
      <c r="AY279" s="254" t="s">
        <v>244</v>
      </c>
    </row>
    <row r="280" s="15" customFormat="1">
      <c r="A280" s="15"/>
      <c r="B280" s="266"/>
      <c r="C280" s="267"/>
      <c r="D280" s="245" t="s">
        <v>253</v>
      </c>
      <c r="E280" s="268" t="s">
        <v>1</v>
      </c>
      <c r="F280" s="269" t="s">
        <v>5711</v>
      </c>
      <c r="G280" s="267"/>
      <c r="H280" s="268" t="s">
        <v>1</v>
      </c>
      <c r="I280" s="270"/>
      <c r="J280" s="267"/>
      <c r="K280" s="267"/>
      <c r="L280" s="271"/>
      <c r="M280" s="272"/>
      <c r="N280" s="273"/>
      <c r="O280" s="273"/>
      <c r="P280" s="273"/>
      <c r="Q280" s="273"/>
      <c r="R280" s="273"/>
      <c r="S280" s="273"/>
      <c r="T280" s="27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5" t="s">
        <v>253</v>
      </c>
      <c r="AU280" s="275" t="s">
        <v>92</v>
      </c>
      <c r="AV280" s="15" t="s">
        <v>90</v>
      </c>
      <c r="AW280" s="15" t="s">
        <v>36</v>
      </c>
      <c r="AX280" s="15" t="s">
        <v>83</v>
      </c>
      <c r="AY280" s="275" t="s">
        <v>244</v>
      </c>
    </row>
    <row r="281" s="13" customFormat="1">
      <c r="A281" s="13"/>
      <c r="B281" s="243"/>
      <c r="C281" s="244"/>
      <c r="D281" s="245" t="s">
        <v>253</v>
      </c>
      <c r="E281" s="246" t="s">
        <v>1</v>
      </c>
      <c r="F281" s="247" t="s">
        <v>5721</v>
      </c>
      <c r="G281" s="244"/>
      <c r="H281" s="248">
        <v>60.719999999999999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253</v>
      </c>
      <c r="AU281" s="254" t="s">
        <v>92</v>
      </c>
      <c r="AV281" s="13" t="s">
        <v>92</v>
      </c>
      <c r="AW281" s="13" t="s">
        <v>36</v>
      </c>
      <c r="AX281" s="13" t="s">
        <v>83</v>
      </c>
      <c r="AY281" s="254" t="s">
        <v>244</v>
      </c>
    </row>
    <row r="282" s="14" customFormat="1">
      <c r="A282" s="14"/>
      <c r="B282" s="255"/>
      <c r="C282" s="256"/>
      <c r="D282" s="245" t="s">
        <v>253</v>
      </c>
      <c r="E282" s="257" t="s">
        <v>1</v>
      </c>
      <c r="F282" s="258" t="s">
        <v>255</v>
      </c>
      <c r="G282" s="256"/>
      <c r="H282" s="259">
        <v>122.45999999999999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5" t="s">
        <v>253</v>
      </c>
      <c r="AU282" s="265" t="s">
        <v>92</v>
      </c>
      <c r="AV282" s="14" t="s">
        <v>251</v>
      </c>
      <c r="AW282" s="14" t="s">
        <v>36</v>
      </c>
      <c r="AX282" s="14" t="s">
        <v>90</v>
      </c>
      <c r="AY282" s="265" t="s">
        <v>244</v>
      </c>
    </row>
    <row r="283" s="2" customFormat="1" ht="33" customHeight="1">
      <c r="A283" s="39"/>
      <c r="B283" s="40"/>
      <c r="C283" s="229" t="s">
        <v>432</v>
      </c>
      <c r="D283" s="229" t="s">
        <v>247</v>
      </c>
      <c r="E283" s="230" t="s">
        <v>5722</v>
      </c>
      <c r="F283" s="231" t="s">
        <v>5723</v>
      </c>
      <c r="G283" s="232" t="s">
        <v>174</v>
      </c>
      <c r="H283" s="233">
        <v>122.45999999999999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48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251</v>
      </c>
      <c r="AT283" s="241" t="s">
        <v>247</v>
      </c>
      <c r="AU283" s="241" t="s">
        <v>92</v>
      </c>
      <c r="AY283" s="18" t="s">
        <v>244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90</v>
      </c>
      <c r="BK283" s="242">
        <f>ROUND(I283*H283,2)</f>
        <v>0</v>
      </c>
      <c r="BL283" s="18" t="s">
        <v>251</v>
      </c>
      <c r="BM283" s="241" t="s">
        <v>5724</v>
      </c>
    </row>
    <row r="284" s="2" customFormat="1" ht="16.5" customHeight="1">
      <c r="A284" s="39"/>
      <c r="B284" s="40"/>
      <c r="C284" s="229" t="s">
        <v>439</v>
      </c>
      <c r="D284" s="229" t="s">
        <v>247</v>
      </c>
      <c r="E284" s="230" t="s">
        <v>5725</v>
      </c>
      <c r="F284" s="231" t="s">
        <v>5726</v>
      </c>
      <c r="G284" s="232" t="s">
        <v>338</v>
      </c>
      <c r="H284" s="233">
        <v>31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48</v>
      </c>
      <c r="O284" s="92"/>
      <c r="P284" s="239">
        <f>O284*H284</f>
        <v>0</v>
      </c>
      <c r="Q284" s="239">
        <v>1.05555</v>
      </c>
      <c r="R284" s="239">
        <f>Q284*H284</f>
        <v>32.722050000000003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251</v>
      </c>
      <c r="AT284" s="241" t="s">
        <v>247</v>
      </c>
      <c r="AU284" s="241" t="s">
        <v>92</v>
      </c>
      <c r="AY284" s="18" t="s">
        <v>244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90</v>
      </c>
      <c r="BK284" s="242">
        <f>ROUND(I284*H284,2)</f>
        <v>0</v>
      </c>
      <c r="BL284" s="18" t="s">
        <v>251</v>
      </c>
      <c r="BM284" s="241" t="s">
        <v>5727</v>
      </c>
    </row>
    <row r="285" s="15" customFormat="1">
      <c r="A285" s="15"/>
      <c r="B285" s="266"/>
      <c r="C285" s="267"/>
      <c r="D285" s="245" t="s">
        <v>253</v>
      </c>
      <c r="E285" s="268" t="s">
        <v>1</v>
      </c>
      <c r="F285" s="269" t="s">
        <v>5728</v>
      </c>
      <c r="G285" s="267"/>
      <c r="H285" s="268" t="s">
        <v>1</v>
      </c>
      <c r="I285" s="270"/>
      <c r="J285" s="267"/>
      <c r="K285" s="267"/>
      <c r="L285" s="271"/>
      <c r="M285" s="272"/>
      <c r="N285" s="273"/>
      <c r="O285" s="273"/>
      <c r="P285" s="273"/>
      <c r="Q285" s="273"/>
      <c r="R285" s="273"/>
      <c r="S285" s="273"/>
      <c r="T285" s="274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5" t="s">
        <v>253</v>
      </c>
      <c r="AU285" s="275" t="s">
        <v>92</v>
      </c>
      <c r="AV285" s="15" t="s">
        <v>90</v>
      </c>
      <c r="AW285" s="15" t="s">
        <v>36</v>
      </c>
      <c r="AX285" s="15" t="s">
        <v>83</v>
      </c>
      <c r="AY285" s="275" t="s">
        <v>244</v>
      </c>
    </row>
    <row r="286" s="15" customFormat="1">
      <c r="A286" s="15"/>
      <c r="B286" s="266"/>
      <c r="C286" s="267"/>
      <c r="D286" s="245" t="s">
        <v>253</v>
      </c>
      <c r="E286" s="268" t="s">
        <v>1</v>
      </c>
      <c r="F286" s="269" t="s">
        <v>5729</v>
      </c>
      <c r="G286" s="267"/>
      <c r="H286" s="268" t="s">
        <v>1</v>
      </c>
      <c r="I286" s="270"/>
      <c r="J286" s="267"/>
      <c r="K286" s="267"/>
      <c r="L286" s="271"/>
      <c r="M286" s="272"/>
      <c r="N286" s="273"/>
      <c r="O286" s="273"/>
      <c r="P286" s="273"/>
      <c r="Q286" s="273"/>
      <c r="R286" s="273"/>
      <c r="S286" s="273"/>
      <c r="T286" s="274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5" t="s">
        <v>253</v>
      </c>
      <c r="AU286" s="275" t="s">
        <v>92</v>
      </c>
      <c r="AV286" s="15" t="s">
        <v>90</v>
      </c>
      <c r="AW286" s="15" t="s">
        <v>36</v>
      </c>
      <c r="AX286" s="15" t="s">
        <v>83</v>
      </c>
      <c r="AY286" s="275" t="s">
        <v>244</v>
      </c>
    </row>
    <row r="287" s="15" customFormat="1">
      <c r="A287" s="15"/>
      <c r="B287" s="266"/>
      <c r="C287" s="267"/>
      <c r="D287" s="245" t="s">
        <v>253</v>
      </c>
      <c r="E287" s="268" t="s">
        <v>1</v>
      </c>
      <c r="F287" s="269" t="s">
        <v>5663</v>
      </c>
      <c r="G287" s="267"/>
      <c r="H287" s="268" t="s">
        <v>1</v>
      </c>
      <c r="I287" s="270"/>
      <c r="J287" s="267"/>
      <c r="K287" s="267"/>
      <c r="L287" s="271"/>
      <c r="M287" s="272"/>
      <c r="N287" s="273"/>
      <c r="O287" s="273"/>
      <c r="P287" s="273"/>
      <c r="Q287" s="273"/>
      <c r="R287" s="273"/>
      <c r="S287" s="273"/>
      <c r="T287" s="274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5" t="s">
        <v>253</v>
      </c>
      <c r="AU287" s="275" t="s">
        <v>92</v>
      </c>
      <c r="AV287" s="15" t="s">
        <v>90</v>
      </c>
      <c r="AW287" s="15" t="s">
        <v>36</v>
      </c>
      <c r="AX287" s="15" t="s">
        <v>83</v>
      </c>
      <c r="AY287" s="275" t="s">
        <v>244</v>
      </c>
    </row>
    <row r="288" s="13" customFormat="1">
      <c r="A288" s="13"/>
      <c r="B288" s="243"/>
      <c r="C288" s="244"/>
      <c r="D288" s="245" t="s">
        <v>253</v>
      </c>
      <c r="E288" s="246" t="s">
        <v>1</v>
      </c>
      <c r="F288" s="247" t="s">
        <v>320</v>
      </c>
      <c r="G288" s="244"/>
      <c r="H288" s="248">
        <v>14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253</v>
      </c>
      <c r="AU288" s="254" t="s">
        <v>92</v>
      </c>
      <c r="AV288" s="13" t="s">
        <v>92</v>
      </c>
      <c r="AW288" s="13" t="s">
        <v>36</v>
      </c>
      <c r="AX288" s="13" t="s">
        <v>83</v>
      </c>
      <c r="AY288" s="254" t="s">
        <v>244</v>
      </c>
    </row>
    <row r="289" s="15" customFormat="1">
      <c r="A289" s="15"/>
      <c r="B289" s="266"/>
      <c r="C289" s="267"/>
      <c r="D289" s="245" t="s">
        <v>253</v>
      </c>
      <c r="E289" s="268" t="s">
        <v>1</v>
      </c>
      <c r="F289" s="269" t="s">
        <v>5666</v>
      </c>
      <c r="G289" s="267"/>
      <c r="H289" s="268" t="s">
        <v>1</v>
      </c>
      <c r="I289" s="270"/>
      <c r="J289" s="267"/>
      <c r="K289" s="267"/>
      <c r="L289" s="271"/>
      <c r="M289" s="272"/>
      <c r="N289" s="273"/>
      <c r="O289" s="273"/>
      <c r="P289" s="273"/>
      <c r="Q289" s="273"/>
      <c r="R289" s="273"/>
      <c r="S289" s="273"/>
      <c r="T289" s="274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5" t="s">
        <v>253</v>
      </c>
      <c r="AU289" s="275" t="s">
        <v>92</v>
      </c>
      <c r="AV289" s="15" t="s">
        <v>90</v>
      </c>
      <c r="AW289" s="15" t="s">
        <v>36</v>
      </c>
      <c r="AX289" s="15" t="s">
        <v>83</v>
      </c>
      <c r="AY289" s="275" t="s">
        <v>244</v>
      </c>
    </row>
    <row r="290" s="13" customFormat="1">
      <c r="A290" s="13"/>
      <c r="B290" s="243"/>
      <c r="C290" s="244"/>
      <c r="D290" s="245" t="s">
        <v>253</v>
      </c>
      <c r="E290" s="246" t="s">
        <v>1</v>
      </c>
      <c r="F290" s="247" t="s">
        <v>335</v>
      </c>
      <c r="G290" s="244"/>
      <c r="H290" s="248">
        <v>17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253</v>
      </c>
      <c r="AU290" s="254" t="s">
        <v>92</v>
      </c>
      <c r="AV290" s="13" t="s">
        <v>92</v>
      </c>
      <c r="AW290" s="13" t="s">
        <v>36</v>
      </c>
      <c r="AX290" s="13" t="s">
        <v>83</v>
      </c>
      <c r="AY290" s="254" t="s">
        <v>244</v>
      </c>
    </row>
    <row r="291" s="14" customFormat="1">
      <c r="A291" s="14"/>
      <c r="B291" s="255"/>
      <c r="C291" s="256"/>
      <c r="D291" s="245" t="s">
        <v>253</v>
      </c>
      <c r="E291" s="257" t="s">
        <v>1</v>
      </c>
      <c r="F291" s="258" t="s">
        <v>255</v>
      </c>
      <c r="G291" s="256"/>
      <c r="H291" s="259">
        <v>31</v>
      </c>
      <c r="I291" s="260"/>
      <c r="J291" s="256"/>
      <c r="K291" s="256"/>
      <c r="L291" s="261"/>
      <c r="M291" s="262"/>
      <c r="N291" s="263"/>
      <c r="O291" s="263"/>
      <c r="P291" s="263"/>
      <c r="Q291" s="263"/>
      <c r="R291" s="263"/>
      <c r="S291" s="263"/>
      <c r="T291" s="26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5" t="s">
        <v>253</v>
      </c>
      <c r="AU291" s="265" t="s">
        <v>92</v>
      </c>
      <c r="AV291" s="14" t="s">
        <v>251</v>
      </c>
      <c r="AW291" s="14" t="s">
        <v>36</v>
      </c>
      <c r="AX291" s="14" t="s">
        <v>90</v>
      </c>
      <c r="AY291" s="265" t="s">
        <v>244</v>
      </c>
    </row>
    <row r="292" s="12" customFormat="1" ht="22.8" customHeight="1">
      <c r="A292" s="12"/>
      <c r="B292" s="213"/>
      <c r="C292" s="214"/>
      <c r="D292" s="215" t="s">
        <v>82</v>
      </c>
      <c r="E292" s="227" t="s">
        <v>288</v>
      </c>
      <c r="F292" s="227" t="s">
        <v>677</v>
      </c>
      <c r="G292" s="214"/>
      <c r="H292" s="214"/>
      <c r="I292" s="217"/>
      <c r="J292" s="228">
        <f>BK292</f>
        <v>0</v>
      </c>
      <c r="K292" s="214"/>
      <c r="L292" s="219"/>
      <c r="M292" s="220"/>
      <c r="N292" s="221"/>
      <c r="O292" s="221"/>
      <c r="P292" s="222">
        <f>SUM(P293:P299)</f>
        <v>0</v>
      </c>
      <c r="Q292" s="221"/>
      <c r="R292" s="222">
        <f>SUM(R293:R299)</f>
        <v>0.23810000000000003</v>
      </c>
      <c r="S292" s="221"/>
      <c r="T292" s="223">
        <f>SUM(T293:T299)</f>
        <v>0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R292" s="224" t="s">
        <v>90</v>
      </c>
      <c r="AT292" s="225" t="s">
        <v>82</v>
      </c>
      <c r="AU292" s="225" t="s">
        <v>90</v>
      </c>
      <c r="AY292" s="224" t="s">
        <v>244</v>
      </c>
      <c r="BK292" s="226">
        <f>SUM(BK293:BK299)</f>
        <v>0</v>
      </c>
    </row>
    <row r="293" s="2" customFormat="1" ht="33" customHeight="1">
      <c r="A293" s="39"/>
      <c r="B293" s="40"/>
      <c r="C293" s="229" t="s">
        <v>446</v>
      </c>
      <c r="D293" s="229" t="s">
        <v>247</v>
      </c>
      <c r="E293" s="230" t="s">
        <v>5730</v>
      </c>
      <c r="F293" s="231" t="s">
        <v>5731</v>
      </c>
      <c r="G293" s="232" t="s">
        <v>250</v>
      </c>
      <c r="H293" s="233">
        <v>8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48</v>
      </c>
      <c r="O293" s="92"/>
      <c r="P293" s="239">
        <f>O293*H293</f>
        <v>0</v>
      </c>
      <c r="Q293" s="239">
        <v>0</v>
      </c>
      <c r="R293" s="239">
        <f>Q293*H293</f>
        <v>0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251</v>
      </c>
      <c r="AT293" s="241" t="s">
        <v>247</v>
      </c>
      <c r="AU293" s="241" t="s">
        <v>92</v>
      </c>
      <c r="AY293" s="18" t="s">
        <v>244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90</v>
      </c>
      <c r="BK293" s="242">
        <f>ROUND(I293*H293,2)</f>
        <v>0</v>
      </c>
      <c r="BL293" s="18" t="s">
        <v>251</v>
      </c>
      <c r="BM293" s="241" t="s">
        <v>5732</v>
      </c>
    </row>
    <row r="294" s="13" customFormat="1">
      <c r="A294" s="13"/>
      <c r="B294" s="243"/>
      <c r="C294" s="244"/>
      <c r="D294" s="245" t="s">
        <v>253</v>
      </c>
      <c r="E294" s="246" t="s">
        <v>1</v>
      </c>
      <c r="F294" s="247" t="s">
        <v>5733</v>
      </c>
      <c r="G294" s="244"/>
      <c r="H294" s="248">
        <v>8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253</v>
      </c>
      <c r="AU294" s="254" t="s">
        <v>92</v>
      </c>
      <c r="AV294" s="13" t="s">
        <v>92</v>
      </c>
      <c r="AW294" s="13" t="s">
        <v>36</v>
      </c>
      <c r="AX294" s="13" t="s">
        <v>90</v>
      </c>
      <c r="AY294" s="254" t="s">
        <v>244</v>
      </c>
    </row>
    <row r="295" s="2" customFormat="1" ht="24.15" customHeight="1">
      <c r="A295" s="39"/>
      <c r="B295" s="40"/>
      <c r="C295" s="287" t="s">
        <v>454</v>
      </c>
      <c r="D295" s="287" t="s">
        <v>529</v>
      </c>
      <c r="E295" s="288" t="s">
        <v>5734</v>
      </c>
      <c r="F295" s="289" t="s">
        <v>5735</v>
      </c>
      <c r="G295" s="290" t="s">
        <v>250</v>
      </c>
      <c r="H295" s="291">
        <v>8</v>
      </c>
      <c r="I295" s="292"/>
      <c r="J295" s="293">
        <f>ROUND(I295*H295,2)</f>
        <v>0</v>
      </c>
      <c r="K295" s="294"/>
      <c r="L295" s="295"/>
      <c r="M295" s="296" t="s">
        <v>1</v>
      </c>
      <c r="N295" s="297" t="s">
        <v>48</v>
      </c>
      <c r="O295" s="92"/>
      <c r="P295" s="239">
        <f>O295*H295</f>
        <v>0</v>
      </c>
      <c r="Q295" s="239">
        <v>0.022630000000000001</v>
      </c>
      <c r="R295" s="239">
        <f>Q295*H295</f>
        <v>0.18104000000000001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280</v>
      </c>
      <c r="AT295" s="241" t="s">
        <v>529</v>
      </c>
      <c r="AU295" s="241" t="s">
        <v>92</v>
      </c>
      <c r="AY295" s="18" t="s">
        <v>244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90</v>
      </c>
      <c r="BK295" s="242">
        <f>ROUND(I295*H295,2)</f>
        <v>0</v>
      </c>
      <c r="BL295" s="18" t="s">
        <v>251</v>
      </c>
      <c r="BM295" s="241" t="s">
        <v>5736</v>
      </c>
    </row>
    <row r="296" s="2" customFormat="1" ht="24.15" customHeight="1">
      <c r="A296" s="39"/>
      <c r="B296" s="40"/>
      <c r="C296" s="229" t="s">
        <v>470</v>
      </c>
      <c r="D296" s="229" t="s">
        <v>247</v>
      </c>
      <c r="E296" s="230" t="s">
        <v>5293</v>
      </c>
      <c r="F296" s="231" t="s">
        <v>5294</v>
      </c>
      <c r="G296" s="232" t="s">
        <v>250</v>
      </c>
      <c r="H296" s="233">
        <v>317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48</v>
      </c>
      <c r="O296" s="92"/>
      <c r="P296" s="239">
        <f>O296*H296</f>
        <v>0</v>
      </c>
      <c r="Q296" s="239">
        <v>1.0000000000000001E-05</v>
      </c>
      <c r="R296" s="239">
        <f>Q296*H296</f>
        <v>0.0031700000000000001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251</v>
      </c>
      <c r="AT296" s="241" t="s">
        <v>247</v>
      </c>
      <c r="AU296" s="241" t="s">
        <v>92</v>
      </c>
      <c r="AY296" s="18" t="s">
        <v>244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90</v>
      </c>
      <c r="BK296" s="242">
        <f>ROUND(I296*H296,2)</f>
        <v>0</v>
      </c>
      <c r="BL296" s="18" t="s">
        <v>251</v>
      </c>
      <c r="BM296" s="241" t="s">
        <v>5737</v>
      </c>
    </row>
    <row r="297" s="13" customFormat="1">
      <c r="A297" s="13"/>
      <c r="B297" s="243"/>
      <c r="C297" s="244"/>
      <c r="D297" s="245" t="s">
        <v>253</v>
      </c>
      <c r="E297" s="246" t="s">
        <v>1</v>
      </c>
      <c r="F297" s="247" t="s">
        <v>5738</v>
      </c>
      <c r="G297" s="244"/>
      <c r="H297" s="248">
        <v>317</v>
      </c>
      <c r="I297" s="249"/>
      <c r="J297" s="244"/>
      <c r="K297" s="244"/>
      <c r="L297" s="250"/>
      <c r="M297" s="251"/>
      <c r="N297" s="252"/>
      <c r="O297" s="252"/>
      <c r="P297" s="252"/>
      <c r="Q297" s="252"/>
      <c r="R297" s="252"/>
      <c r="S297" s="252"/>
      <c r="T297" s="25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4" t="s">
        <v>253</v>
      </c>
      <c r="AU297" s="254" t="s">
        <v>92</v>
      </c>
      <c r="AV297" s="13" t="s">
        <v>92</v>
      </c>
      <c r="AW297" s="13" t="s">
        <v>36</v>
      </c>
      <c r="AX297" s="13" t="s">
        <v>90</v>
      </c>
      <c r="AY297" s="254" t="s">
        <v>244</v>
      </c>
    </row>
    <row r="298" s="2" customFormat="1" ht="21.75" customHeight="1">
      <c r="A298" s="39"/>
      <c r="B298" s="40"/>
      <c r="C298" s="229" t="s">
        <v>481</v>
      </c>
      <c r="D298" s="229" t="s">
        <v>247</v>
      </c>
      <c r="E298" s="230" t="s">
        <v>5739</v>
      </c>
      <c r="F298" s="231" t="s">
        <v>5740</v>
      </c>
      <c r="G298" s="232" t="s">
        <v>250</v>
      </c>
      <c r="H298" s="233">
        <v>317</v>
      </c>
      <c r="I298" s="234"/>
      <c r="J298" s="235">
        <f>ROUND(I298*H298,2)</f>
        <v>0</v>
      </c>
      <c r="K298" s="236"/>
      <c r="L298" s="45"/>
      <c r="M298" s="237" t="s">
        <v>1</v>
      </c>
      <c r="N298" s="238" t="s">
        <v>48</v>
      </c>
      <c r="O298" s="92"/>
      <c r="P298" s="239">
        <f>O298*H298</f>
        <v>0</v>
      </c>
      <c r="Q298" s="239">
        <v>0.00017000000000000001</v>
      </c>
      <c r="R298" s="239">
        <f>Q298*H298</f>
        <v>0.053890000000000007</v>
      </c>
      <c r="S298" s="239">
        <v>0</v>
      </c>
      <c r="T298" s="240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41" t="s">
        <v>251</v>
      </c>
      <c r="AT298" s="241" t="s">
        <v>247</v>
      </c>
      <c r="AU298" s="241" t="s">
        <v>92</v>
      </c>
      <c r="AY298" s="18" t="s">
        <v>244</v>
      </c>
      <c r="BE298" s="242">
        <f>IF(N298="základní",J298,0)</f>
        <v>0</v>
      </c>
      <c r="BF298" s="242">
        <f>IF(N298="snížená",J298,0)</f>
        <v>0</v>
      </c>
      <c r="BG298" s="242">
        <f>IF(N298="zákl. přenesená",J298,0)</f>
        <v>0</v>
      </c>
      <c r="BH298" s="242">
        <f>IF(N298="sníž. přenesená",J298,0)</f>
        <v>0</v>
      </c>
      <c r="BI298" s="242">
        <f>IF(N298="nulová",J298,0)</f>
        <v>0</v>
      </c>
      <c r="BJ298" s="18" t="s">
        <v>90</v>
      </c>
      <c r="BK298" s="242">
        <f>ROUND(I298*H298,2)</f>
        <v>0</v>
      </c>
      <c r="BL298" s="18" t="s">
        <v>251</v>
      </c>
      <c r="BM298" s="241" t="s">
        <v>5741</v>
      </c>
    </row>
    <row r="299" s="13" customFormat="1">
      <c r="A299" s="13"/>
      <c r="B299" s="243"/>
      <c r="C299" s="244"/>
      <c r="D299" s="245" t="s">
        <v>253</v>
      </c>
      <c r="E299" s="246" t="s">
        <v>1</v>
      </c>
      <c r="F299" s="247" t="s">
        <v>5738</v>
      </c>
      <c r="G299" s="244"/>
      <c r="H299" s="248">
        <v>317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253</v>
      </c>
      <c r="AU299" s="254" t="s">
        <v>92</v>
      </c>
      <c r="AV299" s="13" t="s">
        <v>92</v>
      </c>
      <c r="AW299" s="13" t="s">
        <v>36</v>
      </c>
      <c r="AX299" s="13" t="s">
        <v>90</v>
      </c>
      <c r="AY299" s="254" t="s">
        <v>244</v>
      </c>
    </row>
    <row r="300" s="12" customFormat="1" ht="22.8" customHeight="1">
      <c r="A300" s="12"/>
      <c r="B300" s="213"/>
      <c r="C300" s="214"/>
      <c r="D300" s="215" t="s">
        <v>82</v>
      </c>
      <c r="E300" s="227" t="s">
        <v>846</v>
      </c>
      <c r="F300" s="227" t="s">
        <v>847</v>
      </c>
      <c r="G300" s="214"/>
      <c r="H300" s="214"/>
      <c r="I300" s="217"/>
      <c r="J300" s="228">
        <f>BK300</f>
        <v>0</v>
      </c>
      <c r="K300" s="214"/>
      <c r="L300" s="219"/>
      <c r="M300" s="220"/>
      <c r="N300" s="221"/>
      <c r="O300" s="221"/>
      <c r="P300" s="222">
        <f>P301</f>
        <v>0</v>
      </c>
      <c r="Q300" s="221"/>
      <c r="R300" s="222">
        <f>R301</f>
        <v>0</v>
      </c>
      <c r="S300" s="221"/>
      <c r="T300" s="223">
        <f>T301</f>
        <v>0</v>
      </c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R300" s="224" t="s">
        <v>90</v>
      </c>
      <c r="AT300" s="225" t="s">
        <v>82</v>
      </c>
      <c r="AU300" s="225" t="s">
        <v>90</v>
      </c>
      <c r="AY300" s="224" t="s">
        <v>244</v>
      </c>
      <c r="BK300" s="226">
        <f>BK301</f>
        <v>0</v>
      </c>
    </row>
    <row r="301" s="2" customFormat="1" ht="24.15" customHeight="1">
      <c r="A301" s="39"/>
      <c r="B301" s="40"/>
      <c r="C301" s="229" t="s">
        <v>460</v>
      </c>
      <c r="D301" s="229" t="s">
        <v>247</v>
      </c>
      <c r="E301" s="230" t="s">
        <v>5742</v>
      </c>
      <c r="F301" s="231" t="s">
        <v>5743</v>
      </c>
      <c r="G301" s="232" t="s">
        <v>338</v>
      </c>
      <c r="H301" s="233">
        <v>712.875</v>
      </c>
      <c r="I301" s="234"/>
      <c r="J301" s="235">
        <f>ROUND(I301*H301,2)</f>
        <v>0</v>
      </c>
      <c r="K301" s="236"/>
      <c r="L301" s="45"/>
      <c r="M301" s="310" t="s">
        <v>1</v>
      </c>
      <c r="N301" s="311" t="s">
        <v>48</v>
      </c>
      <c r="O301" s="312"/>
      <c r="P301" s="313">
        <f>O301*H301</f>
        <v>0</v>
      </c>
      <c r="Q301" s="313">
        <v>0</v>
      </c>
      <c r="R301" s="313">
        <f>Q301*H301</f>
        <v>0</v>
      </c>
      <c r="S301" s="313">
        <v>0</v>
      </c>
      <c r="T301" s="31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251</v>
      </c>
      <c r="AT301" s="241" t="s">
        <v>247</v>
      </c>
      <c r="AU301" s="241" t="s">
        <v>92</v>
      </c>
      <c r="AY301" s="18" t="s">
        <v>244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90</v>
      </c>
      <c r="BK301" s="242">
        <f>ROUND(I301*H301,2)</f>
        <v>0</v>
      </c>
      <c r="BL301" s="18" t="s">
        <v>251</v>
      </c>
      <c r="BM301" s="241" t="s">
        <v>5744</v>
      </c>
    </row>
    <row r="302" s="2" customFormat="1" ht="6.96" customHeight="1">
      <c r="A302" s="39"/>
      <c r="B302" s="67"/>
      <c r="C302" s="68"/>
      <c r="D302" s="68"/>
      <c r="E302" s="68"/>
      <c r="F302" s="68"/>
      <c r="G302" s="68"/>
      <c r="H302" s="68"/>
      <c r="I302" s="68"/>
      <c r="J302" s="68"/>
      <c r="K302" s="68"/>
      <c r="L302" s="45"/>
      <c r="M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</sheetData>
  <sheetProtection sheet="1" autoFilter="0" formatColumns="0" formatRows="0" objects="1" scenarios="1" spinCount="100000" saltValue="jQa3wctIRAjCYvF3MhFz2BOMfgY/qaXvC0g2dDwreGAiqDsmCaG81TqENPfzrlt2y9PpkrSd4Fo1esuA4qCybw==" hashValue="hxFHAXiuS9rhlf9ptzpx35lRVehK2m08wl0IlJ7XNBWxbwMPDtcFqFxkOrJa22+PzbhU4IeESkdSJt+40/EZEA==" algorithmName="SHA-512" password="CC35"/>
  <autoFilter ref="C124:K30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5248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2892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ROUND(J129,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ROUND((SUM(BE129:BE253)),  2)</f>
        <v>0</v>
      </c>
      <c r="G35" s="39"/>
      <c r="H35" s="39"/>
      <c r="I35" s="166">
        <v>0.20999999999999999</v>
      </c>
      <c r="J35" s="165">
        <f>ROUND(((SUM(BE129:BE253))*I35),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ROUND((SUM(BF129:BF253)),  2)</f>
        <v>0</v>
      </c>
      <c r="G36" s="39"/>
      <c r="H36" s="39"/>
      <c r="I36" s="166">
        <v>0.12</v>
      </c>
      <c r="J36" s="165">
        <f>ROUND(((SUM(BF129:BF253))*I36),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ROUND((SUM(BG129:BG253)),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ROUND((SUM(BH129:BH253)),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ROUND((SUM(BI129:BI253)),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Zdravotně-technické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J129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2893</v>
      </c>
      <c r="E99" s="193"/>
      <c r="F99" s="193"/>
      <c r="G99" s="193"/>
      <c r="H99" s="193"/>
      <c r="I99" s="193"/>
      <c r="J99" s="194">
        <f>J130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2895</v>
      </c>
      <c r="E100" s="198"/>
      <c r="F100" s="198"/>
      <c r="G100" s="198"/>
      <c r="H100" s="198"/>
      <c r="I100" s="198"/>
      <c r="J100" s="199">
        <f>J131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2897</v>
      </c>
      <c r="E101" s="198"/>
      <c r="F101" s="198"/>
      <c r="G101" s="198"/>
      <c r="H101" s="198"/>
      <c r="I101" s="198"/>
      <c r="J101" s="199">
        <f>J147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2898</v>
      </c>
      <c r="E102" s="198"/>
      <c r="F102" s="198"/>
      <c r="G102" s="198"/>
      <c r="H102" s="198"/>
      <c r="I102" s="198"/>
      <c r="J102" s="199">
        <f>J168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216</v>
      </c>
      <c r="E103" s="198"/>
      <c r="F103" s="198"/>
      <c r="G103" s="198"/>
      <c r="H103" s="198"/>
      <c r="I103" s="198"/>
      <c r="J103" s="199">
        <f>J224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2899</v>
      </c>
      <c r="E104" s="198"/>
      <c r="F104" s="198"/>
      <c r="G104" s="198"/>
      <c r="H104" s="198"/>
      <c r="I104" s="198"/>
      <c r="J104" s="199">
        <f>J238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2900</v>
      </c>
      <c r="E105" s="198"/>
      <c r="F105" s="198"/>
      <c r="G105" s="198"/>
      <c r="H105" s="198"/>
      <c r="I105" s="198"/>
      <c r="J105" s="199">
        <f>J244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2901</v>
      </c>
      <c r="E106" s="198"/>
      <c r="F106" s="198"/>
      <c r="G106" s="198"/>
      <c r="H106" s="198"/>
      <c r="I106" s="198"/>
      <c r="J106" s="199">
        <f>J246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2902</v>
      </c>
      <c r="E107" s="198"/>
      <c r="F107" s="198"/>
      <c r="G107" s="198"/>
      <c r="H107" s="198"/>
      <c r="I107" s="198"/>
      <c r="J107" s="199">
        <f>J251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229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Parkoviště pro zaměstnance a heliport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186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185" t="s">
        <v>5248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192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E11</f>
        <v>D.1.4.1 - Zdravotně-technické instalace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F14</f>
        <v>Areál Nemocnice České Budějovice</v>
      </c>
      <c r="G123" s="41"/>
      <c r="H123" s="41"/>
      <c r="I123" s="33" t="s">
        <v>22</v>
      </c>
      <c r="J123" s="80" t="str">
        <f>IF(J14="","",J14)</f>
        <v>29. 4. 2025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E17</f>
        <v>Nemocnice České Budějovice</v>
      </c>
      <c r="G125" s="41"/>
      <c r="H125" s="41"/>
      <c r="I125" s="33" t="s">
        <v>32</v>
      </c>
      <c r="J125" s="37" t="str">
        <f>E23</f>
        <v>AGP nova spol.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IF(E20="","",E20)</f>
        <v>Vyplň údaj</v>
      </c>
      <c r="G126" s="41"/>
      <c r="H126" s="41"/>
      <c r="I126" s="33" t="s">
        <v>37</v>
      </c>
      <c r="J126" s="37" t="str">
        <f>E26</f>
        <v>QSB,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230</v>
      </c>
      <c r="D128" s="204" t="s">
        <v>68</v>
      </c>
      <c r="E128" s="204" t="s">
        <v>64</v>
      </c>
      <c r="F128" s="204" t="s">
        <v>65</v>
      </c>
      <c r="G128" s="204" t="s">
        <v>231</v>
      </c>
      <c r="H128" s="204" t="s">
        <v>232</v>
      </c>
      <c r="I128" s="204" t="s">
        <v>233</v>
      </c>
      <c r="J128" s="205" t="s">
        <v>201</v>
      </c>
      <c r="K128" s="206" t="s">
        <v>234</v>
      </c>
      <c r="L128" s="207"/>
      <c r="M128" s="101" t="s">
        <v>1</v>
      </c>
      <c r="N128" s="102" t="s">
        <v>47</v>
      </c>
      <c r="O128" s="102" t="s">
        <v>235</v>
      </c>
      <c r="P128" s="102" t="s">
        <v>236</v>
      </c>
      <c r="Q128" s="102" t="s">
        <v>237</v>
      </c>
      <c r="R128" s="102" t="s">
        <v>238</v>
      </c>
      <c r="S128" s="102" t="s">
        <v>239</v>
      </c>
      <c r="T128" s="103" t="s">
        <v>240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241</v>
      </c>
      <c r="D129" s="41"/>
      <c r="E129" s="41"/>
      <c r="F129" s="41"/>
      <c r="G129" s="41"/>
      <c r="H129" s="41"/>
      <c r="I129" s="41"/>
      <c r="J129" s="208">
        <f>BK129</f>
        <v>0</v>
      </c>
      <c r="K129" s="41"/>
      <c r="L129" s="45"/>
      <c r="M129" s="104"/>
      <c r="N129" s="209"/>
      <c r="O129" s="105"/>
      <c r="P129" s="210">
        <f>P130</f>
        <v>0</v>
      </c>
      <c r="Q129" s="105"/>
      <c r="R129" s="210">
        <f>R130</f>
        <v>0</v>
      </c>
      <c r="S129" s="105"/>
      <c r="T129" s="211">
        <f>T130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82</v>
      </c>
      <c r="AU129" s="18" t="s">
        <v>203</v>
      </c>
      <c r="BK129" s="212">
        <f>BK130</f>
        <v>0</v>
      </c>
    </row>
    <row r="130" s="12" customFormat="1" ht="25.92" customHeight="1">
      <c r="A130" s="12"/>
      <c r="B130" s="213"/>
      <c r="C130" s="214"/>
      <c r="D130" s="215" t="s">
        <v>82</v>
      </c>
      <c r="E130" s="216" t="s">
        <v>2903</v>
      </c>
      <c r="F130" s="216" t="s">
        <v>2903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P131+P147+P168+P224+P238+P244+P246+P251</f>
        <v>0</v>
      </c>
      <c r="Q130" s="221"/>
      <c r="R130" s="222">
        <f>R131+R147+R168+R224+R238+R244+R246+R251</f>
        <v>0</v>
      </c>
      <c r="S130" s="221"/>
      <c r="T130" s="223">
        <f>T131+T147+T168+T224+T238+T244+T246+T251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90</v>
      </c>
      <c r="AT130" s="225" t="s">
        <v>82</v>
      </c>
      <c r="AU130" s="225" t="s">
        <v>83</v>
      </c>
      <c r="AY130" s="224" t="s">
        <v>244</v>
      </c>
      <c r="BK130" s="226">
        <f>BK131+BK147+BK168+BK224+BK238+BK244+BK246+BK251</f>
        <v>0</v>
      </c>
    </row>
    <row r="131" s="12" customFormat="1" ht="22.8" customHeight="1">
      <c r="A131" s="12"/>
      <c r="B131" s="213"/>
      <c r="C131" s="214"/>
      <c r="D131" s="215" t="s">
        <v>82</v>
      </c>
      <c r="E131" s="227" t="s">
        <v>2952</v>
      </c>
      <c r="F131" s="227" t="s">
        <v>2953</v>
      </c>
      <c r="G131" s="214"/>
      <c r="H131" s="214"/>
      <c r="I131" s="217"/>
      <c r="J131" s="228">
        <f>BK131</f>
        <v>0</v>
      </c>
      <c r="K131" s="214"/>
      <c r="L131" s="219"/>
      <c r="M131" s="220"/>
      <c r="N131" s="221"/>
      <c r="O131" s="221"/>
      <c r="P131" s="222">
        <f>SUM(P132:P146)</f>
        <v>0</v>
      </c>
      <c r="Q131" s="221"/>
      <c r="R131" s="222">
        <f>SUM(R132:R146)</f>
        <v>0</v>
      </c>
      <c r="S131" s="221"/>
      <c r="T131" s="223">
        <f>SUM(T132:T146)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90</v>
      </c>
      <c r="AY131" s="224" t="s">
        <v>244</v>
      </c>
      <c r="BK131" s="226">
        <f>SUM(BK132:BK146)</f>
        <v>0</v>
      </c>
    </row>
    <row r="132" s="2" customFormat="1" ht="24.15" customHeight="1">
      <c r="A132" s="39"/>
      <c r="B132" s="40"/>
      <c r="C132" s="229" t="s">
        <v>90</v>
      </c>
      <c r="D132" s="229" t="s">
        <v>247</v>
      </c>
      <c r="E132" s="230" t="s">
        <v>2958</v>
      </c>
      <c r="F132" s="231" t="s">
        <v>2959</v>
      </c>
      <c r="G132" s="232" t="s">
        <v>184</v>
      </c>
      <c r="H132" s="233">
        <v>5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251</v>
      </c>
      <c r="AT132" s="241" t="s">
        <v>247</v>
      </c>
      <c r="AU132" s="241" t="s">
        <v>92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251</v>
      </c>
      <c r="BM132" s="241" t="s">
        <v>92</v>
      </c>
    </row>
    <row r="133" s="2" customFormat="1" ht="16.5" customHeight="1">
      <c r="A133" s="39"/>
      <c r="B133" s="40"/>
      <c r="C133" s="229" t="s">
        <v>92</v>
      </c>
      <c r="D133" s="229" t="s">
        <v>247</v>
      </c>
      <c r="E133" s="230" t="s">
        <v>2960</v>
      </c>
      <c r="F133" s="231" t="s">
        <v>2961</v>
      </c>
      <c r="G133" s="232" t="s">
        <v>184</v>
      </c>
      <c r="H133" s="233">
        <v>10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251</v>
      </c>
      <c r="AT133" s="241" t="s">
        <v>247</v>
      </c>
      <c r="AU133" s="241" t="s">
        <v>92</v>
      </c>
      <c r="AY133" s="18" t="s">
        <v>244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251</v>
      </c>
      <c r="BM133" s="241" t="s">
        <v>251</v>
      </c>
    </row>
    <row r="134" s="2" customFormat="1" ht="16.5" customHeight="1">
      <c r="A134" s="39"/>
      <c r="B134" s="40"/>
      <c r="C134" s="229" t="s">
        <v>358</v>
      </c>
      <c r="D134" s="229" t="s">
        <v>247</v>
      </c>
      <c r="E134" s="230" t="s">
        <v>2962</v>
      </c>
      <c r="F134" s="231" t="s">
        <v>2963</v>
      </c>
      <c r="G134" s="232" t="s">
        <v>184</v>
      </c>
      <c r="H134" s="233">
        <v>10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251</v>
      </c>
      <c r="AT134" s="241" t="s">
        <v>247</v>
      </c>
      <c r="AU134" s="241" t="s">
        <v>92</v>
      </c>
      <c r="AY134" s="18" t="s">
        <v>244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251</v>
      </c>
      <c r="BM134" s="241" t="s">
        <v>266</v>
      </c>
    </row>
    <row r="135" s="2" customFormat="1" ht="16.5" customHeight="1">
      <c r="A135" s="39"/>
      <c r="B135" s="40"/>
      <c r="C135" s="229" t="s">
        <v>251</v>
      </c>
      <c r="D135" s="229" t="s">
        <v>247</v>
      </c>
      <c r="E135" s="230" t="s">
        <v>2912</v>
      </c>
      <c r="F135" s="231" t="s">
        <v>2965</v>
      </c>
      <c r="G135" s="232" t="s">
        <v>184</v>
      </c>
      <c r="H135" s="233">
        <v>8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251</v>
      </c>
      <c r="AT135" s="241" t="s">
        <v>247</v>
      </c>
      <c r="AU135" s="241" t="s">
        <v>92</v>
      </c>
      <c r="AY135" s="18" t="s">
        <v>244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251</v>
      </c>
      <c r="BM135" s="241" t="s">
        <v>280</v>
      </c>
    </row>
    <row r="136" s="2" customFormat="1" ht="16.5" customHeight="1">
      <c r="A136" s="39"/>
      <c r="B136" s="40"/>
      <c r="C136" s="229" t="s">
        <v>260</v>
      </c>
      <c r="D136" s="229" t="s">
        <v>247</v>
      </c>
      <c r="E136" s="230" t="s">
        <v>2966</v>
      </c>
      <c r="F136" s="231" t="s">
        <v>2967</v>
      </c>
      <c r="G136" s="232" t="s">
        <v>184</v>
      </c>
      <c r="H136" s="233">
        <v>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251</v>
      </c>
      <c r="AT136" s="241" t="s">
        <v>247</v>
      </c>
      <c r="AU136" s="241" t="s">
        <v>92</v>
      </c>
      <c r="AY136" s="18" t="s">
        <v>244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251</v>
      </c>
      <c r="BM136" s="241" t="s">
        <v>292</v>
      </c>
    </row>
    <row r="137" s="2" customFormat="1" ht="16.5" customHeight="1">
      <c r="A137" s="39"/>
      <c r="B137" s="40"/>
      <c r="C137" s="229" t="s">
        <v>266</v>
      </c>
      <c r="D137" s="229" t="s">
        <v>247</v>
      </c>
      <c r="E137" s="230" t="s">
        <v>2964</v>
      </c>
      <c r="F137" s="231" t="s">
        <v>2969</v>
      </c>
      <c r="G137" s="232" t="s">
        <v>184</v>
      </c>
      <c r="H137" s="233">
        <v>12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251</v>
      </c>
      <c r="AT137" s="241" t="s">
        <v>247</v>
      </c>
      <c r="AU137" s="241" t="s">
        <v>92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251</v>
      </c>
      <c r="BM137" s="241" t="s">
        <v>8</v>
      </c>
    </row>
    <row r="138" s="2" customFormat="1" ht="21.75" customHeight="1">
      <c r="A138" s="39"/>
      <c r="B138" s="40"/>
      <c r="C138" s="229" t="s">
        <v>274</v>
      </c>
      <c r="D138" s="229" t="s">
        <v>247</v>
      </c>
      <c r="E138" s="230" t="s">
        <v>2970</v>
      </c>
      <c r="F138" s="231" t="s">
        <v>2971</v>
      </c>
      <c r="G138" s="232" t="s">
        <v>184</v>
      </c>
      <c r="H138" s="233">
        <v>5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251</v>
      </c>
      <c r="AT138" s="241" t="s">
        <v>247</v>
      </c>
      <c r="AU138" s="241" t="s">
        <v>92</v>
      </c>
      <c r="AY138" s="18" t="s">
        <v>244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251</v>
      </c>
      <c r="BM138" s="241" t="s">
        <v>320</v>
      </c>
    </row>
    <row r="139" s="2" customFormat="1" ht="21.75" customHeight="1">
      <c r="A139" s="39"/>
      <c r="B139" s="40"/>
      <c r="C139" s="229" t="s">
        <v>280</v>
      </c>
      <c r="D139" s="229" t="s">
        <v>247</v>
      </c>
      <c r="E139" s="230" t="s">
        <v>2972</v>
      </c>
      <c r="F139" s="231" t="s">
        <v>2973</v>
      </c>
      <c r="G139" s="232" t="s">
        <v>184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251</v>
      </c>
      <c r="AT139" s="241" t="s">
        <v>247</v>
      </c>
      <c r="AU139" s="241" t="s">
        <v>92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251</v>
      </c>
      <c r="BM139" s="241" t="s">
        <v>330</v>
      </c>
    </row>
    <row r="140" s="2" customFormat="1" ht="21.75" customHeight="1">
      <c r="A140" s="39"/>
      <c r="B140" s="40"/>
      <c r="C140" s="229" t="s">
        <v>288</v>
      </c>
      <c r="D140" s="229" t="s">
        <v>247</v>
      </c>
      <c r="E140" s="230" t="s">
        <v>2968</v>
      </c>
      <c r="F140" s="231" t="s">
        <v>2975</v>
      </c>
      <c r="G140" s="232" t="s">
        <v>184</v>
      </c>
      <c r="H140" s="233">
        <v>4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251</v>
      </c>
      <c r="AT140" s="241" t="s">
        <v>247</v>
      </c>
      <c r="AU140" s="241" t="s">
        <v>92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251</v>
      </c>
      <c r="BM140" s="241" t="s">
        <v>341</v>
      </c>
    </row>
    <row r="141" s="2" customFormat="1" ht="16.5" customHeight="1">
      <c r="A141" s="39"/>
      <c r="B141" s="40"/>
      <c r="C141" s="229" t="s">
        <v>292</v>
      </c>
      <c r="D141" s="229" t="s">
        <v>247</v>
      </c>
      <c r="E141" s="230" t="s">
        <v>2978</v>
      </c>
      <c r="F141" s="231" t="s">
        <v>2979</v>
      </c>
      <c r="G141" s="232" t="s">
        <v>250</v>
      </c>
      <c r="H141" s="233">
        <v>5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251</v>
      </c>
      <c r="AT141" s="241" t="s">
        <v>247</v>
      </c>
      <c r="AU141" s="241" t="s">
        <v>92</v>
      </c>
      <c r="AY141" s="18" t="s">
        <v>244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251</v>
      </c>
      <c r="BM141" s="241" t="s">
        <v>354</v>
      </c>
    </row>
    <row r="142" s="2" customFormat="1" ht="16.5" customHeight="1">
      <c r="A142" s="39"/>
      <c r="B142" s="40"/>
      <c r="C142" s="229" t="s">
        <v>297</v>
      </c>
      <c r="D142" s="229" t="s">
        <v>247</v>
      </c>
      <c r="E142" s="230" t="s">
        <v>2980</v>
      </c>
      <c r="F142" s="231" t="s">
        <v>2981</v>
      </c>
      <c r="G142" s="232" t="s">
        <v>250</v>
      </c>
      <c r="H142" s="233">
        <v>5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251</v>
      </c>
      <c r="AT142" s="241" t="s">
        <v>247</v>
      </c>
      <c r="AU142" s="241" t="s">
        <v>92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251</v>
      </c>
      <c r="BM142" s="241" t="s">
        <v>369</v>
      </c>
    </row>
    <row r="143" s="2" customFormat="1" ht="21.75" customHeight="1">
      <c r="A143" s="39"/>
      <c r="B143" s="40"/>
      <c r="C143" s="229" t="s">
        <v>8</v>
      </c>
      <c r="D143" s="229" t="s">
        <v>247</v>
      </c>
      <c r="E143" s="230" t="s">
        <v>2982</v>
      </c>
      <c r="F143" s="231" t="s">
        <v>2983</v>
      </c>
      <c r="G143" s="232" t="s">
        <v>250</v>
      </c>
      <c r="H143" s="233">
        <v>4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251</v>
      </c>
      <c r="AT143" s="241" t="s">
        <v>247</v>
      </c>
      <c r="AU143" s="241" t="s">
        <v>92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251</v>
      </c>
      <c r="BM143" s="241" t="s">
        <v>384</v>
      </c>
    </row>
    <row r="144" s="2" customFormat="1" ht="24.15" customHeight="1">
      <c r="A144" s="39"/>
      <c r="B144" s="40"/>
      <c r="C144" s="229" t="s">
        <v>311</v>
      </c>
      <c r="D144" s="229" t="s">
        <v>247</v>
      </c>
      <c r="E144" s="230" t="s">
        <v>2990</v>
      </c>
      <c r="F144" s="231" t="s">
        <v>2991</v>
      </c>
      <c r="G144" s="232" t="s">
        <v>184</v>
      </c>
      <c r="H144" s="233">
        <v>180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251</v>
      </c>
      <c r="AT144" s="241" t="s">
        <v>247</v>
      </c>
      <c r="AU144" s="241" t="s">
        <v>92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251</v>
      </c>
      <c r="BM144" s="241" t="s">
        <v>394</v>
      </c>
    </row>
    <row r="145" s="2" customFormat="1" ht="24.15" customHeight="1">
      <c r="A145" s="39"/>
      <c r="B145" s="40"/>
      <c r="C145" s="229" t="s">
        <v>320</v>
      </c>
      <c r="D145" s="229" t="s">
        <v>247</v>
      </c>
      <c r="E145" s="230" t="s">
        <v>2992</v>
      </c>
      <c r="F145" s="231" t="s">
        <v>2993</v>
      </c>
      <c r="G145" s="232" t="s">
        <v>2994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251</v>
      </c>
      <c r="AT145" s="241" t="s">
        <v>247</v>
      </c>
      <c r="AU145" s="241" t="s">
        <v>92</v>
      </c>
      <c r="AY145" s="18" t="s">
        <v>244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251</v>
      </c>
      <c r="BM145" s="241" t="s">
        <v>415</v>
      </c>
    </row>
    <row r="146" s="2" customFormat="1" ht="24.15" customHeight="1">
      <c r="A146" s="39"/>
      <c r="B146" s="40"/>
      <c r="C146" s="229" t="s">
        <v>325</v>
      </c>
      <c r="D146" s="229" t="s">
        <v>247</v>
      </c>
      <c r="E146" s="230" t="s">
        <v>2995</v>
      </c>
      <c r="F146" s="231" t="s">
        <v>2951</v>
      </c>
      <c r="G146" s="232" t="s">
        <v>1940</v>
      </c>
      <c r="H146" s="309"/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251</v>
      </c>
      <c r="AT146" s="241" t="s">
        <v>247</v>
      </c>
      <c r="AU146" s="241" t="s">
        <v>92</v>
      </c>
      <c r="AY146" s="18" t="s">
        <v>244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251</v>
      </c>
      <c r="BM146" s="241" t="s">
        <v>427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3002</v>
      </c>
      <c r="F147" s="227" t="s">
        <v>3003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SUM(P148:P167)</f>
        <v>0</v>
      </c>
      <c r="Q147" s="221"/>
      <c r="R147" s="222">
        <f>SUM(R148:R167)</f>
        <v>0</v>
      </c>
      <c r="S147" s="221"/>
      <c r="T147" s="223">
        <f>SUM(T148:T167)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90</v>
      </c>
      <c r="AT147" s="225" t="s">
        <v>82</v>
      </c>
      <c r="AU147" s="225" t="s">
        <v>90</v>
      </c>
      <c r="AY147" s="224" t="s">
        <v>244</v>
      </c>
      <c r="BK147" s="226">
        <f>SUM(BK148:BK167)</f>
        <v>0</v>
      </c>
    </row>
    <row r="148" s="2" customFormat="1" ht="24.15" customHeight="1">
      <c r="A148" s="39"/>
      <c r="B148" s="40"/>
      <c r="C148" s="229" t="s">
        <v>330</v>
      </c>
      <c r="D148" s="229" t="s">
        <v>247</v>
      </c>
      <c r="E148" s="230" t="s">
        <v>3004</v>
      </c>
      <c r="F148" s="231" t="s">
        <v>3005</v>
      </c>
      <c r="G148" s="232" t="s">
        <v>184</v>
      </c>
      <c r="H148" s="233">
        <v>25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251</v>
      </c>
      <c r="AT148" s="241" t="s">
        <v>247</v>
      </c>
      <c r="AU148" s="241" t="s">
        <v>92</v>
      </c>
      <c r="AY148" s="18" t="s">
        <v>244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251</v>
      </c>
      <c r="BM148" s="241" t="s">
        <v>439</v>
      </c>
    </row>
    <row r="149" s="2" customFormat="1" ht="24.15" customHeight="1">
      <c r="A149" s="39"/>
      <c r="B149" s="40"/>
      <c r="C149" s="229" t="s">
        <v>335</v>
      </c>
      <c r="D149" s="229" t="s">
        <v>247</v>
      </c>
      <c r="E149" s="230" t="s">
        <v>3006</v>
      </c>
      <c r="F149" s="231" t="s">
        <v>3007</v>
      </c>
      <c r="G149" s="232" t="s">
        <v>184</v>
      </c>
      <c r="H149" s="233">
        <v>15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251</v>
      </c>
      <c r="AT149" s="241" t="s">
        <v>247</v>
      </c>
      <c r="AU149" s="241" t="s">
        <v>92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251</v>
      </c>
      <c r="BM149" s="241" t="s">
        <v>454</v>
      </c>
    </row>
    <row r="150" s="2" customFormat="1" ht="21.75" customHeight="1">
      <c r="A150" s="39"/>
      <c r="B150" s="40"/>
      <c r="C150" s="229" t="s">
        <v>341</v>
      </c>
      <c r="D150" s="229" t="s">
        <v>247</v>
      </c>
      <c r="E150" s="230" t="s">
        <v>3008</v>
      </c>
      <c r="F150" s="231" t="s">
        <v>3009</v>
      </c>
      <c r="G150" s="232" t="s">
        <v>184</v>
      </c>
      <c r="H150" s="233">
        <v>20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251</v>
      </c>
      <c r="AT150" s="241" t="s">
        <v>247</v>
      </c>
      <c r="AU150" s="241" t="s">
        <v>92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251</v>
      </c>
      <c r="BM150" s="241" t="s">
        <v>465</v>
      </c>
    </row>
    <row r="151" s="2" customFormat="1" ht="21.75" customHeight="1">
      <c r="A151" s="39"/>
      <c r="B151" s="40"/>
      <c r="C151" s="229" t="s">
        <v>349</v>
      </c>
      <c r="D151" s="229" t="s">
        <v>247</v>
      </c>
      <c r="E151" s="230" t="s">
        <v>3010</v>
      </c>
      <c r="F151" s="231" t="s">
        <v>3011</v>
      </c>
      <c r="G151" s="232" t="s">
        <v>184</v>
      </c>
      <c r="H151" s="233">
        <v>10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251</v>
      </c>
      <c r="AT151" s="241" t="s">
        <v>247</v>
      </c>
      <c r="AU151" s="241" t="s">
        <v>92</v>
      </c>
      <c r="AY151" s="18" t="s">
        <v>244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251</v>
      </c>
      <c r="BM151" s="241" t="s">
        <v>481</v>
      </c>
    </row>
    <row r="152" s="2" customFormat="1" ht="21.75" customHeight="1">
      <c r="A152" s="39"/>
      <c r="B152" s="40"/>
      <c r="C152" s="229" t="s">
        <v>354</v>
      </c>
      <c r="D152" s="229" t="s">
        <v>247</v>
      </c>
      <c r="E152" s="230" t="s">
        <v>3012</v>
      </c>
      <c r="F152" s="231" t="s">
        <v>3013</v>
      </c>
      <c r="G152" s="232" t="s">
        <v>184</v>
      </c>
      <c r="H152" s="233">
        <v>15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251</v>
      </c>
      <c r="AT152" s="241" t="s">
        <v>247</v>
      </c>
      <c r="AU152" s="241" t="s">
        <v>92</v>
      </c>
      <c r="AY152" s="18" t="s">
        <v>244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251</v>
      </c>
      <c r="BM152" s="241" t="s">
        <v>2066</v>
      </c>
    </row>
    <row r="153" s="2" customFormat="1" ht="21.75" customHeight="1">
      <c r="A153" s="39"/>
      <c r="B153" s="40"/>
      <c r="C153" s="229" t="s">
        <v>7</v>
      </c>
      <c r="D153" s="229" t="s">
        <v>247</v>
      </c>
      <c r="E153" s="230" t="s">
        <v>3014</v>
      </c>
      <c r="F153" s="231" t="s">
        <v>3015</v>
      </c>
      <c r="G153" s="232" t="s">
        <v>184</v>
      </c>
      <c r="H153" s="233">
        <v>2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251</v>
      </c>
      <c r="AT153" s="241" t="s">
        <v>247</v>
      </c>
      <c r="AU153" s="241" t="s">
        <v>92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251</v>
      </c>
      <c r="BM153" s="241" t="s">
        <v>514</v>
      </c>
    </row>
    <row r="154" s="2" customFormat="1" ht="24.15" customHeight="1">
      <c r="A154" s="39"/>
      <c r="B154" s="40"/>
      <c r="C154" s="229" t="s">
        <v>369</v>
      </c>
      <c r="D154" s="229" t="s">
        <v>247</v>
      </c>
      <c r="E154" s="230" t="s">
        <v>3016</v>
      </c>
      <c r="F154" s="231" t="s">
        <v>5745</v>
      </c>
      <c r="G154" s="232" t="s">
        <v>184</v>
      </c>
      <c r="H154" s="233">
        <v>15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251</v>
      </c>
      <c r="AT154" s="241" t="s">
        <v>247</v>
      </c>
      <c r="AU154" s="241" t="s">
        <v>92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251</v>
      </c>
      <c r="BM154" s="241" t="s">
        <v>540</v>
      </c>
    </row>
    <row r="155" s="2" customFormat="1" ht="24.15" customHeight="1">
      <c r="A155" s="39"/>
      <c r="B155" s="40"/>
      <c r="C155" s="229" t="s">
        <v>375</v>
      </c>
      <c r="D155" s="229" t="s">
        <v>247</v>
      </c>
      <c r="E155" s="230" t="s">
        <v>3018</v>
      </c>
      <c r="F155" s="231" t="s">
        <v>3019</v>
      </c>
      <c r="G155" s="232" t="s">
        <v>184</v>
      </c>
      <c r="H155" s="233">
        <v>30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251</v>
      </c>
      <c r="AT155" s="241" t="s">
        <v>247</v>
      </c>
      <c r="AU155" s="241" t="s">
        <v>92</v>
      </c>
      <c r="AY155" s="18" t="s">
        <v>244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251</v>
      </c>
      <c r="BM155" s="241" t="s">
        <v>549</v>
      </c>
    </row>
    <row r="156" s="2" customFormat="1" ht="21.75" customHeight="1">
      <c r="A156" s="39"/>
      <c r="B156" s="40"/>
      <c r="C156" s="229" t="s">
        <v>384</v>
      </c>
      <c r="D156" s="229" t="s">
        <v>247</v>
      </c>
      <c r="E156" s="230" t="s">
        <v>3020</v>
      </c>
      <c r="F156" s="231" t="s">
        <v>3021</v>
      </c>
      <c r="G156" s="232" t="s">
        <v>184</v>
      </c>
      <c r="H156" s="233">
        <v>132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251</v>
      </c>
      <c r="AT156" s="241" t="s">
        <v>247</v>
      </c>
      <c r="AU156" s="241" t="s">
        <v>92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251</v>
      </c>
      <c r="BM156" s="241" t="s">
        <v>567</v>
      </c>
    </row>
    <row r="157" s="2" customFormat="1" ht="16.5" customHeight="1">
      <c r="A157" s="39"/>
      <c r="B157" s="40"/>
      <c r="C157" s="229" t="s">
        <v>389</v>
      </c>
      <c r="D157" s="229" t="s">
        <v>247</v>
      </c>
      <c r="E157" s="230" t="s">
        <v>3022</v>
      </c>
      <c r="F157" s="231" t="s">
        <v>3023</v>
      </c>
      <c r="G157" s="232" t="s">
        <v>184</v>
      </c>
      <c r="H157" s="233">
        <v>132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251</v>
      </c>
      <c r="AT157" s="241" t="s">
        <v>247</v>
      </c>
      <c r="AU157" s="241" t="s">
        <v>92</v>
      </c>
      <c r="AY157" s="18" t="s">
        <v>244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251</v>
      </c>
      <c r="BM157" s="241" t="s">
        <v>585</v>
      </c>
    </row>
    <row r="158" s="2" customFormat="1" ht="16.5" customHeight="1">
      <c r="A158" s="39"/>
      <c r="B158" s="40"/>
      <c r="C158" s="229" t="s">
        <v>394</v>
      </c>
      <c r="D158" s="229" t="s">
        <v>247</v>
      </c>
      <c r="E158" s="230" t="s">
        <v>3024</v>
      </c>
      <c r="F158" s="231" t="s">
        <v>3025</v>
      </c>
      <c r="G158" s="232" t="s">
        <v>250</v>
      </c>
      <c r="H158" s="233">
        <v>11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251</v>
      </c>
      <c r="AT158" s="241" t="s">
        <v>247</v>
      </c>
      <c r="AU158" s="241" t="s">
        <v>92</v>
      </c>
      <c r="AY158" s="18" t="s">
        <v>244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251</v>
      </c>
      <c r="BM158" s="241" t="s">
        <v>595</v>
      </c>
    </row>
    <row r="159" s="2" customFormat="1" ht="16.5" customHeight="1">
      <c r="A159" s="39"/>
      <c r="B159" s="40"/>
      <c r="C159" s="229" t="s">
        <v>399</v>
      </c>
      <c r="D159" s="229" t="s">
        <v>247</v>
      </c>
      <c r="E159" s="230" t="s">
        <v>3026</v>
      </c>
      <c r="F159" s="231" t="s">
        <v>3027</v>
      </c>
      <c r="G159" s="232" t="s">
        <v>184</v>
      </c>
      <c r="H159" s="233">
        <v>45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251</v>
      </c>
      <c r="AT159" s="241" t="s">
        <v>247</v>
      </c>
      <c r="AU159" s="241" t="s">
        <v>92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251</v>
      </c>
      <c r="BM159" s="241" t="s">
        <v>607</v>
      </c>
    </row>
    <row r="160" s="2" customFormat="1" ht="16.5" customHeight="1">
      <c r="A160" s="39"/>
      <c r="B160" s="40"/>
      <c r="C160" s="229" t="s">
        <v>405</v>
      </c>
      <c r="D160" s="229" t="s">
        <v>247</v>
      </c>
      <c r="E160" s="230" t="s">
        <v>3028</v>
      </c>
      <c r="F160" s="231" t="s">
        <v>3029</v>
      </c>
      <c r="G160" s="232" t="s">
        <v>184</v>
      </c>
      <c r="H160" s="233">
        <v>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251</v>
      </c>
      <c r="AT160" s="241" t="s">
        <v>247</v>
      </c>
      <c r="AU160" s="241" t="s">
        <v>92</v>
      </c>
      <c r="AY160" s="18" t="s">
        <v>244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251</v>
      </c>
      <c r="BM160" s="241" t="s">
        <v>634</v>
      </c>
    </row>
    <row r="161" s="2" customFormat="1" ht="16.5" customHeight="1">
      <c r="A161" s="39"/>
      <c r="B161" s="40"/>
      <c r="C161" s="229" t="s">
        <v>411</v>
      </c>
      <c r="D161" s="229" t="s">
        <v>247</v>
      </c>
      <c r="E161" s="230" t="s">
        <v>3030</v>
      </c>
      <c r="F161" s="231" t="s">
        <v>3031</v>
      </c>
      <c r="G161" s="232" t="s">
        <v>184</v>
      </c>
      <c r="H161" s="233">
        <v>10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251</v>
      </c>
      <c r="AT161" s="241" t="s">
        <v>247</v>
      </c>
      <c r="AU161" s="241" t="s">
        <v>92</v>
      </c>
      <c r="AY161" s="18" t="s">
        <v>244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251</v>
      </c>
      <c r="BM161" s="241" t="s">
        <v>642</v>
      </c>
    </row>
    <row r="162" s="2" customFormat="1" ht="16.5" customHeight="1">
      <c r="A162" s="39"/>
      <c r="B162" s="40"/>
      <c r="C162" s="229" t="s">
        <v>415</v>
      </c>
      <c r="D162" s="229" t="s">
        <v>247</v>
      </c>
      <c r="E162" s="230" t="s">
        <v>3032</v>
      </c>
      <c r="F162" s="231" t="s">
        <v>3033</v>
      </c>
      <c r="G162" s="232" t="s">
        <v>184</v>
      </c>
      <c r="H162" s="233">
        <v>15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251</v>
      </c>
      <c r="AT162" s="241" t="s">
        <v>247</v>
      </c>
      <c r="AU162" s="241" t="s">
        <v>92</v>
      </c>
      <c r="AY162" s="18" t="s">
        <v>244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251</v>
      </c>
      <c r="BM162" s="241" t="s">
        <v>650</v>
      </c>
    </row>
    <row r="163" s="2" customFormat="1" ht="16.5" customHeight="1">
      <c r="A163" s="39"/>
      <c r="B163" s="40"/>
      <c r="C163" s="229" t="s">
        <v>419</v>
      </c>
      <c r="D163" s="229" t="s">
        <v>247</v>
      </c>
      <c r="E163" s="230" t="s">
        <v>3034</v>
      </c>
      <c r="F163" s="231" t="s">
        <v>3035</v>
      </c>
      <c r="G163" s="232" t="s">
        <v>184</v>
      </c>
      <c r="H163" s="233">
        <v>2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251</v>
      </c>
      <c r="AT163" s="241" t="s">
        <v>247</v>
      </c>
      <c r="AU163" s="241" t="s">
        <v>92</v>
      </c>
      <c r="AY163" s="18" t="s">
        <v>244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251</v>
      </c>
      <c r="BM163" s="241" t="s">
        <v>668</v>
      </c>
    </row>
    <row r="164" s="2" customFormat="1" ht="16.5" customHeight="1">
      <c r="A164" s="39"/>
      <c r="B164" s="40"/>
      <c r="C164" s="229" t="s">
        <v>427</v>
      </c>
      <c r="D164" s="229" t="s">
        <v>247</v>
      </c>
      <c r="E164" s="230" t="s">
        <v>5746</v>
      </c>
      <c r="F164" s="231" t="s">
        <v>5747</v>
      </c>
      <c r="G164" s="232" t="s">
        <v>250</v>
      </c>
      <c r="H164" s="233">
        <v>3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251</v>
      </c>
      <c r="AT164" s="241" t="s">
        <v>247</v>
      </c>
      <c r="AU164" s="241" t="s">
        <v>92</v>
      </c>
      <c r="AY164" s="18" t="s">
        <v>244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251</v>
      </c>
      <c r="BM164" s="241" t="s">
        <v>772</v>
      </c>
    </row>
    <row r="165" s="2" customFormat="1" ht="16.5" customHeight="1">
      <c r="A165" s="39"/>
      <c r="B165" s="40"/>
      <c r="C165" s="229" t="s">
        <v>432</v>
      </c>
      <c r="D165" s="229" t="s">
        <v>247</v>
      </c>
      <c r="E165" s="230" t="s">
        <v>3046</v>
      </c>
      <c r="F165" s="231" t="s">
        <v>3047</v>
      </c>
      <c r="G165" s="232" t="s">
        <v>250</v>
      </c>
      <c r="H165" s="233">
        <v>6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251</v>
      </c>
      <c r="AT165" s="241" t="s">
        <v>247</v>
      </c>
      <c r="AU165" s="241" t="s">
        <v>92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251</v>
      </c>
      <c r="BM165" s="241" t="s">
        <v>798</v>
      </c>
    </row>
    <row r="166" s="2" customFormat="1" ht="16.5" customHeight="1">
      <c r="A166" s="39"/>
      <c r="B166" s="40"/>
      <c r="C166" s="229" t="s">
        <v>439</v>
      </c>
      <c r="D166" s="229" t="s">
        <v>247</v>
      </c>
      <c r="E166" s="230" t="s">
        <v>3048</v>
      </c>
      <c r="F166" s="231" t="s">
        <v>3049</v>
      </c>
      <c r="G166" s="232" t="s">
        <v>250</v>
      </c>
      <c r="H166" s="233">
        <v>3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251</v>
      </c>
      <c r="AT166" s="241" t="s">
        <v>247</v>
      </c>
      <c r="AU166" s="241" t="s">
        <v>92</v>
      </c>
      <c r="AY166" s="18" t="s">
        <v>244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251</v>
      </c>
      <c r="BM166" s="241" t="s">
        <v>807</v>
      </c>
    </row>
    <row r="167" s="2" customFormat="1" ht="24.15" customHeight="1">
      <c r="A167" s="39"/>
      <c r="B167" s="40"/>
      <c r="C167" s="229" t="s">
        <v>446</v>
      </c>
      <c r="D167" s="229" t="s">
        <v>247</v>
      </c>
      <c r="E167" s="230" t="s">
        <v>3052</v>
      </c>
      <c r="F167" s="231" t="s">
        <v>2951</v>
      </c>
      <c r="G167" s="232" t="s">
        <v>1940</v>
      </c>
      <c r="H167" s="309"/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251</v>
      </c>
      <c r="AT167" s="241" t="s">
        <v>247</v>
      </c>
      <c r="AU167" s="241" t="s">
        <v>92</v>
      </c>
      <c r="AY167" s="18" t="s">
        <v>244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251</v>
      </c>
      <c r="BM167" s="241" t="s">
        <v>819</v>
      </c>
    </row>
    <row r="168" s="12" customFormat="1" ht="22.8" customHeight="1">
      <c r="A168" s="12"/>
      <c r="B168" s="213"/>
      <c r="C168" s="214"/>
      <c r="D168" s="215" t="s">
        <v>82</v>
      </c>
      <c r="E168" s="227" t="s">
        <v>3053</v>
      </c>
      <c r="F168" s="227" t="s">
        <v>3054</v>
      </c>
      <c r="G168" s="214"/>
      <c r="H168" s="214"/>
      <c r="I168" s="217"/>
      <c r="J168" s="228">
        <f>BK168</f>
        <v>0</v>
      </c>
      <c r="K168" s="214"/>
      <c r="L168" s="219"/>
      <c r="M168" s="220"/>
      <c r="N168" s="221"/>
      <c r="O168" s="221"/>
      <c r="P168" s="222">
        <f>SUM(P169:P223)</f>
        <v>0</v>
      </c>
      <c r="Q168" s="221"/>
      <c r="R168" s="222">
        <f>SUM(R169:R223)</f>
        <v>0</v>
      </c>
      <c r="S168" s="221"/>
      <c r="T168" s="223">
        <f>SUM(T169:T223)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92</v>
      </c>
      <c r="AT168" s="225" t="s">
        <v>82</v>
      </c>
      <c r="AU168" s="225" t="s">
        <v>90</v>
      </c>
      <c r="AY168" s="224" t="s">
        <v>244</v>
      </c>
      <c r="BK168" s="226">
        <f>SUM(BK169:BK223)</f>
        <v>0</v>
      </c>
    </row>
    <row r="169" s="2" customFormat="1" ht="16.5" customHeight="1">
      <c r="A169" s="39"/>
      <c r="B169" s="40"/>
      <c r="C169" s="229" t="s">
        <v>454</v>
      </c>
      <c r="D169" s="229" t="s">
        <v>247</v>
      </c>
      <c r="E169" s="230" t="s">
        <v>5748</v>
      </c>
      <c r="F169" s="231" t="s">
        <v>5749</v>
      </c>
      <c r="G169" s="232" t="s">
        <v>250</v>
      </c>
      <c r="H169" s="233">
        <v>2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330</v>
      </c>
      <c r="AT169" s="241" t="s">
        <v>247</v>
      </c>
      <c r="AU169" s="241" t="s">
        <v>92</v>
      </c>
      <c r="AY169" s="18" t="s">
        <v>244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827</v>
      </c>
    </row>
    <row r="170" s="2" customFormat="1" ht="16.5" customHeight="1">
      <c r="A170" s="39"/>
      <c r="B170" s="40"/>
      <c r="C170" s="229" t="s">
        <v>460</v>
      </c>
      <c r="D170" s="229" t="s">
        <v>247</v>
      </c>
      <c r="E170" s="230" t="s">
        <v>3095</v>
      </c>
      <c r="F170" s="231" t="s">
        <v>5750</v>
      </c>
      <c r="G170" s="232" t="s">
        <v>250</v>
      </c>
      <c r="H170" s="233">
        <v>2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330</v>
      </c>
      <c r="AT170" s="241" t="s">
        <v>247</v>
      </c>
      <c r="AU170" s="241" t="s">
        <v>92</v>
      </c>
      <c r="AY170" s="18" t="s">
        <v>244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330</v>
      </c>
      <c r="BM170" s="241" t="s">
        <v>842</v>
      </c>
    </row>
    <row r="171" s="2" customFormat="1" ht="16.5" customHeight="1">
      <c r="A171" s="39"/>
      <c r="B171" s="40"/>
      <c r="C171" s="229" t="s">
        <v>465</v>
      </c>
      <c r="D171" s="229" t="s">
        <v>247</v>
      </c>
      <c r="E171" s="230" t="s">
        <v>3098</v>
      </c>
      <c r="F171" s="231" t="s">
        <v>5751</v>
      </c>
      <c r="G171" s="232" t="s">
        <v>250</v>
      </c>
      <c r="H171" s="233">
        <v>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330</v>
      </c>
      <c r="AT171" s="241" t="s">
        <v>247</v>
      </c>
      <c r="AU171" s="241" t="s">
        <v>92</v>
      </c>
      <c r="AY171" s="18" t="s">
        <v>244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330</v>
      </c>
      <c r="BM171" s="241" t="s">
        <v>856</v>
      </c>
    </row>
    <row r="172" s="2" customFormat="1" ht="16.5" customHeight="1">
      <c r="A172" s="39"/>
      <c r="B172" s="40"/>
      <c r="C172" s="229" t="s">
        <v>470</v>
      </c>
      <c r="D172" s="229" t="s">
        <v>247</v>
      </c>
      <c r="E172" s="230" t="s">
        <v>3059</v>
      </c>
      <c r="F172" s="231" t="s">
        <v>3060</v>
      </c>
      <c r="G172" s="232" t="s">
        <v>250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330</v>
      </c>
      <c r="AT172" s="241" t="s">
        <v>247</v>
      </c>
      <c r="AU172" s="241" t="s">
        <v>92</v>
      </c>
      <c r="AY172" s="18" t="s">
        <v>244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330</v>
      </c>
      <c r="BM172" s="241" t="s">
        <v>867</v>
      </c>
    </row>
    <row r="173" s="2" customFormat="1" ht="16.5" customHeight="1">
      <c r="A173" s="39"/>
      <c r="B173" s="40"/>
      <c r="C173" s="229" t="s">
        <v>481</v>
      </c>
      <c r="D173" s="229" t="s">
        <v>247</v>
      </c>
      <c r="E173" s="230" t="s">
        <v>3061</v>
      </c>
      <c r="F173" s="231" t="s">
        <v>3062</v>
      </c>
      <c r="G173" s="232" t="s">
        <v>250</v>
      </c>
      <c r="H173" s="233">
        <v>4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247</v>
      </c>
      <c r="AU173" s="241" t="s">
        <v>92</v>
      </c>
      <c r="AY173" s="18" t="s">
        <v>244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876</v>
      </c>
    </row>
    <row r="174" s="2" customFormat="1" ht="16.5" customHeight="1">
      <c r="A174" s="39"/>
      <c r="B174" s="40"/>
      <c r="C174" s="229" t="s">
        <v>2062</v>
      </c>
      <c r="D174" s="229" t="s">
        <v>247</v>
      </c>
      <c r="E174" s="230" t="s">
        <v>5752</v>
      </c>
      <c r="F174" s="231" t="s">
        <v>5753</v>
      </c>
      <c r="G174" s="232" t="s">
        <v>250</v>
      </c>
      <c r="H174" s="233">
        <v>2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247</v>
      </c>
      <c r="AU174" s="241" t="s">
        <v>92</v>
      </c>
      <c r="AY174" s="18" t="s">
        <v>244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886</v>
      </c>
    </row>
    <row r="175" s="2" customFormat="1" ht="16.5" customHeight="1">
      <c r="A175" s="39"/>
      <c r="B175" s="40"/>
      <c r="C175" s="229" t="s">
        <v>2066</v>
      </c>
      <c r="D175" s="229" t="s">
        <v>247</v>
      </c>
      <c r="E175" s="230" t="s">
        <v>5754</v>
      </c>
      <c r="F175" s="231" t="s">
        <v>5755</v>
      </c>
      <c r="G175" s="232" t="s">
        <v>250</v>
      </c>
      <c r="H175" s="233">
        <v>2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330</v>
      </c>
      <c r="AT175" s="241" t="s">
        <v>247</v>
      </c>
      <c r="AU175" s="241" t="s">
        <v>92</v>
      </c>
      <c r="AY175" s="18" t="s">
        <v>244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330</v>
      </c>
      <c r="BM175" s="241" t="s">
        <v>894</v>
      </c>
    </row>
    <row r="176" s="2" customFormat="1" ht="16.5" customHeight="1">
      <c r="A176" s="39"/>
      <c r="B176" s="40"/>
      <c r="C176" s="229" t="s">
        <v>2070</v>
      </c>
      <c r="D176" s="229" t="s">
        <v>247</v>
      </c>
      <c r="E176" s="230" t="s">
        <v>3059</v>
      </c>
      <c r="F176" s="231" t="s">
        <v>3060</v>
      </c>
      <c r="G176" s="232" t="s">
        <v>250</v>
      </c>
      <c r="H176" s="233">
        <v>2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330</v>
      </c>
      <c r="AT176" s="241" t="s">
        <v>247</v>
      </c>
      <c r="AU176" s="241" t="s">
        <v>92</v>
      </c>
      <c r="AY176" s="18" t="s">
        <v>244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330</v>
      </c>
      <c r="BM176" s="241" t="s">
        <v>930</v>
      </c>
    </row>
    <row r="177" s="2" customFormat="1" ht="16.5" customHeight="1">
      <c r="A177" s="39"/>
      <c r="B177" s="40"/>
      <c r="C177" s="229" t="s">
        <v>514</v>
      </c>
      <c r="D177" s="229" t="s">
        <v>247</v>
      </c>
      <c r="E177" s="230" t="s">
        <v>3061</v>
      </c>
      <c r="F177" s="231" t="s">
        <v>3062</v>
      </c>
      <c r="G177" s="232" t="s">
        <v>250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330</v>
      </c>
      <c r="AT177" s="241" t="s">
        <v>247</v>
      </c>
      <c r="AU177" s="241" t="s">
        <v>92</v>
      </c>
      <c r="AY177" s="18" t="s">
        <v>244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966</v>
      </c>
    </row>
    <row r="178" s="2" customFormat="1" ht="16.5" customHeight="1">
      <c r="A178" s="39"/>
      <c r="B178" s="40"/>
      <c r="C178" s="229" t="s">
        <v>535</v>
      </c>
      <c r="D178" s="229" t="s">
        <v>247</v>
      </c>
      <c r="E178" s="230" t="s">
        <v>3055</v>
      </c>
      <c r="F178" s="231" t="s">
        <v>3056</v>
      </c>
      <c r="G178" s="232" t="s">
        <v>250</v>
      </c>
      <c r="H178" s="233">
        <v>3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247</v>
      </c>
      <c r="AU178" s="241" t="s">
        <v>92</v>
      </c>
      <c r="AY178" s="18" t="s">
        <v>244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975</v>
      </c>
    </row>
    <row r="179" s="2" customFormat="1" ht="16.5" customHeight="1">
      <c r="A179" s="39"/>
      <c r="B179" s="40"/>
      <c r="C179" s="229" t="s">
        <v>540</v>
      </c>
      <c r="D179" s="229" t="s">
        <v>247</v>
      </c>
      <c r="E179" s="230" t="s">
        <v>3057</v>
      </c>
      <c r="F179" s="231" t="s">
        <v>5756</v>
      </c>
      <c r="G179" s="232" t="s">
        <v>250</v>
      </c>
      <c r="H179" s="233">
        <v>3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330</v>
      </c>
      <c r="AT179" s="241" t="s">
        <v>247</v>
      </c>
      <c r="AU179" s="241" t="s">
        <v>92</v>
      </c>
      <c r="AY179" s="18" t="s">
        <v>244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330</v>
      </c>
      <c r="BM179" s="241" t="s">
        <v>1019</v>
      </c>
    </row>
    <row r="180" s="2" customFormat="1" ht="16.5" customHeight="1">
      <c r="A180" s="39"/>
      <c r="B180" s="40"/>
      <c r="C180" s="229" t="s">
        <v>545</v>
      </c>
      <c r="D180" s="229" t="s">
        <v>247</v>
      </c>
      <c r="E180" s="230" t="s">
        <v>3059</v>
      </c>
      <c r="F180" s="231" t="s">
        <v>3060</v>
      </c>
      <c r="G180" s="232" t="s">
        <v>250</v>
      </c>
      <c r="H180" s="233">
        <v>3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330</v>
      </c>
      <c r="AT180" s="241" t="s">
        <v>247</v>
      </c>
      <c r="AU180" s="241" t="s">
        <v>92</v>
      </c>
      <c r="AY180" s="18" t="s">
        <v>244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330</v>
      </c>
      <c r="BM180" s="241" t="s">
        <v>1141</v>
      </c>
    </row>
    <row r="181" s="2" customFormat="1" ht="16.5" customHeight="1">
      <c r="A181" s="39"/>
      <c r="B181" s="40"/>
      <c r="C181" s="229" t="s">
        <v>549</v>
      </c>
      <c r="D181" s="229" t="s">
        <v>247</v>
      </c>
      <c r="E181" s="230" t="s">
        <v>3061</v>
      </c>
      <c r="F181" s="231" t="s">
        <v>3062</v>
      </c>
      <c r="G181" s="232" t="s">
        <v>250</v>
      </c>
      <c r="H181" s="233">
        <v>3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330</v>
      </c>
      <c r="AT181" s="241" t="s">
        <v>247</v>
      </c>
      <c r="AU181" s="241" t="s">
        <v>92</v>
      </c>
      <c r="AY181" s="18" t="s">
        <v>244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330</v>
      </c>
      <c r="BM181" s="241" t="s">
        <v>1150</v>
      </c>
    </row>
    <row r="182" s="2" customFormat="1" ht="16.5" customHeight="1">
      <c r="A182" s="39"/>
      <c r="B182" s="40"/>
      <c r="C182" s="229" t="s">
        <v>554</v>
      </c>
      <c r="D182" s="229" t="s">
        <v>247</v>
      </c>
      <c r="E182" s="230" t="s">
        <v>3063</v>
      </c>
      <c r="F182" s="231" t="s">
        <v>3064</v>
      </c>
      <c r="G182" s="232" t="s">
        <v>250</v>
      </c>
      <c r="H182" s="233">
        <v>3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330</v>
      </c>
      <c r="AT182" s="241" t="s">
        <v>247</v>
      </c>
      <c r="AU182" s="241" t="s">
        <v>92</v>
      </c>
      <c r="AY182" s="18" t="s">
        <v>244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330</v>
      </c>
      <c r="BM182" s="241" t="s">
        <v>1203</v>
      </c>
    </row>
    <row r="183" s="2" customFormat="1" ht="16.5" customHeight="1">
      <c r="A183" s="39"/>
      <c r="B183" s="40"/>
      <c r="C183" s="229" t="s">
        <v>567</v>
      </c>
      <c r="D183" s="229" t="s">
        <v>247</v>
      </c>
      <c r="E183" s="230" t="s">
        <v>3065</v>
      </c>
      <c r="F183" s="231" t="s">
        <v>3066</v>
      </c>
      <c r="G183" s="232" t="s">
        <v>250</v>
      </c>
      <c r="H183" s="233">
        <v>3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330</v>
      </c>
      <c r="AT183" s="241" t="s">
        <v>247</v>
      </c>
      <c r="AU183" s="241" t="s">
        <v>92</v>
      </c>
      <c r="AY183" s="18" t="s">
        <v>244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330</v>
      </c>
      <c r="BM183" s="241" t="s">
        <v>1213</v>
      </c>
    </row>
    <row r="184" s="2" customFormat="1" ht="16.5" customHeight="1">
      <c r="A184" s="39"/>
      <c r="B184" s="40"/>
      <c r="C184" s="229" t="s">
        <v>578</v>
      </c>
      <c r="D184" s="229" t="s">
        <v>247</v>
      </c>
      <c r="E184" s="230" t="s">
        <v>3067</v>
      </c>
      <c r="F184" s="231" t="s">
        <v>3068</v>
      </c>
      <c r="G184" s="232" t="s">
        <v>250</v>
      </c>
      <c r="H184" s="233">
        <v>3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330</v>
      </c>
      <c r="AT184" s="241" t="s">
        <v>247</v>
      </c>
      <c r="AU184" s="241" t="s">
        <v>92</v>
      </c>
      <c r="AY184" s="18" t="s">
        <v>244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330</v>
      </c>
      <c r="BM184" s="241" t="s">
        <v>1222</v>
      </c>
    </row>
    <row r="185" s="2" customFormat="1" ht="16.5" customHeight="1">
      <c r="A185" s="39"/>
      <c r="B185" s="40"/>
      <c r="C185" s="229" t="s">
        <v>585</v>
      </c>
      <c r="D185" s="229" t="s">
        <v>247</v>
      </c>
      <c r="E185" s="230" t="s">
        <v>3069</v>
      </c>
      <c r="F185" s="231" t="s">
        <v>3070</v>
      </c>
      <c r="G185" s="232" t="s">
        <v>250</v>
      </c>
      <c r="H185" s="233">
        <v>3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330</v>
      </c>
      <c r="AT185" s="241" t="s">
        <v>247</v>
      </c>
      <c r="AU185" s="241" t="s">
        <v>92</v>
      </c>
      <c r="AY185" s="18" t="s">
        <v>244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330</v>
      </c>
      <c r="BM185" s="241" t="s">
        <v>1230</v>
      </c>
    </row>
    <row r="186" s="2" customFormat="1" ht="16.5" customHeight="1">
      <c r="A186" s="39"/>
      <c r="B186" s="40"/>
      <c r="C186" s="229" t="s">
        <v>2104</v>
      </c>
      <c r="D186" s="229" t="s">
        <v>247</v>
      </c>
      <c r="E186" s="230" t="s">
        <v>3071</v>
      </c>
      <c r="F186" s="231" t="s">
        <v>3072</v>
      </c>
      <c r="G186" s="232" t="s">
        <v>250</v>
      </c>
      <c r="H186" s="233">
        <v>3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330</v>
      </c>
      <c r="AT186" s="241" t="s">
        <v>247</v>
      </c>
      <c r="AU186" s="241" t="s">
        <v>92</v>
      </c>
      <c r="AY186" s="18" t="s">
        <v>244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330</v>
      </c>
      <c r="BM186" s="241" t="s">
        <v>1239</v>
      </c>
    </row>
    <row r="187" s="2" customFormat="1" ht="16.5" customHeight="1">
      <c r="A187" s="39"/>
      <c r="B187" s="40"/>
      <c r="C187" s="229" t="s">
        <v>595</v>
      </c>
      <c r="D187" s="229" t="s">
        <v>247</v>
      </c>
      <c r="E187" s="230" t="s">
        <v>3073</v>
      </c>
      <c r="F187" s="231" t="s">
        <v>3074</v>
      </c>
      <c r="G187" s="232" t="s">
        <v>250</v>
      </c>
      <c r="H187" s="233">
        <v>3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330</v>
      </c>
      <c r="AT187" s="241" t="s">
        <v>247</v>
      </c>
      <c r="AU187" s="241" t="s">
        <v>92</v>
      </c>
      <c r="AY187" s="18" t="s">
        <v>244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330</v>
      </c>
      <c r="BM187" s="241" t="s">
        <v>1250</v>
      </c>
    </row>
    <row r="188" s="2" customFormat="1" ht="16.5" customHeight="1">
      <c r="A188" s="39"/>
      <c r="B188" s="40"/>
      <c r="C188" s="229" t="s">
        <v>601</v>
      </c>
      <c r="D188" s="229" t="s">
        <v>247</v>
      </c>
      <c r="E188" s="230" t="s">
        <v>3075</v>
      </c>
      <c r="F188" s="231" t="s">
        <v>3076</v>
      </c>
      <c r="G188" s="232" t="s">
        <v>250</v>
      </c>
      <c r="H188" s="233">
        <v>3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330</v>
      </c>
      <c r="AT188" s="241" t="s">
        <v>247</v>
      </c>
      <c r="AU188" s="241" t="s">
        <v>92</v>
      </c>
      <c r="AY188" s="18" t="s">
        <v>244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330</v>
      </c>
      <c r="BM188" s="241" t="s">
        <v>1258</v>
      </c>
    </row>
    <row r="189" s="2" customFormat="1" ht="16.5" customHeight="1">
      <c r="A189" s="39"/>
      <c r="B189" s="40"/>
      <c r="C189" s="229" t="s">
        <v>607</v>
      </c>
      <c r="D189" s="229" t="s">
        <v>247</v>
      </c>
      <c r="E189" s="230" t="s">
        <v>3090</v>
      </c>
      <c r="F189" s="231" t="s">
        <v>3091</v>
      </c>
      <c r="G189" s="232" t="s">
        <v>250</v>
      </c>
      <c r="H189" s="233">
        <v>4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330</v>
      </c>
      <c r="AT189" s="241" t="s">
        <v>247</v>
      </c>
      <c r="AU189" s="241" t="s">
        <v>92</v>
      </c>
      <c r="AY189" s="18" t="s">
        <v>244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330</v>
      </c>
      <c r="BM189" s="241" t="s">
        <v>1266</v>
      </c>
    </row>
    <row r="190" s="2" customFormat="1" ht="21.75" customHeight="1">
      <c r="A190" s="39"/>
      <c r="B190" s="40"/>
      <c r="C190" s="229" t="s">
        <v>628</v>
      </c>
      <c r="D190" s="229" t="s">
        <v>247</v>
      </c>
      <c r="E190" s="230" t="s">
        <v>3092</v>
      </c>
      <c r="F190" s="231" t="s">
        <v>3093</v>
      </c>
      <c r="G190" s="232" t="s">
        <v>250</v>
      </c>
      <c r="H190" s="233">
        <v>4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330</v>
      </c>
      <c r="AT190" s="241" t="s">
        <v>247</v>
      </c>
      <c r="AU190" s="241" t="s">
        <v>92</v>
      </c>
      <c r="AY190" s="18" t="s">
        <v>244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330</v>
      </c>
      <c r="BM190" s="241" t="s">
        <v>1274</v>
      </c>
    </row>
    <row r="191" s="2" customFormat="1" ht="16.5" customHeight="1">
      <c r="A191" s="39"/>
      <c r="B191" s="40"/>
      <c r="C191" s="229" t="s">
        <v>634</v>
      </c>
      <c r="D191" s="229" t="s">
        <v>247</v>
      </c>
      <c r="E191" s="230" t="s">
        <v>5757</v>
      </c>
      <c r="F191" s="231" t="s">
        <v>3096</v>
      </c>
      <c r="G191" s="232" t="s">
        <v>250</v>
      </c>
      <c r="H191" s="233">
        <v>4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330</v>
      </c>
      <c r="AT191" s="241" t="s">
        <v>247</v>
      </c>
      <c r="AU191" s="241" t="s">
        <v>92</v>
      </c>
      <c r="AY191" s="18" t="s">
        <v>244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330</v>
      </c>
      <c r="BM191" s="241" t="s">
        <v>1282</v>
      </c>
    </row>
    <row r="192" s="2" customFormat="1" ht="16.5" customHeight="1">
      <c r="A192" s="39"/>
      <c r="B192" s="40"/>
      <c r="C192" s="229" t="s">
        <v>638</v>
      </c>
      <c r="D192" s="229" t="s">
        <v>247</v>
      </c>
      <c r="E192" s="230" t="s">
        <v>3110</v>
      </c>
      <c r="F192" s="231" t="s">
        <v>3099</v>
      </c>
      <c r="G192" s="232" t="s">
        <v>250</v>
      </c>
      <c r="H192" s="233">
        <v>4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330</v>
      </c>
      <c r="AT192" s="241" t="s">
        <v>247</v>
      </c>
      <c r="AU192" s="241" t="s">
        <v>92</v>
      </c>
      <c r="AY192" s="18" t="s">
        <v>244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330</v>
      </c>
      <c r="BM192" s="241" t="s">
        <v>1291</v>
      </c>
    </row>
    <row r="193" s="2" customFormat="1" ht="16.5" customHeight="1">
      <c r="A193" s="39"/>
      <c r="B193" s="40"/>
      <c r="C193" s="229" t="s">
        <v>642</v>
      </c>
      <c r="D193" s="229" t="s">
        <v>247</v>
      </c>
      <c r="E193" s="230" t="s">
        <v>3101</v>
      </c>
      <c r="F193" s="231" t="s">
        <v>3102</v>
      </c>
      <c r="G193" s="232" t="s">
        <v>250</v>
      </c>
      <c r="H193" s="233">
        <v>4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330</v>
      </c>
      <c r="AT193" s="241" t="s">
        <v>247</v>
      </c>
      <c r="AU193" s="241" t="s">
        <v>92</v>
      </c>
      <c r="AY193" s="18" t="s">
        <v>244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330</v>
      </c>
      <c r="BM193" s="241" t="s">
        <v>1299</v>
      </c>
    </row>
    <row r="194" s="2" customFormat="1" ht="16.5" customHeight="1">
      <c r="A194" s="39"/>
      <c r="B194" s="40"/>
      <c r="C194" s="229" t="s">
        <v>646</v>
      </c>
      <c r="D194" s="229" t="s">
        <v>247</v>
      </c>
      <c r="E194" s="230" t="s">
        <v>3090</v>
      </c>
      <c r="F194" s="231" t="s">
        <v>3091</v>
      </c>
      <c r="G194" s="232" t="s">
        <v>250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330</v>
      </c>
      <c r="AT194" s="241" t="s">
        <v>247</v>
      </c>
      <c r="AU194" s="241" t="s">
        <v>92</v>
      </c>
      <c r="AY194" s="18" t="s">
        <v>244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330</v>
      </c>
      <c r="BM194" s="241" t="s">
        <v>1307</v>
      </c>
    </row>
    <row r="195" s="2" customFormat="1" ht="21.75" customHeight="1">
      <c r="A195" s="39"/>
      <c r="B195" s="40"/>
      <c r="C195" s="229" t="s">
        <v>650</v>
      </c>
      <c r="D195" s="229" t="s">
        <v>247</v>
      </c>
      <c r="E195" s="230" t="s">
        <v>3107</v>
      </c>
      <c r="F195" s="231" t="s">
        <v>5758</v>
      </c>
      <c r="G195" s="232" t="s">
        <v>250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330</v>
      </c>
      <c r="AT195" s="241" t="s">
        <v>247</v>
      </c>
      <c r="AU195" s="241" t="s">
        <v>92</v>
      </c>
      <c r="AY195" s="18" t="s">
        <v>244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330</v>
      </c>
      <c r="BM195" s="241" t="s">
        <v>1315</v>
      </c>
    </row>
    <row r="196" s="2" customFormat="1" ht="16.5" customHeight="1">
      <c r="A196" s="39"/>
      <c r="B196" s="40"/>
      <c r="C196" s="229" t="s">
        <v>654</v>
      </c>
      <c r="D196" s="229" t="s">
        <v>247</v>
      </c>
      <c r="E196" s="230" t="s">
        <v>5757</v>
      </c>
      <c r="F196" s="231" t="s">
        <v>3096</v>
      </c>
      <c r="G196" s="232" t="s">
        <v>250</v>
      </c>
      <c r="H196" s="233">
        <v>1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330</v>
      </c>
      <c r="AT196" s="241" t="s">
        <v>247</v>
      </c>
      <c r="AU196" s="241" t="s">
        <v>92</v>
      </c>
      <c r="AY196" s="18" t="s">
        <v>244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330</v>
      </c>
      <c r="BM196" s="241" t="s">
        <v>1323</v>
      </c>
    </row>
    <row r="197" s="2" customFormat="1" ht="16.5" customHeight="1">
      <c r="A197" s="39"/>
      <c r="B197" s="40"/>
      <c r="C197" s="229" t="s">
        <v>668</v>
      </c>
      <c r="D197" s="229" t="s">
        <v>247</v>
      </c>
      <c r="E197" s="230" t="s">
        <v>3110</v>
      </c>
      <c r="F197" s="231" t="s">
        <v>3099</v>
      </c>
      <c r="G197" s="232" t="s">
        <v>250</v>
      </c>
      <c r="H197" s="233">
        <v>1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330</v>
      </c>
      <c r="AT197" s="241" t="s">
        <v>247</v>
      </c>
      <c r="AU197" s="241" t="s">
        <v>92</v>
      </c>
      <c r="AY197" s="18" t="s">
        <v>244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330</v>
      </c>
      <c r="BM197" s="241" t="s">
        <v>1331</v>
      </c>
    </row>
    <row r="198" s="2" customFormat="1" ht="16.5" customHeight="1">
      <c r="A198" s="39"/>
      <c r="B198" s="40"/>
      <c r="C198" s="229" t="s">
        <v>673</v>
      </c>
      <c r="D198" s="229" t="s">
        <v>247</v>
      </c>
      <c r="E198" s="230" t="s">
        <v>3101</v>
      </c>
      <c r="F198" s="231" t="s">
        <v>3102</v>
      </c>
      <c r="G198" s="232" t="s">
        <v>250</v>
      </c>
      <c r="H198" s="233">
        <v>1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330</v>
      </c>
      <c r="AT198" s="241" t="s">
        <v>247</v>
      </c>
      <c r="AU198" s="241" t="s">
        <v>92</v>
      </c>
      <c r="AY198" s="18" t="s">
        <v>244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330</v>
      </c>
      <c r="BM198" s="241" t="s">
        <v>1339</v>
      </c>
    </row>
    <row r="199" s="2" customFormat="1" ht="16.5" customHeight="1">
      <c r="A199" s="39"/>
      <c r="B199" s="40"/>
      <c r="C199" s="229" t="s">
        <v>772</v>
      </c>
      <c r="D199" s="229" t="s">
        <v>247</v>
      </c>
      <c r="E199" s="230" t="s">
        <v>5759</v>
      </c>
      <c r="F199" s="231" t="s">
        <v>5760</v>
      </c>
      <c r="G199" s="232" t="s">
        <v>250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330</v>
      </c>
      <c r="AT199" s="241" t="s">
        <v>247</v>
      </c>
      <c r="AU199" s="241" t="s">
        <v>92</v>
      </c>
      <c r="AY199" s="18" t="s">
        <v>244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330</v>
      </c>
      <c r="BM199" s="241" t="s">
        <v>1347</v>
      </c>
    </row>
    <row r="200" s="2" customFormat="1" ht="37.8" customHeight="1">
      <c r="A200" s="39"/>
      <c r="B200" s="40"/>
      <c r="C200" s="229" t="s">
        <v>793</v>
      </c>
      <c r="D200" s="229" t="s">
        <v>247</v>
      </c>
      <c r="E200" s="230" t="s">
        <v>5761</v>
      </c>
      <c r="F200" s="231" t="s">
        <v>5762</v>
      </c>
      <c r="G200" s="232" t="s">
        <v>250</v>
      </c>
      <c r="H200" s="233">
        <v>1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330</v>
      </c>
      <c r="AT200" s="241" t="s">
        <v>247</v>
      </c>
      <c r="AU200" s="241" t="s">
        <v>92</v>
      </c>
      <c r="AY200" s="18" t="s">
        <v>244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330</v>
      </c>
      <c r="BM200" s="241" t="s">
        <v>1356</v>
      </c>
    </row>
    <row r="201" s="2" customFormat="1" ht="16.5" customHeight="1">
      <c r="A201" s="39"/>
      <c r="B201" s="40"/>
      <c r="C201" s="229" t="s">
        <v>798</v>
      </c>
      <c r="D201" s="229" t="s">
        <v>247</v>
      </c>
      <c r="E201" s="230" t="s">
        <v>5763</v>
      </c>
      <c r="F201" s="231" t="s">
        <v>5764</v>
      </c>
      <c r="G201" s="232" t="s">
        <v>250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330</v>
      </c>
      <c r="AT201" s="241" t="s">
        <v>247</v>
      </c>
      <c r="AU201" s="241" t="s">
        <v>92</v>
      </c>
      <c r="AY201" s="18" t="s">
        <v>244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330</v>
      </c>
      <c r="BM201" s="241" t="s">
        <v>1381</v>
      </c>
    </row>
    <row r="202" s="2" customFormat="1" ht="16.5" customHeight="1">
      <c r="A202" s="39"/>
      <c r="B202" s="40"/>
      <c r="C202" s="229" t="s">
        <v>802</v>
      </c>
      <c r="D202" s="229" t="s">
        <v>247</v>
      </c>
      <c r="E202" s="230" t="s">
        <v>5765</v>
      </c>
      <c r="F202" s="231" t="s">
        <v>5766</v>
      </c>
      <c r="G202" s="232" t="s">
        <v>250</v>
      </c>
      <c r="H202" s="233">
        <v>1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330</v>
      </c>
      <c r="AT202" s="241" t="s">
        <v>247</v>
      </c>
      <c r="AU202" s="241" t="s">
        <v>92</v>
      </c>
      <c r="AY202" s="18" t="s">
        <v>244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330</v>
      </c>
      <c r="BM202" s="241" t="s">
        <v>1389</v>
      </c>
    </row>
    <row r="203" s="2" customFormat="1" ht="16.5" customHeight="1">
      <c r="A203" s="39"/>
      <c r="B203" s="40"/>
      <c r="C203" s="229" t="s">
        <v>807</v>
      </c>
      <c r="D203" s="229" t="s">
        <v>247</v>
      </c>
      <c r="E203" s="230" t="s">
        <v>5767</v>
      </c>
      <c r="F203" s="231" t="s">
        <v>5768</v>
      </c>
      <c r="G203" s="232" t="s">
        <v>250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330</v>
      </c>
      <c r="AT203" s="241" t="s">
        <v>247</v>
      </c>
      <c r="AU203" s="241" t="s">
        <v>92</v>
      </c>
      <c r="AY203" s="18" t="s">
        <v>244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330</v>
      </c>
      <c r="BM203" s="241" t="s">
        <v>1410</v>
      </c>
    </row>
    <row r="204" s="2" customFormat="1" ht="16.5" customHeight="1">
      <c r="A204" s="39"/>
      <c r="B204" s="40"/>
      <c r="C204" s="229" t="s">
        <v>814</v>
      </c>
      <c r="D204" s="229" t="s">
        <v>247</v>
      </c>
      <c r="E204" s="230" t="s">
        <v>5769</v>
      </c>
      <c r="F204" s="231" t="s">
        <v>5770</v>
      </c>
      <c r="G204" s="232" t="s">
        <v>250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330</v>
      </c>
      <c r="AT204" s="241" t="s">
        <v>247</v>
      </c>
      <c r="AU204" s="241" t="s">
        <v>92</v>
      </c>
      <c r="AY204" s="18" t="s">
        <v>244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330</v>
      </c>
      <c r="BM204" s="241" t="s">
        <v>1431</v>
      </c>
    </row>
    <row r="205" s="2" customFormat="1" ht="33" customHeight="1">
      <c r="A205" s="39"/>
      <c r="B205" s="40"/>
      <c r="C205" s="229" t="s">
        <v>819</v>
      </c>
      <c r="D205" s="229" t="s">
        <v>247</v>
      </c>
      <c r="E205" s="230" t="s">
        <v>5771</v>
      </c>
      <c r="F205" s="231" t="s">
        <v>5772</v>
      </c>
      <c r="G205" s="232" t="s">
        <v>250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330</v>
      </c>
      <c r="AT205" s="241" t="s">
        <v>247</v>
      </c>
      <c r="AU205" s="241" t="s">
        <v>92</v>
      </c>
      <c r="AY205" s="18" t="s">
        <v>244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330</v>
      </c>
      <c r="BM205" s="241" t="s">
        <v>1440</v>
      </c>
    </row>
    <row r="206" s="2" customFormat="1" ht="16.5" customHeight="1">
      <c r="A206" s="39"/>
      <c r="B206" s="40"/>
      <c r="C206" s="229" t="s">
        <v>823</v>
      </c>
      <c r="D206" s="229" t="s">
        <v>247</v>
      </c>
      <c r="E206" s="230" t="s">
        <v>3117</v>
      </c>
      <c r="F206" s="231" t="s">
        <v>3118</v>
      </c>
      <c r="G206" s="232" t="s">
        <v>250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48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330</v>
      </c>
      <c r="AT206" s="241" t="s">
        <v>247</v>
      </c>
      <c r="AU206" s="241" t="s">
        <v>92</v>
      </c>
      <c r="AY206" s="18" t="s">
        <v>244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90</v>
      </c>
      <c r="BK206" s="242">
        <f>ROUND(I206*H206,2)</f>
        <v>0</v>
      </c>
      <c r="BL206" s="18" t="s">
        <v>330</v>
      </c>
      <c r="BM206" s="241" t="s">
        <v>1449</v>
      </c>
    </row>
    <row r="207" s="2" customFormat="1" ht="24.15" customHeight="1">
      <c r="A207" s="39"/>
      <c r="B207" s="40"/>
      <c r="C207" s="229" t="s">
        <v>827</v>
      </c>
      <c r="D207" s="229" t="s">
        <v>247</v>
      </c>
      <c r="E207" s="230" t="s">
        <v>3120</v>
      </c>
      <c r="F207" s="231" t="s">
        <v>3121</v>
      </c>
      <c r="G207" s="232" t="s">
        <v>250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330</v>
      </c>
      <c r="AT207" s="241" t="s">
        <v>247</v>
      </c>
      <c r="AU207" s="241" t="s">
        <v>92</v>
      </c>
      <c r="AY207" s="18" t="s">
        <v>244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330</v>
      </c>
      <c r="BM207" s="241" t="s">
        <v>1459</v>
      </c>
    </row>
    <row r="208" s="2" customFormat="1" ht="16.5" customHeight="1">
      <c r="A208" s="39"/>
      <c r="B208" s="40"/>
      <c r="C208" s="229" t="s">
        <v>832</v>
      </c>
      <c r="D208" s="229" t="s">
        <v>247</v>
      </c>
      <c r="E208" s="230" t="s">
        <v>3122</v>
      </c>
      <c r="F208" s="231" t="s">
        <v>3123</v>
      </c>
      <c r="G208" s="232" t="s">
        <v>250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330</v>
      </c>
      <c r="AT208" s="241" t="s">
        <v>247</v>
      </c>
      <c r="AU208" s="241" t="s">
        <v>92</v>
      </c>
      <c r="AY208" s="18" t="s">
        <v>244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330</v>
      </c>
      <c r="BM208" s="241" t="s">
        <v>1470</v>
      </c>
    </row>
    <row r="209" s="2" customFormat="1" ht="16.5" customHeight="1">
      <c r="A209" s="39"/>
      <c r="B209" s="40"/>
      <c r="C209" s="229" t="s">
        <v>842</v>
      </c>
      <c r="D209" s="229" t="s">
        <v>247</v>
      </c>
      <c r="E209" s="230" t="s">
        <v>3125</v>
      </c>
      <c r="F209" s="231" t="s">
        <v>3126</v>
      </c>
      <c r="G209" s="232" t="s">
        <v>250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330</v>
      </c>
      <c r="AT209" s="241" t="s">
        <v>247</v>
      </c>
      <c r="AU209" s="241" t="s">
        <v>92</v>
      </c>
      <c r="AY209" s="18" t="s">
        <v>244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330</v>
      </c>
      <c r="BM209" s="241" t="s">
        <v>1480</v>
      </c>
    </row>
    <row r="210" s="2" customFormat="1" ht="16.5" customHeight="1">
      <c r="A210" s="39"/>
      <c r="B210" s="40"/>
      <c r="C210" s="229" t="s">
        <v>848</v>
      </c>
      <c r="D210" s="229" t="s">
        <v>247</v>
      </c>
      <c r="E210" s="230" t="s">
        <v>3059</v>
      </c>
      <c r="F210" s="231" t="s">
        <v>3060</v>
      </c>
      <c r="G210" s="232" t="s">
        <v>250</v>
      </c>
      <c r="H210" s="233">
        <v>12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330</v>
      </c>
      <c r="AT210" s="241" t="s">
        <v>247</v>
      </c>
      <c r="AU210" s="241" t="s">
        <v>92</v>
      </c>
      <c r="AY210" s="18" t="s">
        <v>244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330</v>
      </c>
      <c r="BM210" s="241" t="s">
        <v>1493</v>
      </c>
    </row>
    <row r="211" s="2" customFormat="1" ht="16.5" customHeight="1">
      <c r="A211" s="39"/>
      <c r="B211" s="40"/>
      <c r="C211" s="229" t="s">
        <v>856</v>
      </c>
      <c r="D211" s="229" t="s">
        <v>247</v>
      </c>
      <c r="E211" s="230" t="s">
        <v>5773</v>
      </c>
      <c r="F211" s="231" t="s">
        <v>5774</v>
      </c>
      <c r="G211" s="232" t="s">
        <v>250</v>
      </c>
      <c r="H211" s="233">
        <v>12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330</v>
      </c>
      <c r="AT211" s="241" t="s">
        <v>247</v>
      </c>
      <c r="AU211" s="241" t="s">
        <v>92</v>
      </c>
      <c r="AY211" s="18" t="s">
        <v>244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330</v>
      </c>
      <c r="BM211" s="241" t="s">
        <v>1499</v>
      </c>
    </row>
    <row r="212" s="2" customFormat="1" ht="24.15" customHeight="1">
      <c r="A212" s="39"/>
      <c r="B212" s="40"/>
      <c r="C212" s="229" t="s">
        <v>861</v>
      </c>
      <c r="D212" s="229" t="s">
        <v>247</v>
      </c>
      <c r="E212" s="230" t="s">
        <v>3135</v>
      </c>
      <c r="F212" s="231" t="s">
        <v>3136</v>
      </c>
      <c r="G212" s="232" t="s">
        <v>250</v>
      </c>
      <c r="H212" s="233">
        <v>10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330</v>
      </c>
      <c r="AT212" s="241" t="s">
        <v>247</v>
      </c>
      <c r="AU212" s="241" t="s">
        <v>92</v>
      </c>
      <c r="AY212" s="18" t="s">
        <v>244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330</v>
      </c>
      <c r="BM212" s="241" t="s">
        <v>1511</v>
      </c>
    </row>
    <row r="213" s="2" customFormat="1" ht="16.5" customHeight="1">
      <c r="A213" s="39"/>
      <c r="B213" s="40"/>
      <c r="C213" s="229" t="s">
        <v>867</v>
      </c>
      <c r="D213" s="229" t="s">
        <v>247</v>
      </c>
      <c r="E213" s="230" t="s">
        <v>3137</v>
      </c>
      <c r="F213" s="231" t="s">
        <v>3147</v>
      </c>
      <c r="G213" s="232" t="s">
        <v>250</v>
      </c>
      <c r="H213" s="233">
        <v>2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330</v>
      </c>
      <c r="AT213" s="241" t="s">
        <v>247</v>
      </c>
      <c r="AU213" s="241" t="s">
        <v>92</v>
      </c>
      <c r="AY213" s="18" t="s">
        <v>244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330</v>
      </c>
      <c r="BM213" s="241" t="s">
        <v>1526</v>
      </c>
    </row>
    <row r="214" s="2" customFormat="1" ht="24.15" customHeight="1">
      <c r="A214" s="39"/>
      <c r="B214" s="40"/>
      <c r="C214" s="229" t="s">
        <v>873</v>
      </c>
      <c r="D214" s="229" t="s">
        <v>247</v>
      </c>
      <c r="E214" s="230" t="s">
        <v>5775</v>
      </c>
      <c r="F214" s="231" t="s">
        <v>5776</v>
      </c>
      <c r="G214" s="232" t="s">
        <v>250</v>
      </c>
      <c r="H214" s="233">
        <v>2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330</v>
      </c>
      <c r="AT214" s="241" t="s">
        <v>247</v>
      </c>
      <c r="AU214" s="241" t="s">
        <v>92</v>
      </c>
      <c r="AY214" s="18" t="s">
        <v>244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330</v>
      </c>
      <c r="BM214" s="241" t="s">
        <v>1536</v>
      </c>
    </row>
    <row r="215" s="2" customFormat="1" ht="16.5" customHeight="1">
      <c r="A215" s="39"/>
      <c r="B215" s="40"/>
      <c r="C215" s="229" t="s">
        <v>876</v>
      </c>
      <c r="D215" s="229" t="s">
        <v>247</v>
      </c>
      <c r="E215" s="230" t="s">
        <v>3142</v>
      </c>
      <c r="F215" s="231" t="s">
        <v>5777</v>
      </c>
      <c r="G215" s="232" t="s">
        <v>250</v>
      </c>
      <c r="H215" s="233">
        <v>4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330</v>
      </c>
      <c r="AT215" s="241" t="s">
        <v>247</v>
      </c>
      <c r="AU215" s="241" t="s">
        <v>92</v>
      </c>
      <c r="AY215" s="18" t="s">
        <v>244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330</v>
      </c>
      <c r="BM215" s="241" t="s">
        <v>1545</v>
      </c>
    </row>
    <row r="216" s="2" customFormat="1" ht="24.15" customHeight="1">
      <c r="A216" s="39"/>
      <c r="B216" s="40"/>
      <c r="C216" s="229" t="s">
        <v>881</v>
      </c>
      <c r="D216" s="229" t="s">
        <v>247</v>
      </c>
      <c r="E216" s="230" t="s">
        <v>3140</v>
      </c>
      <c r="F216" s="231" t="s">
        <v>5778</v>
      </c>
      <c r="G216" s="232" t="s">
        <v>250</v>
      </c>
      <c r="H216" s="233">
        <v>4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330</v>
      </c>
      <c r="AT216" s="241" t="s">
        <v>247</v>
      </c>
      <c r="AU216" s="241" t="s">
        <v>92</v>
      </c>
      <c r="AY216" s="18" t="s">
        <v>244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330</v>
      </c>
      <c r="BM216" s="241" t="s">
        <v>1601</v>
      </c>
    </row>
    <row r="217" s="2" customFormat="1" ht="16.5" customHeight="1">
      <c r="A217" s="39"/>
      <c r="B217" s="40"/>
      <c r="C217" s="229" t="s">
        <v>886</v>
      </c>
      <c r="D217" s="229" t="s">
        <v>247</v>
      </c>
      <c r="E217" s="230" t="s">
        <v>5779</v>
      </c>
      <c r="F217" s="231" t="s">
        <v>5780</v>
      </c>
      <c r="G217" s="232" t="s">
        <v>250</v>
      </c>
      <c r="H217" s="233">
        <v>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330</v>
      </c>
      <c r="AT217" s="241" t="s">
        <v>247</v>
      </c>
      <c r="AU217" s="241" t="s">
        <v>92</v>
      </c>
      <c r="AY217" s="18" t="s">
        <v>244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330</v>
      </c>
      <c r="BM217" s="241" t="s">
        <v>1612</v>
      </c>
    </row>
    <row r="218" s="2" customFormat="1" ht="37.8" customHeight="1">
      <c r="A218" s="39"/>
      <c r="B218" s="40"/>
      <c r="C218" s="229" t="s">
        <v>891</v>
      </c>
      <c r="D218" s="229" t="s">
        <v>247</v>
      </c>
      <c r="E218" s="230" t="s">
        <v>5781</v>
      </c>
      <c r="F218" s="231" t="s">
        <v>5782</v>
      </c>
      <c r="G218" s="232" t="s">
        <v>250</v>
      </c>
      <c r="H218" s="233">
        <v>1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330</v>
      </c>
      <c r="AT218" s="241" t="s">
        <v>247</v>
      </c>
      <c r="AU218" s="241" t="s">
        <v>92</v>
      </c>
      <c r="AY218" s="18" t="s">
        <v>244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330</v>
      </c>
      <c r="BM218" s="241" t="s">
        <v>1643</v>
      </c>
    </row>
    <row r="219" s="2" customFormat="1" ht="16.5" customHeight="1">
      <c r="A219" s="39"/>
      <c r="B219" s="40"/>
      <c r="C219" s="229" t="s">
        <v>894</v>
      </c>
      <c r="D219" s="229" t="s">
        <v>247</v>
      </c>
      <c r="E219" s="230" t="s">
        <v>5783</v>
      </c>
      <c r="F219" s="231" t="s">
        <v>5784</v>
      </c>
      <c r="G219" s="232" t="s">
        <v>250</v>
      </c>
      <c r="H219" s="233">
        <v>1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330</v>
      </c>
      <c r="AT219" s="241" t="s">
        <v>247</v>
      </c>
      <c r="AU219" s="241" t="s">
        <v>92</v>
      </c>
      <c r="AY219" s="18" t="s">
        <v>244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330</v>
      </c>
      <c r="BM219" s="241" t="s">
        <v>1664</v>
      </c>
    </row>
    <row r="220" s="2" customFormat="1" ht="24.15" customHeight="1">
      <c r="A220" s="39"/>
      <c r="B220" s="40"/>
      <c r="C220" s="229" t="s">
        <v>926</v>
      </c>
      <c r="D220" s="229" t="s">
        <v>247</v>
      </c>
      <c r="E220" s="230" t="s">
        <v>3148</v>
      </c>
      <c r="F220" s="231" t="s">
        <v>5785</v>
      </c>
      <c r="G220" s="232" t="s">
        <v>250</v>
      </c>
      <c r="H220" s="233">
        <v>1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330</v>
      </c>
      <c r="AT220" s="241" t="s">
        <v>247</v>
      </c>
      <c r="AU220" s="241" t="s">
        <v>92</v>
      </c>
      <c r="AY220" s="18" t="s">
        <v>244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330</v>
      </c>
      <c r="BM220" s="241" t="s">
        <v>1690</v>
      </c>
    </row>
    <row r="221" s="2" customFormat="1" ht="16.5" customHeight="1">
      <c r="A221" s="39"/>
      <c r="B221" s="40"/>
      <c r="C221" s="229" t="s">
        <v>930</v>
      </c>
      <c r="D221" s="229" t="s">
        <v>247</v>
      </c>
      <c r="E221" s="230" t="s">
        <v>5786</v>
      </c>
      <c r="F221" s="231" t="s">
        <v>5787</v>
      </c>
      <c r="G221" s="232" t="s">
        <v>250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330</v>
      </c>
      <c r="AT221" s="241" t="s">
        <v>247</v>
      </c>
      <c r="AU221" s="241" t="s">
        <v>92</v>
      </c>
      <c r="AY221" s="18" t="s">
        <v>244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330</v>
      </c>
      <c r="BM221" s="241" t="s">
        <v>1700</v>
      </c>
    </row>
    <row r="222" s="2" customFormat="1" ht="24.15" customHeight="1">
      <c r="A222" s="39"/>
      <c r="B222" s="40"/>
      <c r="C222" s="229" t="s">
        <v>960</v>
      </c>
      <c r="D222" s="229" t="s">
        <v>247</v>
      </c>
      <c r="E222" s="230" t="s">
        <v>5788</v>
      </c>
      <c r="F222" s="231" t="s">
        <v>5789</v>
      </c>
      <c r="G222" s="232" t="s">
        <v>250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330</v>
      </c>
      <c r="AT222" s="241" t="s">
        <v>247</v>
      </c>
      <c r="AU222" s="241" t="s">
        <v>92</v>
      </c>
      <c r="AY222" s="18" t="s">
        <v>244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330</v>
      </c>
      <c r="BM222" s="241" t="s">
        <v>1710</v>
      </c>
    </row>
    <row r="223" s="2" customFormat="1" ht="24.15" customHeight="1">
      <c r="A223" s="39"/>
      <c r="B223" s="40"/>
      <c r="C223" s="229" t="s">
        <v>966</v>
      </c>
      <c r="D223" s="229" t="s">
        <v>247</v>
      </c>
      <c r="E223" s="230" t="s">
        <v>3151</v>
      </c>
      <c r="F223" s="231" t="s">
        <v>3152</v>
      </c>
      <c r="G223" s="232" t="s">
        <v>1940</v>
      </c>
      <c r="H223" s="309"/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330</v>
      </c>
      <c r="AT223" s="241" t="s">
        <v>247</v>
      </c>
      <c r="AU223" s="241" t="s">
        <v>92</v>
      </c>
      <c r="AY223" s="18" t="s">
        <v>244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330</v>
      </c>
      <c r="BM223" s="241" t="s">
        <v>1720</v>
      </c>
    </row>
    <row r="224" s="12" customFormat="1" ht="22.8" customHeight="1">
      <c r="A224" s="12"/>
      <c r="B224" s="213"/>
      <c r="C224" s="214"/>
      <c r="D224" s="215" t="s">
        <v>82</v>
      </c>
      <c r="E224" s="227" t="s">
        <v>964</v>
      </c>
      <c r="F224" s="227" t="s">
        <v>965</v>
      </c>
      <c r="G224" s="214"/>
      <c r="H224" s="214"/>
      <c r="I224" s="217"/>
      <c r="J224" s="228">
        <f>BK224</f>
        <v>0</v>
      </c>
      <c r="K224" s="214"/>
      <c r="L224" s="219"/>
      <c r="M224" s="220"/>
      <c r="N224" s="221"/>
      <c r="O224" s="221"/>
      <c r="P224" s="222">
        <f>SUM(P225:P237)</f>
        <v>0</v>
      </c>
      <c r="Q224" s="221"/>
      <c r="R224" s="222">
        <f>SUM(R225:R237)</f>
        <v>0</v>
      </c>
      <c r="S224" s="221"/>
      <c r="T224" s="223">
        <f>SUM(T225:T237)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24" t="s">
        <v>92</v>
      </c>
      <c r="AT224" s="225" t="s">
        <v>82</v>
      </c>
      <c r="AU224" s="225" t="s">
        <v>90</v>
      </c>
      <c r="AY224" s="224" t="s">
        <v>244</v>
      </c>
      <c r="BK224" s="226">
        <f>SUM(BK225:BK237)</f>
        <v>0</v>
      </c>
    </row>
    <row r="225" s="2" customFormat="1" ht="16.5" customHeight="1">
      <c r="A225" s="39"/>
      <c r="B225" s="40"/>
      <c r="C225" s="229" t="s">
        <v>970</v>
      </c>
      <c r="D225" s="229" t="s">
        <v>247</v>
      </c>
      <c r="E225" s="230" t="s">
        <v>3153</v>
      </c>
      <c r="F225" s="231" t="s">
        <v>5790</v>
      </c>
      <c r="G225" s="232" t="s">
        <v>184</v>
      </c>
      <c r="H225" s="233">
        <v>25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330</v>
      </c>
      <c r="AT225" s="241" t="s">
        <v>247</v>
      </c>
      <c r="AU225" s="241" t="s">
        <v>92</v>
      </c>
      <c r="AY225" s="18" t="s">
        <v>244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330</v>
      </c>
      <c r="BM225" s="241" t="s">
        <v>1728</v>
      </c>
    </row>
    <row r="226" s="2" customFormat="1" ht="16.5" customHeight="1">
      <c r="A226" s="39"/>
      <c r="B226" s="40"/>
      <c r="C226" s="229" t="s">
        <v>975</v>
      </c>
      <c r="D226" s="229" t="s">
        <v>247</v>
      </c>
      <c r="E226" s="230" t="s">
        <v>3155</v>
      </c>
      <c r="F226" s="231" t="s">
        <v>5791</v>
      </c>
      <c r="G226" s="232" t="s">
        <v>184</v>
      </c>
      <c r="H226" s="233">
        <v>15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48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330</v>
      </c>
      <c r="AT226" s="241" t="s">
        <v>247</v>
      </c>
      <c r="AU226" s="241" t="s">
        <v>92</v>
      </c>
      <c r="AY226" s="18" t="s">
        <v>244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90</v>
      </c>
      <c r="BK226" s="242">
        <f>ROUND(I226*H226,2)</f>
        <v>0</v>
      </c>
      <c r="BL226" s="18" t="s">
        <v>330</v>
      </c>
      <c r="BM226" s="241" t="s">
        <v>1737</v>
      </c>
    </row>
    <row r="227" s="2" customFormat="1" ht="16.5" customHeight="1">
      <c r="A227" s="39"/>
      <c r="B227" s="40"/>
      <c r="C227" s="229" t="s">
        <v>977</v>
      </c>
      <c r="D227" s="229" t="s">
        <v>247</v>
      </c>
      <c r="E227" s="230" t="s">
        <v>3157</v>
      </c>
      <c r="F227" s="231" t="s">
        <v>3158</v>
      </c>
      <c r="G227" s="232" t="s">
        <v>184</v>
      </c>
      <c r="H227" s="233">
        <v>40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330</v>
      </c>
      <c r="AT227" s="241" t="s">
        <v>247</v>
      </c>
      <c r="AU227" s="241" t="s">
        <v>92</v>
      </c>
      <c r="AY227" s="18" t="s">
        <v>244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330</v>
      </c>
      <c r="BM227" s="241" t="s">
        <v>1747</v>
      </c>
    </row>
    <row r="228" s="2" customFormat="1" ht="16.5" customHeight="1">
      <c r="A228" s="39"/>
      <c r="B228" s="40"/>
      <c r="C228" s="229" t="s">
        <v>1019</v>
      </c>
      <c r="D228" s="229" t="s">
        <v>247</v>
      </c>
      <c r="E228" s="230" t="s">
        <v>3159</v>
      </c>
      <c r="F228" s="231" t="s">
        <v>3160</v>
      </c>
      <c r="G228" s="232" t="s">
        <v>184</v>
      </c>
      <c r="H228" s="233">
        <v>20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48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330</v>
      </c>
      <c r="AT228" s="241" t="s">
        <v>247</v>
      </c>
      <c r="AU228" s="241" t="s">
        <v>92</v>
      </c>
      <c r="AY228" s="18" t="s">
        <v>244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330</v>
      </c>
      <c r="BM228" s="241" t="s">
        <v>1758</v>
      </c>
    </row>
    <row r="229" s="2" customFormat="1" ht="16.5" customHeight="1">
      <c r="A229" s="39"/>
      <c r="B229" s="40"/>
      <c r="C229" s="229" t="s">
        <v>1115</v>
      </c>
      <c r="D229" s="229" t="s">
        <v>247</v>
      </c>
      <c r="E229" s="230" t="s">
        <v>3162</v>
      </c>
      <c r="F229" s="231" t="s">
        <v>3163</v>
      </c>
      <c r="G229" s="232" t="s">
        <v>184</v>
      </c>
      <c r="H229" s="233">
        <v>5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48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330</v>
      </c>
      <c r="AT229" s="241" t="s">
        <v>247</v>
      </c>
      <c r="AU229" s="241" t="s">
        <v>92</v>
      </c>
      <c r="AY229" s="18" t="s">
        <v>244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90</v>
      </c>
      <c r="BK229" s="242">
        <f>ROUND(I229*H229,2)</f>
        <v>0</v>
      </c>
      <c r="BL229" s="18" t="s">
        <v>330</v>
      </c>
      <c r="BM229" s="241" t="s">
        <v>3081</v>
      </c>
    </row>
    <row r="230" s="2" customFormat="1" ht="16.5" customHeight="1">
      <c r="A230" s="39"/>
      <c r="B230" s="40"/>
      <c r="C230" s="229" t="s">
        <v>1141</v>
      </c>
      <c r="D230" s="229" t="s">
        <v>247</v>
      </c>
      <c r="E230" s="230" t="s">
        <v>3165</v>
      </c>
      <c r="F230" s="231" t="s">
        <v>3166</v>
      </c>
      <c r="G230" s="232" t="s">
        <v>184</v>
      </c>
      <c r="H230" s="233">
        <v>5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330</v>
      </c>
      <c r="AT230" s="241" t="s">
        <v>247</v>
      </c>
      <c r="AU230" s="241" t="s">
        <v>92</v>
      </c>
      <c r="AY230" s="18" t="s">
        <v>244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330</v>
      </c>
      <c r="BM230" s="241" t="s">
        <v>1767</v>
      </c>
    </row>
    <row r="231" s="2" customFormat="1" ht="16.5" customHeight="1">
      <c r="A231" s="39"/>
      <c r="B231" s="40"/>
      <c r="C231" s="229" t="s">
        <v>1146</v>
      </c>
      <c r="D231" s="229" t="s">
        <v>247</v>
      </c>
      <c r="E231" s="230" t="s">
        <v>3168</v>
      </c>
      <c r="F231" s="231" t="s">
        <v>3169</v>
      </c>
      <c r="G231" s="232" t="s">
        <v>184</v>
      </c>
      <c r="H231" s="233">
        <v>10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48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330</v>
      </c>
      <c r="AT231" s="241" t="s">
        <v>247</v>
      </c>
      <c r="AU231" s="241" t="s">
        <v>92</v>
      </c>
      <c r="AY231" s="18" t="s">
        <v>244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90</v>
      </c>
      <c r="BK231" s="242">
        <f>ROUND(I231*H231,2)</f>
        <v>0</v>
      </c>
      <c r="BL231" s="18" t="s">
        <v>330</v>
      </c>
      <c r="BM231" s="241" t="s">
        <v>1776</v>
      </c>
    </row>
    <row r="232" s="2" customFormat="1" ht="16.5" customHeight="1">
      <c r="A232" s="39"/>
      <c r="B232" s="40"/>
      <c r="C232" s="229" t="s">
        <v>1150</v>
      </c>
      <c r="D232" s="229" t="s">
        <v>247</v>
      </c>
      <c r="E232" s="230" t="s">
        <v>3170</v>
      </c>
      <c r="F232" s="231" t="s">
        <v>3171</v>
      </c>
      <c r="G232" s="232" t="s">
        <v>184</v>
      </c>
      <c r="H232" s="233">
        <v>5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330</v>
      </c>
      <c r="AT232" s="241" t="s">
        <v>247</v>
      </c>
      <c r="AU232" s="241" t="s">
        <v>92</v>
      </c>
      <c r="AY232" s="18" t="s">
        <v>244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330</v>
      </c>
      <c r="BM232" s="241" t="s">
        <v>1787</v>
      </c>
    </row>
    <row r="233" s="2" customFormat="1" ht="16.5" customHeight="1">
      <c r="A233" s="39"/>
      <c r="B233" s="40"/>
      <c r="C233" s="229" t="s">
        <v>1187</v>
      </c>
      <c r="D233" s="229" t="s">
        <v>247</v>
      </c>
      <c r="E233" s="230" t="s">
        <v>3172</v>
      </c>
      <c r="F233" s="231" t="s">
        <v>3173</v>
      </c>
      <c r="G233" s="232" t="s">
        <v>184</v>
      </c>
      <c r="H233" s="233">
        <v>30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330</v>
      </c>
      <c r="AT233" s="241" t="s">
        <v>247</v>
      </c>
      <c r="AU233" s="241" t="s">
        <v>92</v>
      </c>
      <c r="AY233" s="18" t="s">
        <v>244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330</v>
      </c>
      <c r="BM233" s="241" t="s">
        <v>1804</v>
      </c>
    </row>
    <row r="234" s="2" customFormat="1" ht="16.5" customHeight="1">
      <c r="A234" s="39"/>
      <c r="B234" s="40"/>
      <c r="C234" s="229" t="s">
        <v>1203</v>
      </c>
      <c r="D234" s="229" t="s">
        <v>247</v>
      </c>
      <c r="E234" s="230" t="s">
        <v>3175</v>
      </c>
      <c r="F234" s="231" t="s">
        <v>3176</v>
      </c>
      <c r="G234" s="232" t="s">
        <v>184</v>
      </c>
      <c r="H234" s="233">
        <v>20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330</v>
      </c>
      <c r="AT234" s="241" t="s">
        <v>247</v>
      </c>
      <c r="AU234" s="241" t="s">
        <v>92</v>
      </c>
      <c r="AY234" s="18" t="s">
        <v>244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330</v>
      </c>
      <c r="BM234" s="241" t="s">
        <v>1884</v>
      </c>
    </row>
    <row r="235" s="2" customFormat="1" ht="16.5" customHeight="1">
      <c r="A235" s="39"/>
      <c r="B235" s="40"/>
      <c r="C235" s="229" t="s">
        <v>1209</v>
      </c>
      <c r="D235" s="229" t="s">
        <v>247</v>
      </c>
      <c r="E235" s="230" t="s">
        <v>3177</v>
      </c>
      <c r="F235" s="231" t="s">
        <v>3178</v>
      </c>
      <c r="G235" s="232" t="s">
        <v>184</v>
      </c>
      <c r="H235" s="233">
        <v>20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330</v>
      </c>
      <c r="AT235" s="241" t="s">
        <v>247</v>
      </c>
      <c r="AU235" s="241" t="s">
        <v>92</v>
      </c>
      <c r="AY235" s="18" t="s">
        <v>244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330</v>
      </c>
      <c r="BM235" s="241" t="s">
        <v>698</v>
      </c>
    </row>
    <row r="236" s="2" customFormat="1" ht="16.5" customHeight="1">
      <c r="A236" s="39"/>
      <c r="B236" s="40"/>
      <c r="C236" s="229" t="s">
        <v>1213</v>
      </c>
      <c r="D236" s="229" t="s">
        <v>247</v>
      </c>
      <c r="E236" s="230" t="s">
        <v>3180</v>
      </c>
      <c r="F236" s="231" t="s">
        <v>3181</v>
      </c>
      <c r="G236" s="232" t="s">
        <v>184</v>
      </c>
      <c r="H236" s="233">
        <v>115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330</v>
      </c>
      <c r="AT236" s="241" t="s">
        <v>247</v>
      </c>
      <c r="AU236" s="241" t="s">
        <v>92</v>
      </c>
      <c r="AY236" s="18" t="s">
        <v>244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330</v>
      </c>
      <c r="BM236" s="241" t="s">
        <v>711</v>
      </c>
    </row>
    <row r="237" s="2" customFormat="1" ht="24.15" customHeight="1">
      <c r="A237" s="39"/>
      <c r="B237" s="40"/>
      <c r="C237" s="229" t="s">
        <v>1218</v>
      </c>
      <c r="D237" s="229" t="s">
        <v>247</v>
      </c>
      <c r="E237" s="230" t="s">
        <v>3182</v>
      </c>
      <c r="F237" s="231" t="s">
        <v>3183</v>
      </c>
      <c r="G237" s="232" t="s">
        <v>1940</v>
      </c>
      <c r="H237" s="309"/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48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330</v>
      </c>
      <c r="AT237" s="241" t="s">
        <v>247</v>
      </c>
      <c r="AU237" s="241" t="s">
        <v>92</v>
      </c>
      <c r="AY237" s="18" t="s">
        <v>244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330</v>
      </c>
      <c r="BM237" s="241" t="s">
        <v>3094</v>
      </c>
    </row>
    <row r="238" s="12" customFormat="1" ht="22.8" customHeight="1">
      <c r="A238" s="12"/>
      <c r="B238" s="213"/>
      <c r="C238" s="214"/>
      <c r="D238" s="215" t="s">
        <v>82</v>
      </c>
      <c r="E238" s="227" t="s">
        <v>3184</v>
      </c>
      <c r="F238" s="227" t="s">
        <v>3185</v>
      </c>
      <c r="G238" s="214"/>
      <c r="H238" s="214"/>
      <c r="I238" s="217"/>
      <c r="J238" s="228">
        <f>BK238</f>
        <v>0</v>
      </c>
      <c r="K238" s="214"/>
      <c r="L238" s="219"/>
      <c r="M238" s="220"/>
      <c r="N238" s="221"/>
      <c r="O238" s="221"/>
      <c r="P238" s="222">
        <f>SUM(P239:P243)</f>
        <v>0</v>
      </c>
      <c r="Q238" s="221"/>
      <c r="R238" s="222">
        <f>SUM(R239:R243)</f>
        <v>0</v>
      </c>
      <c r="S238" s="221"/>
      <c r="T238" s="223">
        <f>SUM(T239:T243)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24" t="s">
        <v>90</v>
      </c>
      <c r="AT238" s="225" t="s">
        <v>82</v>
      </c>
      <c r="AU238" s="225" t="s">
        <v>90</v>
      </c>
      <c r="AY238" s="224" t="s">
        <v>244</v>
      </c>
      <c r="BK238" s="226">
        <f>SUM(BK239:BK243)</f>
        <v>0</v>
      </c>
    </row>
    <row r="239" s="2" customFormat="1" ht="24.15" customHeight="1">
      <c r="A239" s="39"/>
      <c r="B239" s="40"/>
      <c r="C239" s="229" t="s">
        <v>1222</v>
      </c>
      <c r="D239" s="229" t="s">
        <v>247</v>
      </c>
      <c r="E239" s="230" t="s">
        <v>3186</v>
      </c>
      <c r="F239" s="231" t="s">
        <v>3187</v>
      </c>
      <c r="G239" s="232" t="s">
        <v>184</v>
      </c>
      <c r="H239" s="233">
        <v>90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251</v>
      </c>
      <c r="AT239" s="241" t="s">
        <v>247</v>
      </c>
      <c r="AU239" s="241" t="s">
        <v>92</v>
      </c>
      <c r="AY239" s="18" t="s">
        <v>244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251</v>
      </c>
      <c r="BM239" s="241" t="s">
        <v>3097</v>
      </c>
    </row>
    <row r="240" s="2" customFormat="1" ht="16.5" customHeight="1">
      <c r="A240" s="39"/>
      <c r="B240" s="40"/>
      <c r="C240" s="229" t="s">
        <v>1226</v>
      </c>
      <c r="D240" s="229" t="s">
        <v>247</v>
      </c>
      <c r="E240" s="230" t="s">
        <v>3188</v>
      </c>
      <c r="F240" s="231" t="s">
        <v>3189</v>
      </c>
      <c r="G240" s="232" t="s">
        <v>184</v>
      </c>
      <c r="H240" s="233">
        <v>90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251</v>
      </c>
      <c r="AT240" s="241" t="s">
        <v>247</v>
      </c>
      <c r="AU240" s="241" t="s">
        <v>92</v>
      </c>
      <c r="AY240" s="18" t="s">
        <v>244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251</v>
      </c>
      <c r="BM240" s="241" t="s">
        <v>3100</v>
      </c>
    </row>
    <row r="241" s="2" customFormat="1" ht="24.15" customHeight="1">
      <c r="A241" s="39"/>
      <c r="B241" s="40"/>
      <c r="C241" s="229" t="s">
        <v>1230</v>
      </c>
      <c r="D241" s="229" t="s">
        <v>247</v>
      </c>
      <c r="E241" s="230" t="s">
        <v>3191</v>
      </c>
      <c r="F241" s="231" t="s">
        <v>3192</v>
      </c>
      <c r="G241" s="232" t="s">
        <v>184</v>
      </c>
      <c r="H241" s="233">
        <v>90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251</v>
      </c>
      <c r="AT241" s="241" t="s">
        <v>247</v>
      </c>
      <c r="AU241" s="241" t="s">
        <v>92</v>
      </c>
      <c r="AY241" s="18" t="s">
        <v>244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251</v>
      </c>
      <c r="BM241" s="241" t="s">
        <v>3103</v>
      </c>
    </row>
    <row r="242" s="2" customFormat="1" ht="16.5" customHeight="1">
      <c r="A242" s="39"/>
      <c r="B242" s="40"/>
      <c r="C242" s="229" t="s">
        <v>1234</v>
      </c>
      <c r="D242" s="229" t="s">
        <v>247</v>
      </c>
      <c r="E242" s="230" t="s">
        <v>5792</v>
      </c>
      <c r="F242" s="231" t="s">
        <v>5793</v>
      </c>
      <c r="G242" s="232" t="s">
        <v>687</v>
      </c>
      <c r="H242" s="233">
        <v>90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251</v>
      </c>
      <c r="AT242" s="241" t="s">
        <v>247</v>
      </c>
      <c r="AU242" s="241" t="s">
        <v>92</v>
      </c>
      <c r="AY242" s="18" t="s">
        <v>244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251</v>
      </c>
      <c r="BM242" s="241" t="s">
        <v>3106</v>
      </c>
    </row>
    <row r="243" s="2" customFormat="1" ht="24.15" customHeight="1">
      <c r="A243" s="39"/>
      <c r="B243" s="40"/>
      <c r="C243" s="229" t="s">
        <v>1239</v>
      </c>
      <c r="D243" s="229" t="s">
        <v>247</v>
      </c>
      <c r="E243" s="230" t="s">
        <v>3201</v>
      </c>
      <c r="F243" s="231" t="s">
        <v>3202</v>
      </c>
      <c r="G243" s="232" t="s">
        <v>1940</v>
      </c>
      <c r="H243" s="309"/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48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251</v>
      </c>
      <c r="AT243" s="241" t="s">
        <v>247</v>
      </c>
      <c r="AU243" s="241" t="s">
        <v>92</v>
      </c>
      <c r="AY243" s="18" t="s">
        <v>244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90</v>
      </c>
      <c r="BK243" s="242">
        <f>ROUND(I243*H243,2)</f>
        <v>0</v>
      </c>
      <c r="BL243" s="18" t="s">
        <v>251</v>
      </c>
      <c r="BM243" s="241" t="s">
        <v>3109</v>
      </c>
    </row>
    <row r="244" s="12" customFormat="1" ht="22.8" customHeight="1">
      <c r="A244" s="12"/>
      <c r="B244" s="213"/>
      <c r="C244" s="214"/>
      <c r="D244" s="215" t="s">
        <v>82</v>
      </c>
      <c r="E244" s="227" t="s">
        <v>3203</v>
      </c>
      <c r="F244" s="227" t="s">
        <v>3204</v>
      </c>
      <c r="G244" s="214"/>
      <c r="H244" s="214"/>
      <c r="I244" s="217"/>
      <c r="J244" s="228">
        <f>BK244</f>
        <v>0</v>
      </c>
      <c r="K244" s="214"/>
      <c r="L244" s="219"/>
      <c r="M244" s="220"/>
      <c r="N244" s="221"/>
      <c r="O244" s="221"/>
      <c r="P244" s="222">
        <f>P245</f>
        <v>0</v>
      </c>
      <c r="Q244" s="221"/>
      <c r="R244" s="222">
        <f>R245</f>
        <v>0</v>
      </c>
      <c r="S244" s="221"/>
      <c r="T244" s="223">
        <f>T245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24" t="s">
        <v>92</v>
      </c>
      <c r="AT244" s="225" t="s">
        <v>82</v>
      </c>
      <c r="AU244" s="225" t="s">
        <v>90</v>
      </c>
      <c r="AY244" s="224" t="s">
        <v>244</v>
      </c>
      <c r="BK244" s="226">
        <f>BK245</f>
        <v>0</v>
      </c>
    </row>
    <row r="245" s="2" customFormat="1" ht="24.15" customHeight="1">
      <c r="A245" s="39"/>
      <c r="B245" s="40"/>
      <c r="C245" s="229" t="s">
        <v>1245</v>
      </c>
      <c r="D245" s="229" t="s">
        <v>247</v>
      </c>
      <c r="E245" s="230" t="s">
        <v>3205</v>
      </c>
      <c r="F245" s="231" t="s">
        <v>5794</v>
      </c>
      <c r="G245" s="232" t="s">
        <v>250</v>
      </c>
      <c r="H245" s="233">
        <v>4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330</v>
      </c>
      <c r="AT245" s="241" t="s">
        <v>247</v>
      </c>
      <c r="AU245" s="241" t="s">
        <v>92</v>
      </c>
      <c r="AY245" s="18" t="s">
        <v>244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330</v>
      </c>
      <c r="BM245" s="241" t="s">
        <v>684</v>
      </c>
    </row>
    <row r="246" s="12" customFormat="1" ht="22.8" customHeight="1">
      <c r="A246" s="12"/>
      <c r="B246" s="213"/>
      <c r="C246" s="214"/>
      <c r="D246" s="215" t="s">
        <v>82</v>
      </c>
      <c r="E246" s="227" t="s">
        <v>3207</v>
      </c>
      <c r="F246" s="227" t="s">
        <v>3208</v>
      </c>
      <c r="G246" s="214"/>
      <c r="H246" s="214"/>
      <c r="I246" s="217"/>
      <c r="J246" s="228">
        <f>BK246</f>
        <v>0</v>
      </c>
      <c r="K246" s="214"/>
      <c r="L246" s="219"/>
      <c r="M246" s="220"/>
      <c r="N246" s="221"/>
      <c r="O246" s="221"/>
      <c r="P246" s="222">
        <f>SUM(P247:P250)</f>
        <v>0</v>
      </c>
      <c r="Q246" s="221"/>
      <c r="R246" s="222">
        <f>SUM(R247:R250)</f>
        <v>0</v>
      </c>
      <c r="S246" s="221"/>
      <c r="T246" s="223">
        <f>SUM(T247:T250)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24" t="s">
        <v>90</v>
      </c>
      <c r="AT246" s="225" t="s">
        <v>82</v>
      </c>
      <c r="AU246" s="225" t="s">
        <v>90</v>
      </c>
      <c r="AY246" s="224" t="s">
        <v>244</v>
      </c>
      <c r="BK246" s="226">
        <f>SUM(BK247:BK250)</f>
        <v>0</v>
      </c>
    </row>
    <row r="247" s="2" customFormat="1" ht="16.5" customHeight="1">
      <c r="A247" s="39"/>
      <c r="B247" s="40"/>
      <c r="C247" s="229" t="s">
        <v>1250</v>
      </c>
      <c r="D247" s="229" t="s">
        <v>247</v>
      </c>
      <c r="E247" s="230" t="s">
        <v>3209</v>
      </c>
      <c r="F247" s="231" t="s">
        <v>3210</v>
      </c>
      <c r="G247" s="232" t="s">
        <v>731</v>
      </c>
      <c r="H247" s="233">
        <v>20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48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251</v>
      </c>
      <c r="AT247" s="241" t="s">
        <v>247</v>
      </c>
      <c r="AU247" s="241" t="s">
        <v>92</v>
      </c>
      <c r="AY247" s="18" t="s">
        <v>244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251</v>
      </c>
      <c r="BM247" s="241" t="s">
        <v>780</v>
      </c>
    </row>
    <row r="248" s="2" customFormat="1" ht="16.5" customHeight="1">
      <c r="A248" s="39"/>
      <c r="B248" s="40"/>
      <c r="C248" s="229" t="s">
        <v>1254</v>
      </c>
      <c r="D248" s="229" t="s">
        <v>247</v>
      </c>
      <c r="E248" s="230" t="s">
        <v>3211</v>
      </c>
      <c r="F248" s="231" t="s">
        <v>3212</v>
      </c>
      <c r="G248" s="232" t="s">
        <v>2994</v>
      </c>
      <c r="H248" s="233">
        <v>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251</v>
      </c>
      <c r="AT248" s="241" t="s">
        <v>247</v>
      </c>
      <c r="AU248" s="241" t="s">
        <v>92</v>
      </c>
      <c r="AY248" s="18" t="s">
        <v>244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251</v>
      </c>
      <c r="BM248" s="241" t="s">
        <v>3112</v>
      </c>
    </row>
    <row r="249" s="2" customFormat="1" ht="16.5" customHeight="1">
      <c r="A249" s="39"/>
      <c r="B249" s="40"/>
      <c r="C249" s="229" t="s">
        <v>1258</v>
      </c>
      <c r="D249" s="229" t="s">
        <v>247</v>
      </c>
      <c r="E249" s="230" t="s">
        <v>5795</v>
      </c>
      <c r="F249" s="231" t="s">
        <v>5796</v>
      </c>
      <c r="G249" s="232" t="s">
        <v>2994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48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251</v>
      </c>
      <c r="AT249" s="241" t="s">
        <v>247</v>
      </c>
      <c r="AU249" s="241" t="s">
        <v>92</v>
      </c>
      <c r="AY249" s="18" t="s">
        <v>244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90</v>
      </c>
      <c r="BK249" s="242">
        <f>ROUND(I249*H249,2)</f>
        <v>0</v>
      </c>
      <c r="BL249" s="18" t="s">
        <v>251</v>
      </c>
      <c r="BM249" s="241" t="s">
        <v>693</v>
      </c>
    </row>
    <row r="250" s="2" customFormat="1" ht="16.5" customHeight="1">
      <c r="A250" s="39"/>
      <c r="B250" s="40"/>
      <c r="C250" s="229" t="s">
        <v>1262</v>
      </c>
      <c r="D250" s="229" t="s">
        <v>247</v>
      </c>
      <c r="E250" s="230" t="s">
        <v>3213</v>
      </c>
      <c r="F250" s="231" t="s">
        <v>3214</v>
      </c>
      <c r="G250" s="232" t="s">
        <v>731</v>
      </c>
      <c r="H250" s="233">
        <v>10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251</v>
      </c>
      <c r="AT250" s="241" t="s">
        <v>247</v>
      </c>
      <c r="AU250" s="241" t="s">
        <v>92</v>
      </c>
      <c r="AY250" s="18" t="s">
        <v>244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251</v>
      </c>
      <c r="BM250" s="241" t="s">
        <v>1193</v>
      </c>
    </row>
    <row r="251" s="12" customFormat="1" ht="22.8" customHeight="1">
      <c r="A251" s="12"/>
      <c r="B251" s="213"/>
      <c r="C251" s="214"/>
      <c r="D251" s="215" t="s">
        <v>82</v>
      </c>
      <c r="E251" s="227" t="s">
        <v>3215</v>
      </c>
      <c r="F251" s="227" t="s">
        <v>3216</v>
      </c>
      <c r="G251" s="214"/>
      <c r="H251" s="214"/>
      <c r="I251" s="217"/>
      <c r="J251" s="228">
        <f>BK251</f>
        <v>0</v>
      </c>
      <c r="K251" s="214"/>
      <c r="L251" s="219"/>
      <c r="M251" s="220"/>
      <c r="N251" s="221"/>
      <c r="O251" s="221"/>
      <c r="P251" s="222">
        <f>SUM(P252:P253)</f>
        <v>0</v>
      </c>
      <c r="Q251" s="221"/>
      <c r="R251" s="222">
        <f>SUM(R252:R253)</f>
        <v>0</v>
      </c>
      <c r="S251" s="221"/>
      <c r="T251" s="223">
        <f>SUM(T252:T253)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4" t="s">
        <v>90</v>
      </c>
      <c r="AT251" s="225" t="s">
        <v>82</v>
      </c>
      <c r="AU251" s="225" t="s">
        <v>90</v>
      </c>
      <c r="AY251" s="224" t="s">
        <v>244</v>
      </c>
      <c r="BK251" s="226">
        <f>SUM(BK252:BK253)</f>
        <v>0</v>
      </c>
    </row>
    <row r="252" s="2" customFormat="1" ht="24.15" customHeight="1">
      <c r="A252" s="39"/>
      <c r="B252" s="40"/>
      <c r="C252" s="229" t="s">
        <v>1266</v>
      </c>
      <c r="D252" s="229" t="s">
        <v>247</v>
      </c>
      <c r="E252" s="230" t="s">
        <v>3217</v>
      </c>
      <c r="F252" s="231" t="s">
        <v>3218</v>
      </c>
      <c r="G252" s="232" t="s">
        <v>184</v>
      </c>
      <c r="H252" s="233">
        <v>50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48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251</v>
      </c>
      <c r="AT252" s="241" t="s">
        <v>247</v>
      </c>
      <c r="AU252" s="241" t="s">
        <v>92</v>
      </c>
      <c r="AY252" s="18" t="s">
        <v>244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90</v>
      </c>
      <c r="BK252" s="242">
        <f>ROUND(I252*H252,2)</f>
        <v>0</v>
      </c>
      <c r="BL252" s="18" t="s">
        <v>251</v>
      </c>
      <c r="BM252" s="241" t="s">
        <v>3127</v>
      </c>
    </row>
    <row r="253" s="2" customFormat="1" ht="24.15" customHeight="1">
      <c r="A253" s="39"/>
      <c r="B253" s="40"/>
      <c r="C253" s="229" t="s">
        <v>1270</v>
      </c>
      <c r="D253" s="229" t="s">
        <v>247</v>
      </c>
      <c r="E253" s="230" t="s">
        <v>3219</v>
      </c>
      <c r="F253" s="231" t="s">
        <v>3220</v>
      </c>
      <c r="G253" s="232" t="s">
        <v>3221</v>
      </c>
      <c r="H253" s="233">
        <v>1</v>
      </c>
      <c r="I253" s="234"/>
      <c r="J253" s="235">
        <f>ROUND(I253*H253,2)</f>
        <v>0</v>
      </c>
      <c r="K253" s="236"/>
      <c r="L253" s="45"/>
      <c r="M253" s="310" t="s">
        <v>1</v>
      </c>
      <c r="N253" s="311" t="s">
        <v>48</v>
      </c>
      <c r="O253" s="312"/>
      <c r="P253" s="313">
        <f>O253*H253</f>
        <v>0</v>
      </c>
      <c r="Q253" s="313">
        <v>0</v>
      </c>
      <c r="R253" s="313">
        <f>Q253*H253</f>
        <v>0</v>
      </c>
      <c r="S253" s="313">
        <v>0</v>
      </c>
      <c r="T253" s="31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251</v>
      </c>
      <c r="AT253" s="241" t="s">
        <v>247</v>
      </c>
      <c r="AU253" s="241" t="s">
        <v>92</v>
      </c>
      <c r="AY253" s="18" t="s">
        <v>244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90</v>
      </c>
      <c r="BK253" s="242">
        <f>ROUND(I253*H253,2)</f>
        <v>0</v>
      </c>
      <c r="BL253" s="18" t="s">
        <v>251</v>
      </c>
      <c r="BM253" s="241" t="s">
        <v>1095</v>
      </c>
    </row>
    <row r="254" s="2" customFormat="1" ht="6.96" customHeight="1">
      <c r="A254" s="39"/>
      <c r="B254" s="67"/>
      <c r="C254" s="68"/>
      <c r="D254" s="68"/>
      <c r="E254" s="68"/>
      <c r="F254" s="68"/>
      <c r="G254" s="68"/>
      <c r="H254" s="68"/>
      <c r="I254" s="68"/>
      <c r="J254" s="68"/>
      <c r="K254" s="68"/>
      <c r="L254" s="45"/>
      <c r="M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</sheetData>
  <sheetProtection sheet="1" autoFilter="0" formatColumns="0" formatRows="0" objects="1" scenarios="1" spinCount="100000" saltValue="hJvxNJ7oMPLkwT0LRl+Z49QI86GYGHBFJbfSllpAavW8OUwxTke7yu53PsoCIXOcTkWZyw2JgI58kBEEKK6VFw==" hashValue="/9C9Z0W9ZBySu49LMjwyEIorAou0Ozo7LcOE5egahERSI+iyazj3V1eAIxmG0M+qk2WbxLiMZqHGzLo2ptyZhA==" algorithmName="SHA-512" password="CC35"/>
  <autoFilter ref="C128:K25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5248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3342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ROUND((SUM(BE135:BE192)),  2)</f>
        <v>0</v>
      </c>
      <c r="G35" s="39"/>
      <c r="H35" s="39"/>
      <c r="I35" s="166">
        <v>0.20999999999999999</v>
      </c>
      <c r="J35" s="165">
        <f>ROUND(((SUM(BE135:BE192))*I35),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ROUND((SUM(BF135:BF192)),  2)</f>
        <v>0</v>
      </c>
      <c r="G36" s="39"/>
      <c r="H36" s="39"/>
      <c r="I36" s="166">
        <v>0.12</v>
      </c>
      <c r="J36" s="165">
        <f>ROUND(((SUM(BF135:BF192))*I36),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ROUND((SUM(BG135:BG192)),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ROUND((SUM(BH135:BH192)),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ROUND((SUM(BI135:BI192)),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J135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5797</v>
      </c>
      <c r="E99" s="193"/>
      <c r="F99" s="193"/>
      <c r="G99" s="193"/>
      <c r="H99" s="193"/>
      <c r="I99" s="193"/>
      <c r="J99" s="194">
        <f>J136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5798</v>
      </c>
      <c r="E100" s="198"/>
      <c r="F100" s="198"/>
      <c r="G100" s="198"/>
      <c r="H100" s="198"/>
      <c r="I100" s="198"/>
      <c r="J100" s="199">
        <f>J137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6"/>
      <c r="C101" s="134"/>
      <c r="D101" s="197" t="s">
        <v>5799</v>
      </c>
      <c r="E101" s="198"/>
      <c r="F101" s="198"/>
      <c r="G101" s="198"/>
      <c r="H101" s="198"/>
      <c r="I101" s="198"/>
      <c r="J101" s="199">
        <f>J138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6"/>
      <c r="C102" s="134"/>
      <c r="D102" s="197" t="s">
        <v>5800</v>
      </c>
      <c r="E102" s="198"/>
      <c r="F102" s="198"/>
      <c r="G102" s="198"/>
      <c r="H102" s="198"/>
      <c r="I102" s="198"/>
      <c r="J102" s="199">
        <f>J143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6"/>
      <c r="C103" s="134"/>
      <c r="D103" s="197" t="s">
        <v>5801</v>
      </c>
      <c r="E103" s="198"/>
      <c r="F103" s="198"/>
      <c r="G103" s="198"/>
      <c r="H103" s="198"/>
      <c r="I103" s="198"/>
      <c r="J103" s="199">
        <f>J145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3347</v>
      </c>
      <c r="E104" s="198"/>
      <c r="F104" s="198"/>
      <c r="G104" s="198"/>
      <c r="H104" s="198"/>
      <c r="I104" s="198"/>
      <c r="J104" s="199">
        <f>J147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3348</v>
      </c>
      <c r="E105" s="198"/>
      <c r="F105" s="198"/>
      <c r="G105" s="198"/>
      <c r="H105" s="198"/>
      <c r="I105" s="198"/>
      <c r="J105" s="199">
        <f>J148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3349</v>
      </c>
      <c r="E106" s="198"/>
      <c r="F106" s="198"/>
      <c r="G106" s="198"/>
      <c r="H106" s="198"/>
      <c r="I106" s="198"/>
      <c r="J106" s="199">
        <f>J155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5802</v>
      </c>
      <c r="E107" s="198"/>
      <c r="F107" s="198"/>
      <c r="G107" s="198"/>
      <c r="H107" s="198"/>
      <c r="I107" s="198"/>
      <c r="J107" s="199">
        <f>J162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6"/>
      <c r="C108" s="134"/>
      <c r="D108" s="197" t="s">
        <v>5803</v>
      </c>
      <c r="E108" s="198"/>
      <c r="F108" s="198"/>
      <c r="G108" s="198"/>
      <c r="H108" s="198"/>
      <c r="I108" s="198"/>
      <c r="J108" s="199">
        <f>J163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3352</v>
      </c>
      <c r="E109" s="198"/>
      <c r="F109" s="198"/>
      <c r="G109" s="198"/>
      <c r="H109" s="198"/>
      <c r="I109" s="198"/>
      <c r="J109" s="199">
        <f>J168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3353</v>
      </c>
      <c r="E110" s="198"/>
      <c r="F110" s="198"/>
      <c r="G110" s="198"/>
      <c r="H110" s="198"/>
      <c r="I110" s="198"/>
      <c r="J110" s="199">
        <f>J172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3354</v>
      </c>
      <c r="E111" s="198"/>
      <c r="F111" s="198"/>
      <c r="G111" s="198"/>
      <c r="H111" s="198"/>
      <c r="I111" s="198"/>
      <c r="J111" s="199">
        <f>J178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3355</v>
      </c>
      <c r="E112" s="198"/>
      <c r="F112" s="198"/>
      <c r="G112" s="198"/>
      <c r="H112" s="198"/>
      <c r="I112" s="198"/>
      <c r="J112" s="199">
        <f>J185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5804</v>
      </c>
      <c r="E113" s="198"/>
      <c r="F113" s="198"/>
      <c r="G113" s="198"/>
      <c r="H113" s="198"/>
      <c r="I113" s="198"/>
      <c r="J113" s="199">
        <f>J189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2" customFormat="1" ht="21.84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67"/>
      <c r="C115" s="68"/>
      <c r="D115" s="68"/>
      <c r="E115" s="68"/>
      <c r="F115" s="68"/>
      <c r="G115" s="68"/>
      <c r="H115" s="68"/>
      <c r="I115" s="68"/>
      <c r="J115" s="68"/>
      <c r="K115" s="68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9" s="2" customFormat="1" ht="6.96" customHeight="1">
      <c r="A119" s="39"/>
      <c r="B119" s="69"/>
      <c r="C119" s="70"/>
      <c r="D119" s="70"/>
      <c r="E119" s="70"/>
      <c r="F119" s="70"/>
      <c r="G119" s="70"/>
      <c r="H119" s="70"/>
      <c r="I119" s="70"/>
      <c r="J119" s="70"/>
      <c r="K119" s="70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4.96" customHeight="1">
      <c r="A120" s="39"/>
      <c r="B120" s="40"/>
      <c r="C120" s="24" t="s">
        <v>229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16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185" t="str">
        <f>E7</f>
        <v>Parkoviště pro zaměstnance a heliport</v>
      </c>
      <c r="F123" s="33"/>
      <c r="G123" s="33"/>
      <c r="H123" s="33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" customFormat="1" ht="12" customHeight="1">
      <c r="B124" s="22"/>
      <c r="C124" s="33" t="s">
        <v>186</v>
      </c>
      <c r="D124" s="23"/>
      <c r="E124" s="23"/>
      <c r="F124" s="23"/>
      <c r="G124" s="23"/>
      <c r="H124" s="23"/>
      <c r="I124" s="23"/>
      <c r="J124" s="23"/>
      <c r="K124" s="23"/>
      <c r="L124" s="21"/>
    </row>
    <row r="125" s="2" customFormat="1" ht="16.5" customHeight="1">
      <c r="A125" s="39"/>
      <c r="B125" s="40"/>
      <c r="C125" s="41"/>
      <c r="D125" s="41"/>
      <c r="E125" s="185" t="s">
        <v>5248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192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6.5" customHeight="1">
      <c r="A127" s="39"/>
      <c r="B127" s="40"/>
      <c r="C127" s="41"/>
      <c r="D127" s="41"/>
      <c r="E127" s="77" t="str">
        <f>E11</f>
        <v>D.1.4.2 - Vytápění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20</v>
      </c>
      <c r="D129" s="41"/>
      <c r="E129" s="41"/>
      <c r="F129" s="28" t="str">
        <f>F14</f>
        <v>Areál Nemocnice České Budějovice</v>
      </c>
      <c r="G129" s="41"/>
      <c r="H129" s="41"/>
      <c r="I129" s="33" t="s">
        <v>22</v>
      </c>
      <c r="J129" s="80" t="str">
        <f>IF(J14="","",J14)</f>
        <v>29. 4. 2025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24</v>
      </c>
      <c r="D131" s="41"/>
      <c r="E131" s="41"/>
      <c r="F131" s="28" t="str">
        <f>E17</f>
        <v>Nemocnice České Budějovice</v>
      </c>
      <c r="G131" s="41"/>
      <c r="H131" s="41"/>
      <c r="I131" s="33" t="s">
        <v>32</v>
      </c>
      <c r="J131" s="37" t="str">
        <f>E23</f>
        <v>AGP nova spol. s.r.o.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30</v>
      </c>
      <c r="D132" s="41"/>
      <c r="E132" s="41"/>
      <c r="F132" s="28" t="str">
        <f>IF(E20="","",E20)</f>
        <v>Vyplň údaj</v>
      </c>
      <c r="G132" s="41"/>
      <c r="H132" s="41"/>
      <c r="I132" s="33" t="s">
        <v>37</v>
      </c>
      <c r="J132" s="37" t="str">
        <f>E26</f>
        <v>QSB, s.r.o.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0.32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1" customFormat="1" ht="29.28" customHeight="1">
      <c r="A134" s="201"/>
      <c r="B134" s="202"/>
      <c r="C134" s="203" t="s">
        <v>230</v>
      </c>
      <c r="D134" s="204" t="s">
        <v>68</v>
      </c>
      <c r="E134" s="204" t="s">
        <v>64</v>
      </c>
      <c r="F134" s="204" t="s">
        <v>65</v>
      </c>
      <c r="G134" s="204" t="s">
        <v>231</v>
      </c>
      <c r="H134" s="204" t="s">
        <v>232</v>
      </c>
      <c r="I134" s="204" t="s">
        <v>233</v>
      </c>
      <c r="J134" s="205" t="s">
        <v>201</v>
      </c>
      <c r="K134" s="206" t="s">
        <v>234</v>
      </c>
      <c r="L134" s="207"/>
      <c r="M134" s="101" t="s">
        <v>1</v>
      </c>
      <c r="N134" s="102" t="s">
        <v>47</v>
      </c>
      <c r="O134" s="102" t="s">
        <v>235</v>
      </c>
      <c r="P134" s="102" t="s">
        <v>236</v>
      </c>
      <c r="Q134" s="102" t="s">
        <v>237</v>
      </c>
      <c r="R134" s="102" t="s">
        <v>238</v>
      </c>
      <c r="S134" s="102" t="s">
        <v>239</v>
      </c>
      <c r="T134" s="103" t="s">
        <v>240</v>
      </c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</row>
    <row r="135" s="2" customFormat="1" ht="22.8" customHeight="1">
      <c r="A135" s="39"/>
      <c r="B135" s="40"/>
      <c r="C135" s="108" t="s">
        <v>241</v>
      </c>
      <c r="D135" s="41"/>
      <c r="E135" s="41"/>
      <c r="F135" s="41"/>
      <c r="G135" s="41"/>
      <c r="H135" s="41"/>
      <c r="I135" s="41"/>
      <c r="J135" s="208">
        <f>BK135</f>
        <v>0</v>
      </c>
      <c r="K135" s="41"/>
      <c r="L135" s="45"/>
      <c r="M135" s="104"/>
      <c r="N135" s="209"/>
      <c r="O135" s="105"/>
      <c r="P135" s="210">
        <f>P136</f>
        <v>0</v>
      </c>
      <c r="Q135" s="105"/>
      <c r="R135" s="210">
        <f>R136</f>
        <v>0</v>
      </c>
      <c r="S135" s="105"/>
      <c r="T135" s="211">
        <f>T136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82</v>
      </c>
      <c r="AU135" s="18" t="s">
        <v>203</v>
      </c>
      <c r="BK135" s="212">
        <f>BK136</f>
        <v>0</v>
      </c>
    </row>
    <row r="136" s="12" customFormat="1" ht="25.92" customHeight="1">
      <c r="A136" s="12"/>
      <c r="B136" s="213"/>
      <c r="C136" s="214"/>
      <c r="D136" s="215" t="s">
        <v>82</v>
      </c>
      <c r="E136" s="216" t="s">
        <v>2882</v>
      </c>
      <c r="F136" s="216" t="s">
        <v>5805</v>
      </c>
      <c r="G136" s="214"/>
      <c r="H136" s="214"/>
      <c r="I136" s="217"/>
      <c r="J136" s="218">
        <f>BK136</f>
        <v>0</v>
      </c>
      <c r="K136" s="214"/>
      <c r="L136" s="219"/>
      <c r="M136" s="220"/>
      <c r="N136" s="221"/>
      <c r="O136" s="221"/>
      <c r="P136" s="222">
        <f>P137+P147+P162+P168+P172+P178+P185+P189</f>
        <v>0</v>
      </c>
      <c r="Q136" s="221"/>
      <c r="R136" s="222">
        <f>R137+R147+R162+R168+R172+R178+R185+R189</f>
        <v>0</v>
      </c>
      <c r="S136" s="221"/>
      <c r="T136" s="223">
        <f>T137+T147+T162+T168+T172+T178+T185+T189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90</v>
      </c>
      <c r="AT136" s="225" t="s">
        <v>82</v>
      </c>
      <c r="AU136" s="225" t="s">
        <v>83</v>
      </c>
      <c r="AY136" s="224" t="s">
        <v>244</v>
      </c>
      <c r="BK136" s="226">
        <f>BK137+BK147+BK162+BK168+BK172+BK178+BK185+BK189</f>
        <v>0</v>
      </c>
    </row>
    <row r="137" s="12" customFormat="1" ht="22.8" customHeight="1">
      <c r="A137" s="12"/>
      <c r="B137" s="213"/>
      <c r="C137" s="214"/>
      <c r="D137" s="215" t="s">
        <v>82</v>
      </c>
      <c r="E137" s="227" t="s">
        <v>3362</v>
      </c>
      <c r="F137" s="227" t="s">
        <v>5806</v>
      </c>
      <c r="G137" s="214"/>
      <c r="H137" s="214"/>
      <c r="I137" s="217"/>
      <c r="J137" s="228">
        <f>BK137</f>
        <v>0</v>
      </c>
      <c r="K137" s="214"/>
      <c r="L137" s="219"/>
      <c r="M137" s="220"/>
      <c r="N137" s="221"/>
      <c r="O137" s="221"/>
      <c r="P137" s="222">
        <f>P138+P143+P145</f>
        <v>0</v>
      </c>
      <c r="Q137" s="221"/>
      <c r="R137" s="222">
        <f>R138+R143+R145</f>
        <v>0</v>
      </c>
      <c r="S137" s="221"/>
      <c r="T137" s="223">
        <f>T138+T143+T145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4" t="s">
        <v>90</v>
      </c>
      <c r="AT137" s="225" t="s">
        <v>82</v>
      </c>
      <c r="AU137" s="225" t="s">
        <v>90</v>
      </c>
      <c r="AY137" s="224" t="s">
        <v>244</v>
      </c>
      <c r="BK137" s="226">
        <f>BK138+BK143+BK145</f>
        <v>0</v>
      </c>
    </row>
    <row r="138" s="12" customFormat="1" ht="20.88" customHeight="1">
      <c r="A138" s="12"/>
      <c r="B138" s="213"/>
      <c r="C138" s="214"/>
      <c r="D138" s="215" t="s">
        <v>82</v>
      </c>
      <c r="E138" s="227" t="s">
        <v>3570</v>
      </c>
      <c r="F138" s="227" t="s">
        <v>5807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SUM(P139:P142)</f>
        <v>0</v>
      </c>
      <c r="Q138" s="221"/>
      <c r="R138" s="222">
        <f>SUM(R139:R142)</f>
        <v>0</v>
      </c>
      <c r="S138" s="221"/>
      <c r="T138" s="223">
        <f>SUM(T139:T142)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92</v>
      </c>
      <c r="AY138" s="224" t="s">
        <v>244</v>
      </c>
      <c r="BK138" s="226">
        <f>SUM(BK139:BK142)</f>
        <v>0</v>
      </c>
    </row>
    <row r="139" s="2" customFormat="1" ht="16.5" customHeight="1">
      <c r="A139" s="39"/>
      <c r="B139" s="40"/>
      <c r="C139" s="229" t="s">
        <v>90</v>
      </c>
      <c r="D139" s="229" t="s">
        <v>247</v>
      </c>
      <c r="E139" s="230" t="s">
        <v>3584</v>
      </c>
      <c r="F139" s="231" t="s">
        <v>3385</v>
      </c>
      <c r="G139" s="232" t="s">
        <v>687</v>
      </c>
      <c r="H139" s="233">
        <v>2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251</v>
      </c>
      <c r="AT139" s="241" t="s">
        <v>247</v>
      </c>
      <c r="AU139" s="241" t="s">
        <v>358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251</v>
      </c>
      <c r="BM139" s="241" t="s">
        <v>427</v>
      </c>
    </row>
    <row r="140" s="2" customFormat="1" ht="16.5" customHeight="1">
      <c r="A140" s="39"/>
      <c r="B140" s="40"/>
      <c r="C140" s="229" t="s">
        <v>92</v>
      </c>
      <c r="D140" s="229" t="s">
        <v>247</v>
      </c>
      <c r="E140" s="230" t="s">
        <v>3586</v>
      </c>
      <c r="F140" s="231" t="s">
        <v>5808</v>
      </c>
      <c r="G140" s="232" t="s">
        <v>687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251</v>
      </c>
      <c r="AT140" s="241" t="s">
        <v>247</v>
      </c>
      <c r="AU140" s="241" t="s">
        <v>358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251</v>
      </c>
      <c r="BM140" s="241" t="s">
        <v>439</v>
      </c>
    </row>
    <row r="141" s="2" customFormat="1" ht="16.5" customHeight="1">
      <c r="A141" s="39"/>
      <c r="B141" s="40"/>
      <c r="C141" s="229" t="s">
        <v>358</v>
      </c>
      <c r="D141" s="229" t="s">
        <v>247</v>
      </c>
      <c r="E141" s="230" t="s">
        <v>3588</v>
      </c>
      <c r="F141" s="231" t="s">
        <v>5809</v>
      </c>
      <c r="G141" s="232" t="s">
        <v>687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251</v>
      </c>
      <c r="AT141" s="241" t="s">
        <v>247</v>
      </c>
      <c r="AU141" s="241" t="s">
        <v>358</v>
      </c>
      <c r="AY141" s="18" t="s">
        <v>244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251</v>
      </c>
      <c r="BM141" s="241" t="s">
        <v>454</v>
      </c>
    </row>
    <row r="142" s="2" customFormat="1" ht="16.5" customHeight="1">
      <c r="A142" s="39"/>
      <c r="B142" s="40"/>
      <c r="C142" s="229" t="s">
        <v>251</v>
      </c>
      <c r="D142" s="229" t="s">
        <v>247</v>
      </c>
      <c r="E142" s="230" t="s">
        <v>3592</v>
      </c>
      <c r="F142" s="231" t="s">
        <v>5810</v>
      </c>
      <c r="G142" s="232" t="s">
        <v>687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251</v>
      </c>
      <c r="AT142" s="241" t="s">
        <v>247</v>
      </c>
      <c r="AU142" s="241" t="s">
        <v>358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251</v>
      </c>
      <c r="BM142" s="241" t="s">
        <v>465</v>
      </c>
    </row>
    <row r="143" s="12" customFormat="1" ht="20.88" customHeight="1">
      <c r="A143" s="12"/>
      <c r="B143" s="213"/>
      <c r="C143" s="214"/>
      <c r="D143" s="215" t="s">
        <v>82</v>
      </c>
      <c r="E143" s="227" t="s">
        <v>3590</v>
      </c>
      <c r="F143" s="227" t="s">
        <v>5811</v>
      </c>
      <c r="G143" s="214"/>
      <c r="H143" s="214"/>
      <c r="I143" s="217"/>
      <c r="J143" s="228">
        <f>BK143</f>
        <v>0</v>
      </c>
      <c r="K143" s="214"/>
      <c r="L143" s="219"/>
      <c r="M143" s="220"/>
      <c r="N143" s="221"/>
      <c r="O143" s="221"/>
      <c r="P143" s="222">
        <f>P144</f>
        <v>0</v>
      </c>
      <c r="Q143" s="221"/>
      <c r="R143" s="222">
        <f>R144</f>
        <v>0</v>
      </c>
      <c r="S143" s="221"/>
      <c r="T143" s="223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90</v>
      </c>
      <c r="AT143" s="225" t="s">
        <v>82</v>
      </c>
      <c r="AU143" s="225" t="s">
        <v>92</v>
      </c>
      <c r="AY143" s="224" t="s">
        <v>244</v>
      </c>
      <c r="BK143" s="226">
        <f>BK144</f>
        <v>0</v>
      </c>
    </row>
    <row r="144" s="2" customFormat="1" ht="16.5" customHeight="1">
      <c r="A144" s="39"/>
      <c r="B144" s="40"/>
      <c r="C144" s="229" t="s">
        <v>260</v>
      </c>
      <c r="D144" s="229" t="s">
        <v>247</v>
      </c>
      <c r="E144" s="230" t="s">
        <v>3594</v>
      </c>
      <c r="F144" s="231" t="s">
        <v>5812</v>
      </c>
      <c r="G144" s="232" t="s">
        <v>687</v>
      </c>
      <c r="H144" s="233">
        <v>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251</v>
      </c>
      <c r="AT144" s="241" t="s">
        <v>247</v>
      </c>
      <c r="AU144" s="241" t="s">
        <v>358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251</v>
      </c>
      <c r="BM144" s="241" t="s">
        <v>481</v>
      </c>
    </row>
    <row r="145" s="12" customFormat="1" ht="20.88" customHeight="1">
      <c r="A145" s="12"/>
      <c r="B145" s="213"/>
      <c r="C145" s="214"/>
      <c r="D145" s="215" t="s">
        <v>82</v>
      </c>
      <c r="E145" s="227" t="s">
        <v>3380</v>
      </c>
      <c r="F145" s="227" t="s">
        <v>5813</v>
      </c>
      <c r="G145" s="214"/>
      <c r="H145" s="214"/>
      <c r="I145" s="217"/>
      <c r="J145" s="228">
        <f>BK145</f>
        <v>0</v>
      </c>
      <c r="K145" s="214"/>
      <c r="L145" s="219"/>
      <c r="M145" s="220"/>
      <c r="N145" s="221"/>
      <c r="O145" s="221"/>
      <c r="P145" s="222">
        <f>P146</f>
        <v>0</v>
      </c>
      <c r="Q145" s="221"/>
      <c r="R145" s="222">
        <f>R146</f>
        <v>0</v>
      </c>
      <c r="S145" s="221"/>
      <c r="T145" s="223">
        <f>T146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4" t="s">
        <v>90</v>
      </c>
      <c r="AT145" s="225" t="s">
        <v>82</v>
      </c>
      <c r="AU145" s="225" t="s">
        <v>92</v>
      </c>
      <c r="AY145" s="224" t="s">
        <v>244</v>
      </c>
      <c r="BK145" s="226">
        <f>BK146</f>
        <v>0</v>
      </c>
    </row>
    <row r="146" s="2" customFormat="1" ht="16.5" customHeight="1">
      <c r="A146" s="39"/>
      <c r="B146" s="40"/>
      <c r="C146" s="229" t="s">
        <v>266</v>
      </c>
      <c r="D146" s="229" t="s">
        <v>247</v>
      </c>
      <c r="E146" s="230" t="s">
        <v>3596</v>
      </c>
      <c r="F146" s="231" t="s">
        <v>5814</v>
      </c>
      <c r="G146" s="232" t="s">
        <v>687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251</v>
      </c>
      <c r="AT146" s="241" t="s">
        <v>247</v>
      </c>
      <c r="AU146" s="241" t="s">
        <v>358</v>
      </c>
      <c r="AY146" s="18" t="s">
        <v>244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251</v>
      </c>
      <c r="BM146" s="241" t="s">
        <v>2066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3400</v>
      </c>
      <c r="F147" s="227" t="s">
        <v>3401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P148+P155</f>
        <v>0</v>
      </c>
      <c r="Q147" s="221"/>
      <c r="R147" s="222">
        <f>R148+R155</f>
        <v>0</v>
      </c>
      <c r="S147" s="221"/>
      <c r="T147" s="223">
        <f>T148+T155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90</v>
      </c>
      <c r="AT147" s="225" t="s">
        <v>82</v>
      </c>
      <c r="AU147" s="225" t="s">
        <v>90</v>
      </c>
      <c r="AY147" s="224" t="s">
        <v>244</v>
      </c>
      <c r="BK147" s="226">
        <f>BK148+BK155</f>
        <v>0</v>
      </c>
    </row>
    <row r="148" s="12" customFormat="1" ht="20.88" customHeight="1">
      <c r="A148" s="12"/>
      <c r="B148" s="213"/>
      <c r="C148" s="214"/>
      <c r="D148" s="215" t="s">
        <v>82</v>
      </c>
      <c r="E148" s="227" t="s">
        <v>3402</v>
      </c>
      <c r="F148" s="227" t="s">
        <v>3403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SUM(P149:P154)</f>
        <v>0</v>
      </c>
      <c r="Q148" s="221"/>
      <c r="R148" s="222">
        <f>SUM(R149:R154)</f>
        <v>0</v>
      </c>
      <c r="S148" s="221"/>
      <c r="T148" s="223">
        <f>SUM(T149:T154)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90</v>
      </c>
      <c r="AT148" s="225" t="s">
        <v>82</v>
      </c>
      <c r="AU148" s="225" t="s">
        <v>92</v>
      </c>
      <c r="AY148" s="224" t="s">
        <v>244</v>
      </c>
      <c r="BK148" s="226">
        <f>SUM(BK149:BK154)</f>
        <v>0</v>
      </c>
    </row>
    <row r="149" s="2" customFormat="1" ht="16.5" customHeight="1">
      <c r="A149" s="39"/>
      <c r="B149" s="40"/>
      <c r="C149" s="229" t="s">
        <v>274</v>
      </c>
      <c r="D149" s="229" t="s">
        <v>247</v>
      </c>
      <c r="E149" s="230" t="s">
        <v>3598</v>
      </c>
      <c r="F149" s="231" t="s">
        <v>3405</v>
      </c>
      <c r="G149" s="232" t="s">
        <v>687</v>
      </c>
      <c r="H149" s="233">
        <v>7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251</v>
      </c>
      <c r="AT149" s="241" t="s">
        <v>247</v>
      </c>
      <c r="AU149" s="241" t="s">
        <v>358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251</v>
      </c>
      <c r="BM149" s="241" t="s">
        <v>514</v>
      </c>
    </row>
    <row r="150" s="2" customFormat="1" ht="16.5" customHeight="1">
      <c r="A150" s="39"/>
      <c r="B150" s="40"/>
      <c r="C150" s="229" t="s">
        <v>280</v>
      </c>
      <c r="D150" s="229" t="s">
        <v>247</v>
      </c>
      <c r="E150" s="230" t="s">
        <v>3601</v>
      </c>
      <c r="F150" s="231" t="s">
        <v>3407</v>
      </c>
      <c r="G150" s="232" t="s">
        <v>687</v>
      </c>
      <c r="H150" s="233">
        <v>7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251</v>
      </c>
      <c r="AT150" s="241" t="s">
        <v>247</v>
      </c>
      <c r="AU150" s="241" t="s">
        <v>358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251</v>
      </c>
      <c r="BM150" s="241" t="s">
        <v>540</v>
      </c>
    </row>
    <row r="151" s="2" customFormat="1" ht="16.5" customHeight="1">
      <c r="A151" s="39"/>
      <c r="B151" s="40"/>
      <c r="C151" s="229" t="s">
        <v>288</v>
      </c>
      <c r="D151" s="229" t="s">
        <v>247</v>
      </c>
      <c r="E151" s="230" t="s">
        <v>5815</v>
      </c>
      <c r="F151" s="231" t="s">
        <v>5816</v>
      </c>
      <c r="G151" s="232" t="s">
        <v>687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251</v>
      </c>
      <c r="AT151" s="241" t="s">
        <v>247</v>
      </c>
      <c r="AU151" s="241" t="s">
        <v>358</v>
      </c>
      <c r="AY151" s="18" t="s">
        <v>244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251</v>
      </c>
      <c r="BM151" s="241" t="s">
        <v>549</v>
      </c>
    </row>
    <row r="152" s="2" customFormat="1" ht="21.75" customHeight="1">
      <c r="A152" s="39"/>
      <c r="B152" s="40"/>
      <c r="C152" s="229" t="s">
        <v>292</v>
      </c>
      <c r="D152" s="229" t="s">
        <v>247</v>
      </c>
      <c r="E152" s="230" t="s">
        <v>3603</v>
      </c>
      <c r="F152" s="231" t="s">
        <v>3409</v>
      </c>
      <c r="G152" s="232" t="s">
        <v>687</v>
      </c>
      <c r="H152" s="233">
        <v>16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251</v>
      </c>
      <c r="AT152" s="241" t="s">
        <v>247</v>
      </c>
      <c r="AU152" s="241" t="s">
        <v>358</v>
      </c>
      <c r="AY152" s="18" t="s">
        <v>244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251</v>
      </c>
      <c r="BM152" s="241" t="s">
        <v>567</v>
      </c>
    </row>
    <row r="153" s="2" customFormat="1" ht="24.15" customHeight="1">
      <c r="A153" s="39"/>
      <c r="B153" s="40"/>
      <c r="C153" s="229" t="s">
        <v>297</v>
      </c>
      <c r="D153" s="229" t="s">
        <v>247</v>
      </c>
      <c r="E153" s="230" t="s">
        <v>3606</v>
      </c>
      <c r="F153" s="231" t="s">
        <v>3411</v>
      </c>
      <c r="G153" s="232" t="s">
        <v>687</v>
      </c>
      <c r="H153" s="233">
        <v>8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251</v>
      </c>
      <c r="AT153" s="241" t="s">
        <v>247</v>
      </c>
      <c r="AU153" s="241" t="s">
        <v>358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251</v>
      </c>
      <c r="BM153" s="241" t="s">
        <v>585</v>
      </c>
    </row>
    <row r="154" s="2" customFormat="1" ht="16.5" customHeight="1">
      <c r="A154" s="39"/>
      <c r="B154" s="40"/>
      <c r="C154" s="229" t="s">
        <v>8</v>
      </c>
      <c r="D154" s="229" t="s">
        <v>247</v>
      </c>
      <c r="E154" s="230" t="s">
        <v>3608</v>
      </c>
      <c r="F154" s="231" t="s">
        <v>3413</v>
      </c>
      <c r="G154" s="232" t="s">
        <v>687</v>
      </c>
      <c r="H154" s="233">
        <v>8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251</v>
      </c>
      <c r="AT154" s="241" t="s">
        <v>247</v>
      </c>
      <c r="AU154" s="241" t="s">
        <v>358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251</v>
      </c>
      <c r="BM154" s="241" t="s">
        <v>595</v>
      </c>
    </row>
    <row r="155" s="12" customFormat="1" ht="20.88" customHeight="1">
      <c r="A155" s="12"/>
      <c r="B155" s="213"/>
      <c r="C155" s="214"/>
      <c r="D155" s="215" t="s">
        <v>82</v>
      </c>
      <c r="E155" s="227" t="s">
        <v>3414</v>
      </c>
      <c r="F155" s="227" t="s">
        <v>3415</v>
      </c>
      <c r="G155" s="214"/>
      <c r="H155" s="214"/>
      <c r="I155" s="217"/>
      <c r="J155" s="228">
        <f>BK155</f>
        <v>0</v>
      </c>
      <c r="K155" s="214"/>
      <c r="L155" s="219"/>
      <c r="M155" s="220"/>
      <c r="N155" s="221"/>
      <c r="O155" s="221"/>
      <c r="P155" s="222">
        <f>SUM(P156:P161)</f>
        <v>0</v>
      </c>
      <c r="Q155" s="221"/>
      <c r="R155" s="222">
        <f>SUM(R156:R161)</f>
        <v>0</v>
      </c>
      <c r="S155" s="221"/>
      <c r="T155" s="223">
        <f>SUM(T156:T161)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90</v>
      </c>
      <c r="AT155" s="225" t="s">
        <v>82</v>
      </c>
      <c r="AU155" s="225" t="s">
        <v>92</v>
      </c>
      <c r="AY155" s="224" t="s">
        <v>244</v>
      </c>
      <c r="BK155" s="226">
        <f>SUM(BK156:BK161)</f>
        <v>0</v>
      </c>
    </row>
    <row r="156" s="2" customFormat="1" ht="16.5" customHeight="1">
      <c r="A156" s="39"/>
      <c r="B156" s="40"/>
      <c r="C156" s="229" t="s">
        <v>311</v>
      </c>
      <c r="D156" s="229" t="s">
        <v>247</v>
      </c>
      <c r="E156" s="230" t="s">
        <v>3610</v>
      </c>
      <c r="F156" s="231" t="s">
        <v>5817</v>
      </c>
      <c r="G156" s="232" t="s">
        <v>687</v>
      </c>
      <c r="H156" s="233">
        <v>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251</v>
      </c>
      <c r="AT156" s="241" t="s">
        <v>247</v>
      </c>
      <c r="AU156" s="241" t="s">
        <v>358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251</v>
      </c>
      <c r="BM156" s="241" t="s">
        <v>607</v>
      </c>
    </row>
    <row r="157" s="2" customFormat="1" ht="16.5" customHeight="1">
      <c r="A157" s="39"/>
      <c r="B157" s="40"/>
      <c r="C157" s="229" t="s">
        <v>320</v>
      </c>
      <c r="D157" s="229" t="s">
        <v>247</v>
      </c>
      <c r="E157" s="230" t="s">
        <v>3612</v>
      </c>
      <c r="F157" s="231" t="s">
        <v>5818</v>
      </c>
      <c r="G157" s="232" t="s">
        <v>687</v>
      </c>
      <c r="H157" s="233">
        <v>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251</v>
      </c>
      <c r="AT157" s="241" t="s">
        <v>247</v>
      </c>
      <c r="AU157" s="241" t="s">
        <v>358</v>
      </c>
      <c r="AY157" s="18" t="s">
        <v>244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251</v>
      </c>
      <c r="BM157" s="241" t="s">
        <v>634</v>
      </c>
    </row>
    <row r="158" s="2" customFormat="1" ht="21.75" customHeight="1">
      <c r="A158" s="39"/>
      <c r="B158" s="40"/>
      <c r="C158" s="229" t="s">
        <v>325</v>
      </c>
      <c r="D158" s="229" t="s">
        <v>247</v>
      </c>
      <c r="E158" s="230" t="s">
        <v>3614</v>
      </c>
      <c r="F158" s="231" t="s">
        <v>3433</v>
      </c>
      <c r="G158" s="232" t="s">
        <v>687</v>
      </c>
      <c r="H158" s="233">
        <v>2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251</v>
      </c>
      <c r="AT158" s="241" t="s">
        <v>247</v>
      </c>
      <c r="AU158" s="241" t="s">
        <v>358</v>
      </c>
      <c r="AY158" s="18" t="s">
        <v>244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251</v>
      </c>
      <c r="BM158" s="241" t="s">
        <v>642</v>
      </c>
    </row>
    <row r="159" s="2" customFormat="1" ht="16.5" customHeight="1">
      <c r="A159" s="39"/>
      <c r="B159" s="40"/>
      <c r="C159" s="229" t="s">
        <v>330</v>
      </c>
      <c r="D159" s="229" t="s">
        <v>247</v>
      </c>
      <c r="E159" s="230" t="s">
        <v>3616</v>
      </c>
      <c r="F159" s="231" t="s">
        <v>3423</v>
      </c>
      <c r="G159" s="232" t="s">
        <v>687</v>
      </c>
      <c r="H159" s="233">
        <v>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251</v>
      </c>
      <c r="AT159" s="241" t="s">
        <v>247</v>
      </c>
      <c r="AU159" s="241" t="s">
        <v>358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251</v>
      </c>
      <c r="BM159" s="241" t="s">
        <v>650</v>
      </c>
    </row>
    <row r="160" s="2" customFormat="1" ht="16.5" customHeight="1">
      <c r="A160" s="39"/>
      <c r="B160" s="40"/>
      <c r="C160" s="229" t="s">
        <v>335</v>
      </c>
      <c r="D160" s="229" t="s">
        <v>247</v>
      </c>
      <c r="E160" s="230" t="s">
        <v>3618</v>
      </c>
      <c r="F160" s="231" t="s">
        <v>5819</v>
      </c>
      <c r="G160" s="232" t="s">
        <v>687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251</v>
      </c>
      <c r="AT160" s="241" t="s">
        <v>247</v>
      </c>
      <c r="AU160" s="241" t="s">
        <v>358</v>
      </c>
      <c r="AY160" s="18" t="s">
        <v>244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251</v>
      </c>
      <c r="BM160" s="241" t="s">
        <v>668</v>
      </c>
    </row>
    <row r="161" s="2" customFormat="1" ht="16.5" customHeight="1">
      <c r="A161" s="39"/>
      <c r="B161" s="40"/>
      <c r="C161" s="229" t="s">
        <v>341</v>
      </c>
      <c r="D161" s="229" t="s">
        <v>247</v>
      </c>
      <c r="E161" s="230" t="s">
        <v>3620</v>
      </c>
      <c r="F161" s="231" t="s">
        <v>3427</v>
      </c>
      <c r="G161" s="232" t="s">
        <v>687</v>
      </c>
      <c r="H161" s="233">
        <v>2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251</v>
      </c>
      <c r="AT161" s="241" t="s">
        <v>247</v>
      </c>
      <c r="AU161" s="241" t="s">
        <v>358</v>
      </c>
      <c r="AY161" s="18" t="s">
        <v>244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251</v>
      </c>
      <c r="BM161" s="241" t="s">
        <v>772</v>
      </c>
    </row>
    <row r="162" s="12" customFormat="1" ht="22.8" customHeight="1">
      <c r="A162" s="12"/>
      <c r="B162" s="213"/>
      <c r="C162" s="214"/>
      <c r="D162" s="215" t="s">
        <v>82</v>
      </c>
      <c r="E162" s="227" t="s">
        <v>3428</v>
      </c>
      <c r="F162" s="227" t="s">
        <v>3449</v>
      </c>
      <c r="G162" s="214"/>
      <c r="H162" s="214"/>
      <c r="I162" s="217"/>
      <c r="J162" s="228">
        <f>BK162</f>
        <v>0</v>
      </c>
      <c r="K162" s="214"/>
      <c r="L162" s="219"/>
      <c r="M162" s="220"/>
      <c r="N162" s="221"/>
      <c r="O162" s="221"/>
      <c r="P162" s="222">
        <f>P163</f>
        <v>0</v>
      </c>
      <c r="Q162" s="221"/>
      <c r="R162" s="222">
        <f>R163</f>
        <v>0</v>
      </c>
      <c r="S162" s="221"/>
      <c r="T162" s="223">
        <f>T163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4" t="s">
        <v>90</v>
      </c>
      <c r="AT162" s="225" t="s">
        <v>82</v>
      </c>
      <c r="AU162" s="225" t="s">
        <v>90</v>
      </c>
      <c r="AY162" s="224" t="s">
        <v>244</v>
      </c>
      <c r="BK162" s="226">
        <f>BK163</f>
        <v>0</v>
      </c>
    </row>
    <row r="163" s="12" customFormat="1" ht="20.88" customHeight="1">
      <c r="A163" s="12"/>
      <c r="B163" s="213"/>
      <c r="C163" s="214"/>
      <c r="D163" s="215" t="s">
        <v>82</v>
      </c>
      <c r="E163" s="227" t="s">
        <v>3448</v>
      </c>
      <c r="F163" s="227" t="s">
        <v>5820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SUM(P164:P167)</f>
        <v>0</v>
      </c>
      <c r="Q163" s="221"/>
      <c r="R163" s="222">
        <f>SUM(R164:R167)</f>
        <v>0</v>
      </c>
      <c r="S163" s="221"/>
      <c r="T163" s="223">
        <f>SUM(T164:T167)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92</v>
      </c>
      <c r="AY163" s="224" t="s">
        <v>244</v>
      </c>
      <c r="BK163" s="226">
        <f>SUM(BK164:BK167)</f>
        <v>0</v>
      </c>
    </row>
    <row r="164" s="2" customFormat="1" ht="16.5" customHeight="1">
      <c r="A164" s="39"/>
      <c r="B164" s="40"/>
      <c r="C164" s="229" t="s">
        <v>349</v>
      </c>
      <c r="D164" s="229" t="s">
        <v>247</v>
      </c>
      <c r="E164" s="230" t="s">
        <v>3622</v>
      </c>
      <c r="F164" s="231" t="s">
        <v>5821</v>
      </c>
      <c r="G164" s="232" t="s">
        <v>184</v>
      </c>
      <c r="H164" s="233">
        <v>68.819999999999993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251</v>
      </c>
      <c r="AT164" s="241" t="s">
        <v>247</v>
      </c>
      <c r="AU164" s="241" t="s">
        <v>358</v>
      </c>
      <c r="AY164" s="18" t="s">
        <v>244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251</v>
      </c>
      <c r="BM164" s="241" t="s">
        <v>798</v>
      </c>
    </row>
    <row r="165" s="2" customFormat="1" ht="16.5" customHeight="1">
      <c r="A165" s="39"/>
      <c r="B165" s="40"/>
      <c r="C165" s="229" t="s">
        <v>354</v>
      </c>
      <c r="D165" s="229" t="s">
        <v>247</v>
      </c>
      <c r="E165" s="230" t="s">
        <v>5822</v>
      </c>
      <c r="F165" s="231" t="s">
        <v>5823</v>
      </c>
      <c r="G165" s="232" t="s">
        <v>184</v>
      </c>
      <c r="H165" s="233">
        <v>53.039999999999999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251</v>
      </c>
      <c r="AT165" s="241" t="s">
        <v>247</v>
      </c>
      <c r="AU165" s="241" t="s">
        <v>358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251</v>
      </c>
      <c r="BM165" s="241" t="s">
        <v>807</v>
      </c>
    </row>
    <row r="166" s="2" customFormat="1" ht="16.5" customHeight="1">
      <c r="A166" s="39"/>
      <c r="B166" s="40"/>
      <c r="C166" s="229" t="s">
        <v>7</v>
      </c>
      <c r="D166" s="229" t="s">
        <v>247</v>
      </c>
      <c r="E166" s="230" t="s">
        <v>3625</v>
      </c>
      <c r="F166" s="231" t="s">
        <v>5824</v>
      </c>
      <c r="G166" s="232" t="s">
        <v>184</v>
      </c>
      <c r="H166" s="233">
        <v>26.440000000000001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251</v>
      </c>
      <c r="AT166" s="241" t="s">
        <v>247</v>
      </c>
      <c r="AU166" s="241" t="s">
        <v>358</v>
      </c>
      <c r="AY166" s="18" t="s">
        <v>244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251</v>
      </c>
      <c r="BM166" s="241" t="s">
        <v>819</v>
      </c>
    </row>
    <row r="167" s="2" customFormat="1" ht="21.75" customHeight="1">
      <c r="A167" s="39"/>
      <c r="B167" s="40"/>
      <c r="C167" s="229" t="s">
        <v>369</v>
      </c>
      <c r="D167" s="229" t="s">
        <v>247</v>
      </c>
      <c r="E167" s="230" t="s">
        <v>5825</v>
      </c>
      <c r="F167" s="231" t="s">
        <v>3463</v>
      </c>
      <c r="G167" s="232" t="s">
        <v>184</v>
      </c>
      <c r="H167" s="233">
        <v>148.30000000000001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251</v>
      </c>
      <c r="AT167" s="241" t="s">
        <v>247</v>
      </c>
      <c r="AU167" s="241" t="s">
        <v>358</v>
      </c>
      <c r="AY167" s="18" t="s">
        <v>244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251</v>
      </c>
      <c r="BM167" s="241" t="s">
        <v>827</v>
      </c>
    </row>
    <row r="168" s="12" customFormat="1" ht="22.8" customHeight="1">
      <c r="A168" s="12"/>
      <c r="B168" s="213"/>
      <c r="C168" s="214"/>
      <c r="D168" s="215" t="s">
        <v>82</v>
      </c>
      <c r="E168" s="227" t="s">
        <v>3466</v>
      </c>
      <c r="F168" s="227" t="s">
        <v>3467</v>
      </c>
      <c r="G168" s="214"/>
      <c r="H168" s="214"/>
      <c r="I168" s="217"/>
      <c r="J168" s="228">
        <f>BK168</f>
        <v>0</v>
      </c>
      <c r="K168" s="214"/>
      <c r="L168" s="219"/>
      <c r="M168" s="220"/>
      <c r="N168" s="221"/>
      <c r="O168" s="221"/>
      <c r="P168" s="222">
        <f>SUM(P169:P171)</f>
        <v>0</v>
      </c>
      <c r="Q168" s="221"/>
      <c r="R168" s="222">
        <f>SUM(R169:R171)</f>
        <v>0</v>
      </c>
      <c r="S168" s="221"/>
      <c r="T168" s="223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90</v>
      </c>
      <c r="AT168" s="225" t="s">
        <v>82</v>
      </c>
      <c r="AU168" s="225" t="s">
        <v>90</v>
      </c>
      <c r="AY168" s="224" t="s">
        <v>244</v>
      </c>
      <c r="BK168" s="226">
        <f>SUM(BK169:BK171)</f>
        <v>0</v>
      </c>
    </row>
    <row r="169" s="2" customFormat="1" ht="24.15" customHeight="1">
      <c r="A169" s="39"/>
      <c r="B169" s="40"/>
      <c r="C169" s="229" t="s">
        <v>375</v>
      </c>
      <c r="D169" s="229" t="s">
        <v>247</v>
      </c>
      <c r="E169" s="230" t="s">
        <v>5826</v>
      </c>
      <c r="F169" s="231" t="s">
        <v>5827</v>
      </c>
      <c r="G169" s="232" t="s">
        <v>184</v>
      </c>
      <c r="H169" s="233">
        <v>68.819999999999993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251</v>
      </c>
      <c r="AT169" s="241" t="s">
        <v>247</v>
      </c>
      <c r="AU169" s="241" t="s">
        <v>92</v>
      </c>
      <c r="AY169" s="18" t="s">
        <v>244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251</v>
      </c>
      <c r="BM169" s="241" t="s">
        <v>842</v>
      </c>
    </row>
    <row r="170" s="2" customFormat="1" ht="24.15" customHeight="1">
      <c r="A170" s="39"/>
      <c r="B170" s="40"/>
      <c r="C170" s="229" t="s">
        <v>384</v>
      </c>
      <c r="D170" s="229" t="s">
        <v>247</v>
      </c>
      <c r="E170" s="230" t="s">
        <v>3627</v>
      </c>
      <c r="F170" s="231" t="s">
        <v>5828</v>
      </c>
      <c r="G170" s="232" t="s">
        <v>184</v>
      </c>
      <c r="H170" s="233">
        <v>53.039999999999999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251</v>
      </c>
      <c r="AT170" s="241" t="s">
        <v>247</v>
      </c>
      <c r="AU170" s="241" t="s">
        <v>92</v>
      </c>
      <c r="AY170" s="18" t="s">
        <v>244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251</v>
      </c>
      <c r="BM170" s="241" t="s">
        <v>856</v>
      </c>
    </row>
    <row r="171" s="2" customFormat="1" ht="24.15" customHeight="1">
      <c r="A171" s="39"/>
      <c r="B171" s="40"/>
      <c r="C171" s="229" t="s">
        <v>389</v>
      </c>
      <c r="D171" s="229" t="s">
        <v>247</v>
      </c>
      <c r="E171" s="230" t="s">
        <v>3629</v>
      </c>
      <c r="F171" s="231" t="s">
        <v>5829</v>
      </c>
      <c r="G171" s="232" t="s">
        <v>184</v>
      </c>
      <c r="H171" s="233">
        <v>26.440000000000001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251</v>
      </c>
      <c r="AT171" s="241" t="s">
        <v>247</v>
      </c>
      <c r="AU171" s="241" t="s">
        <v>92</v>
      </c>
      <c r="AY171" s="18" t="s">
        <v>244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251</v>
      </c>
      <c r="BM171" s="241" t="s">
        <v>867</v>
      </c>
    </row>
    <row r="172" s="12" customFormat="1" ht="22.8" customHeight="1">
      <c r="A172" s="12"/>
      <c r="B172" s="213"/>
      <c r="C172" s="214"/>
      <c r="D172" s="215" t="s">
        <v>82</v>
      </c>
      <c r="E172" s="227" t="s">
        <v>3480</v>
      </c>
      <c r="F172" s="227" t="s">
        <v>3481</v>
      </c>
      <c r="G172" s="214"/>
      <c r="H172" s="214"/>
      <c r="I172" s="217"/>
      <c r="J172" s="228">
        <f>BK172</f>
        <v>0</v>
      </c>
      <c r="K172" s="214"/>
      <c r="L172" s="219"/>
      <c r="M172" s="220"/>
      <c r="N172" s="221"/>
      <c r="O172" s="221"/>
      <c r="P172" s="222">
        <f>SUM(P173:P177)</f>
        <v>0</v>
      </c>
      <c r="Q172" s="221"/>
      <c r="R172" s="222">
        <f>SUM(R173:R177)</f>
        <v>0</v>
      </c>
      <c r="S172" s="221"/>
      <c r="T172" s="223">
        <f>SUM(T173:T177)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4" t="s">
        <v>90</v>
      </c>
      <c r="AT172" s="225" t="s">
        <v>82</v>
      </c>
      <c r="AU172" s="225" t="s">
        <v>90</v>
      </c>
      <c r="AY172" s="224" t="s">
        <v>244</v>
      </c>
      <c r="BK172" s="226">
        <f>SUM(BK173:BK177)</f>
        <v>0</v>
      </c>
    </row>
    <row r="173" s="2" customFormat="1" ht="16.5" customHeight="1">
      <c r="A173" s="39"/>
      <c r="B173" s="40"/>
      <c r="C173" s="229" t="s">
        <v>394</v>
      </c>
      <c r="D173" s="229" t="s">
        <v>247</v>
      </c>
      <c r="E173" s="230" t="s">
        <v>5830</v>
      </c>
      <c r="F173" s="231" t="s">
        <v>3483</v>
      </c>
      <c r="G173" s="232" t="s">
        <v>687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251</v>
      </c>
      <c r="AT173" s="241" t="s">
        <v>247</v>
      </c>
      <c r="AU173" s="241" t="s">
        <v>92</v>
      </c>
      <c r="AY173" s="18" t="s">
        <v>244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251</v>
      </c>
      <c r="BM173" s="241" t="s">
        <v>876</v>
      </c>
    </row>
    <row r="174" s="2" customFormat="1" ht="21.75" customHeight="1">
      <c r="A174" s="39"/>
      <c r="B174" s="40"/>
      <c r="C174" s="229" t="s">
        <v>399</v>
      </c>
      <c r="D174" s="229" t="s">
        <v>247</v>
      </c>
      <c r="E174" s="230" t="s">
        <v>5831</v>
      </c>
      <c r="F174" s="231" t="s">
        <v>3485</v>
      </c>
      <c r="G174" s="232" t="s">
        <v>687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251</v>
      </c>
      <c r="AT174" s="241" t="s">
        <v>247</v>
      </c>
      <c r="AU174" s="241" t="s">
        <v>92</v>
      </c>
      <c r="AY174" s="18" t="s">
        <v>244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251</v>
      </c>
      <c r="BM174" s="241" t="s">
        <v>886</v>
      </c>
    </row>
    <row r="175" s="2" customFormat="1" ht="33" customHeight="1">
      <c r="A175" s="39"/>
      <c r="B175" s="40"/>
      <c r="C175" s="229" t="s">
        <v>405</v>
      </c>
      <c r="D175" s="229" t="s">
        <v>247</v>
      </c>
      <c r="E175" s="230" t="s">
        <v>5832</v>
      </c>
      <c r="F175" s="231" t="s">
        <v>5833</v>
      </c>
      <c r="G175" s="232" t="s">
        <v>184</v>
      </c>
      <c r="H175" s="233">
        <v>68.819999999999993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251</v>
      </c>
      <c r="AT175" s="241" t="s">
        <v>247</v>
      </c>
      <c r="AU175" s="241" t="s">
        <v>92</v>
      </c>
      <c r="AY175" s="18" t="s">
        <v>244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251</v>
      </c>
      <c r="BM175" s="241" t="s">
        <v>894</v>
      </c>
    </row>
    <row r="176" s="2" customFormat="1" ht="33" customHeight="1">
      <c r="A176" s="39"/>
      <c r="B176" s="40"/>
      <c r="C176" s="229" t="s">
        <v>411</v>
      </c>
      <c r="D176" s="229" t="s">
        <v>247</v>
      </c>
      <c r="E176" s="230" t="s">
        <v>5834</v>
      </c>
      <c r="F176" s="231" t="s">
        <v>5835</v>
      </c>
      <c r="G176" s="232" t="s">
        <v>184</v>
      </c>
      <c r="H176" s="233">
        <v>53.039999999999999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251</v>
      </c>
      <c r="AT176" s="241" t="s">
        <v>247</v>
      </c>
      <c r="AU176" s="241" t="s">
        <v>92</v>
      </c>
      <c r="AY176" s="18" t="s">
        <v>244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251</v>
      </c>
      <c r="BM176" s="241" t="s">
        <v>930</v>
      </c>
    </row>
    <row r="177" s="2" customFormat="1" ht="33" customHeight="1">
      <c r="A177" s="39"/>
      <c r="B177" s="40"/>
      <c r="C177" s="229" t="s">
        <v>415</v>
      </c>
      <c r="D177" s="229" t="s">
        <v>247</v>
      </c>
      <c r="E177" s="230" t="s">
        <v>5836</v>
      </c>
      <c r="F177" s="231" t="s">
        <v>5837</v>
      </c>
      <c r="G177" s="232" t="s">
        <v>184</v>
      </c>
      <c r="H177" s="233">
        <v>26.440000000000001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251</v>
      </c>
      <c r="AT177" s="241" t="s">
        <v>247</v>
      </c>
      <c r="AU177" s="241" t="s">
        <v>92</v>
      </c>
      <c r="AY177" s="18" t="s">
        <v>244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251</v>
      </c>
      <c r="BM177" s="241" t="s">
        <v>966</v>
      </c>
    </row>
    <row r="178" s="12" customFormat="1" ht="22.8" customHeight="1">
      <c r="A178" s="12"/>
      <c r="B178" s="213"/>
      <c r="C178" s="214"/>
      <c r="D178" s="215" t="s">
        <v>82</v>
      </c>
      <c r="E178" s="227" t="s">
        <v>3498</v>
      </c>
      <c r="F178" s="227" t="s">
        <v>3499</v>
      </c>
      <c r="G178" s="214"/>
      <c r="H178" s="214"/>
      <c r="I178" s="217"/>
      <c r="J178" s="228">
        <f>BK178</f>
        <v>0</v>
      </c>
      <c r="K178" s="214"/>
      <c r="L178" s="219"/>
      <c r="M178" s="220"/>
      <c r="N178" s="221"/>
      <c r="O178" s="221"/>
      <c r="P178" s="222">
        <f>SUM(P179:P184)</f>
        <v>0</v>
      </c>
      <c r="Q178" s="221"/>
      <c r="R178" s="222">
        <f>SUM(R179:R184)</f>
        <v>0</v>
      </c>
      <c r="S178" s="221"/>
      <c r="T178" s="223">
        <f>SUM(T179:T184)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4" t="s">
        <v>90</v>
      </c>
      <c r="AT178" s="225" t="s">
        <v>82</v>
      </c>
      <c r="AU178" s="225" t="s">
        <v>90</v>
      </c>
      <c r="AY178" s="224" t="s">
        <v>244</v>
      </c>
      <c r="BK178" s="226">
        <f>SUM(BK179:BK184)</f>
        <v>0</v>
      </c>
    </row>
    <row r="179" s="2" customFormat="1" ht="16.5" customHeight="1">
      <c r="A179" s="39"/>
      <c r="B179" s="40"/>
      <c r="C179" s="229" t="s">
        <v>419</v>
      </c>
      <c r="D179" s="229" t="s">
        <v>247</v>
      </c>
      <c r="E179" s="230" t="s">
        <v>5838</v>
      </c>
      <c r="F179" s="231" t="s">
        <v>3501</v>
      </c>
      <c r="G179" s="232" t="s">
        <v>687</v>
      </c>
      <c r="H179" s="233">
        <v>1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251</v>
      </c>
      <c r="AT179" s="241" t="s">
        <v>247</v>
      </c>
      <c r="AU179" s="241" t="s">
        <v>92</v>
      </c>
      <c r="AY179" s="18" t="s">
        <v>244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251</v>
      </c>
      <c r="BM179" s="241" t="s">
        <v>975</v>
      </c>
    </row>
    <row r="180" s="2" customFormat="1" ht="16.5" customHeight="1">
      <c r="A180" s="39"/>
      <c r="B180" s="40"/>
      <c r="C180" s="229" t="s">
        <v>427</v>
      </c>
      <c r="D180" s="229" t="s">
        <v>247</v>
      </c>
      <c r="E180" s="230" t="s">
        <v>5839</v>
      </c>
      <c r="F180" s="231" t="s">
        <v>3503</v>
      </c>
      <c r="G180" s="232" t="s">
        <v>687</v>
      </c>
      <c r="H180" s="233">
        <v>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251</v>
      </c>
      <c r="AT180" s="241" t="s">
        <v>247</v>
      </c>
      <c r="AU180" s="241" t="s">
        <v>92</v>
      </c>
      <c r="AY180" s="18" t="s">
        <v>244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251</v>
      </c>
      <c r="BM180" s="241" t="s">
        <v>1019</v>
      </c>
    </row>
    <row r="181" s="2" customFormat="1" ht="21.75" customHeight="1">
      <c r="A181" s="39"/>
      <c r="B181" s="40"/>
      <c r="C181" s="229" t="s">
        <v>432</v>
      </c>
      <c r="D181" s="229" t="s">
        <v>247</v>
      </c>
      <c r="E181" s="230" t="s">
        <v>5840</v>
      </c>
      <c r="F181" s="231" t="s">
        <v>3505</v>
      </c>
      <c r="G181" s="232" t="s">
        <v>687</v>
      </c>
      <c r="H181" s="233">
        <v>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251</v>
      </c>
      <c r="AT181" s="241" t="s">
        <v>247</v>
      </c>
      <c r="AU181" s="241" t="s">
        <v>92</v>
      </c>
      <c r="AY181" s="18" t="s">
        <v>244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251</v>
      </c>
      <c r="BM181" s="241" t="s">
        <v>1141</v>
      </c>
    </row>
    <row r="182" s="2" customFormat="1" ht="16.5" customHeight="1">
      <c r="A182" s="39"/>
      <c r="B182" s="40"/>
      <c r="C182" s="229" t="s">
        <v>439</v>
      </c>
      <c r="D182" s="229" t="s">
        <v>247</v>
      </c>
      <c r="E182" s="230" t="s">
        <v>5841</v>
      </c>
      <c r="F182" s="231" t="s">
        <v>3507</v>
      </c>
      <c r="G182" s="232" t="s">
        <v>3508</v>
      </c>
      <c r="H182" s="233">
        <v>48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251</v>
      </c>
      <c r="AT182" s="241" t="s">
        <v>247</v>
      </c>
      <c r="AU182" s="241" t="s">
        <v>92</v>
      </c>
      <c r="AY182" s="18" t="s">
        <v>244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251</v>
      </c>
      <c r="BM182" s="241" t="s">
        <v>1150</v>
      </c>
    </row>
    <row r="183" s="2" customFormat="1" ht="16.5" customHeight="1">
      <c r="A183" s="39"/>
      <c r="B183" s="40"/>
      <c r="C183" s="229" t="s">
        <v>446</v>
      </c>
      <c r="D183" s="229" t="s">
        <v>247</v>
      </c>
      <c r="E183" s="230" t="s">
        <v>3358</v>
      </c>
      <c r="F183" s="231" t="s">
        <v>3510</v>
      </c>
      <c r="G183" s="232" t="s">
        <v>687</v>
      </c>
      <c r="H183" s="233">
        <v>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251</v>
      </c>
      <c r="AT183" s="241" t="s">
        <v>247</v>
      </c>
      <c r="AU183" s="241" t="s">
        <v>92</v>
      </c>
      <c r="AY183" s="18" t="s">
        <v>244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251</v>
      </c>
      <c r="BM183" s="241" t="s">
        <v>1203</v>
      </c>
    </row>
    <row r="184" s="2" customFormat="1" ht="16.5" customHeight="1">
      <c r="A184" s="39"/>
      <c r="B184" s="40"/>
      <c r="C184" s="229" t="s">
        <v>454</v>
      </c>
      <c r="D184" s="229" t="s">
        <v>247</v>
      </c>
      <c r="E184" s="230" t="s">
        <v>5842</v>
      </c>
      <c r="F184" s="231" t="s">
        <v>3512</v>
      </c>
      <c r="G184" s="232" t="s">
        <v>687</v>
      </c>
      <c r="H184" s="233">
        <v>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251</v>
      </c>
      <c r="AT184" s="241" t="s">
        <v>247</v>
      </c>
      <c r="AU184" s="241" t="s">
        <v>92</v>
      </c>
      <c r="AY184" s="18" t="s">
        <v>244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251</v>
      </c>
      <c r="BM184" s="241" t="s">
        <v>1222</v>
      </c>
    </row>
    <row r="185" s="12" customFormat="1" ht="22.8" customHeight="1">
      <c r="A185" s="12"/>
      <c r="B185" s="213"/>
      <c r="C185" s="214"/>
      <c r="D185" s="215" t="s">
        <v>82</v>
      </c>
      <c r="E185" s="227" t="s">
        <v>3513</v>
      </c>
      <c r="F185" s="227" t="s">
        <v>3514</v>
      </c>
      <c r="G185" s="214"/>
      <c r="H185" s="214"/>
      <c r="I185" s="217"/>
      <c r="J185" s="228">
        <f>BK185</f>
        <v>0</v>
      </c>
      <c r="K185" s="214"/>
      <c r="L185" s="219"/>
      <c r="M185" s="220"/>
      <c r="N185" s="221"/>
      <c r="O185" s="221"/>
      <c r="P185" s="222">
        <f>SUM(P186:P188)</f>
        <v>0</v>
      </c>
      <c r="Q185" s="221"/>
      <c r="R185" s="222">
        <f>SUM(R186:R188)</f>
        <v>0</v>
      </c>
      <c r="S185" s="221"/>
      <c r="T185" s="223">
        <f>SUM(T186:T188)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4" t="s">
        <v>90</v>
      </c>
      <c r="AT185" s="225" t="s">
        <v>82</v>
      </c>
      <c r="AU185" s="225" t="s">
        <v>90</v>
      </c>
      <c r="AY185" s="224" t="s">
        <v>244</v>
      </c>
      <c r="BK185" s="226">
        <f>SUM(BK186:BK188)</f>
        <v>0</v>
      </c>
    </row>
    <row r="186" s="2" customFormat="1" ht="24.15" customHeight="1">
      <c r="A186" s="39"/>
      <c r="B186" s="40"/>
      <c r="C186" s="229" t="s">
        <v>460</v>
      </c>
      <c r="D186" s="229" t="s">
        <v>247</v>
      </c>
      <c r="E186" s="230" t="s">
        <v>5843</v>
      </c>
      <c r="F186" s="231" t="s">
        <v>3516</v>
      </c>
      <c r="G186" s="232" t="s">
        <v>687</v>
      </c>
      <c r="H186" s="233">
        <v>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251</v>
      </c>
      <c r="AT186" s="241" t="s">
        <v>247</v>
      </c>
      <c r="AU186" s="241" t="s">
        <v>92</v>
      </c>
      <c r="AY186" s="18" t="s">
        <v>244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251</v>
      </c>
      <c r="BM186" s="241" t="s">
        <v>1239</v>
      </c>
    </row>
    <row r="187" s="2" customFormat="1" ht="16.5" customHeight="1">
      <c r="A187" s="39"/>
      <c r="B187" s="40"/>
      <c r="C187" s="229" t="s">
        <v>465</v>
      </c>
      <c r="D187" s="229" t="s">
        <v>247</v>
      </c>
      <c r="E187" s="230" t="s">
        <v>3364</v>
      </c>
      <c r="F187" s="231" t="s">
        <v>3518</v>
      </c>
      <c r="G187" s="232" t="s">
        <v>687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251</v>
      </c>
      <c r="AT187" s="241" t="s">
        <v>247</v>
      </c>
      <c r="AU187" s="241" t="s">
        <v>92</v>
      </c>
      <c r="AY187" s="18" t="s">
        <v>244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251</v>
      </c>
      <c r="BM187" s="241" t="s">
        <v>1250</v>
      </c>
    </row>
    <row r="188" s="2" customFormat="1" ht="16.5" customHeight="1">
      <c r="A188" s="39"/>
      <c r="B188" s="40"/>
      <c r="C188" s="229" t="s">
        <v>470</v>
      </c>
      <c r="D188" s="229" t="s">
        <v>247</v>
      </c>
      <c r="E188" s="230" t="s">
        <v>3366</v>
      </c>
      <c r="F188" s="231" t="s">
        <v>3520</v>
      </c>
      <c r="G188" s="232" t="s">
        <v>687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251</v>
      </c>
      <c r="AT188" s="241" t="s">
        <v>247</v>
      </c>
      <c r="AU188" s="241" t="s">
        <v>92</v>
      </c>
      <c r="AY188" s="18" t="s">
        <v>244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251</v>
      </c>
      <c r="BM188" s="241" t="s">
        <v>1258</v>
      </c>
    </row>
    <row r="189" s="12" customFormat="1" ht="22.8" customHeight="1">
      <c r="A189" s="12"/>
      <c r="B189" s="213"/>
      <c r="C189" s="214"/>
      <c r="D189" s="215" t="s">
        <v>82</v>
      </c>
      <c r="E189" s="227" t="s">
        <v>3787</v>
      </c>
      <c r="F189" s="227" t="s">
        <v>3357</v>
      </c>
      <c r="G189" s="214"/>
      <c r="H189" s="214"/>
      <c r="I189" s="217"/>
      <c r="J189" s="228">
        <f>BK189</f>
        <v>0</v>
      </c>
      <c r="K189" s="214"/>
      <c r="L189" s="219"/>
      <c r="M189" s="220"/>
      <c r="N189" s="221"/>
      <c r="O189" s="221"/>
      <c r="P189" s="222">
        <f>SUM(P190:P192)</f>
        <v>0</v>
      </c>
      <c r="Q189" s="221"/>
      <c r="R189" s="222">
        <f>SUM(R190:R192)</f>
        <v>0</v>
      </c>
      <c r="S189" s="221"/>
      <c r="T189" s="223">
        <f>SUM(T190:T192)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4" t="s">
        <v>90</v>
      </c>
      <c r="AT189" s="225" t="s">
        <v>82</v>
      </c>
      <c r="AU189" s="225" t="s">
        <v>90</v>
      </c>
      <c r="AY189" s="224" t="s">
        <v>244</v>
      </c>
      <c r="BK189" s="226">
        <f>SUM(BK190:BK192)</f>
        <v>0</v>
      </c>
    </row>
    <row r="190" s="2" customFormat="1" ht="16.5" customHeight="1">
      <c r="A190" s="39"/>
      <c r="B190" s="40"/>
      <c r="C190" s="229" t="s">
        <v>481</v>
      </c>
      <c r="D190" s="229" t="s">
        <v>247</v>
      </c>
      <c r="E190" s="230" t="s">
        <v>3574</v>
      </c>
      <c r="F190" s="231" t="s">
        <v>3359</v>
      </c>
      <c r="G190" s="232" t="s">
        <v>687</v>
      </c>
      <c r="H190" s="233">
        <v>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251</v>
      </c>
      <c r="AT190" s="241" t="s">
        <v>247</v>
      </c>
      <c r="AU190" s="241" t="s">
        <v>92</v>
      </c>
      <c r="AY190" s="18" t="s">
        <v>244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251</v>
      </c>
      <c r="BM190" s="241" t="s">
        <v>354</v>
      </c>
    </row>
    <row r="191" s="2" customFormat="1" ht="16.5" customHeight="1">
      <c r="A191" s="39"/>
      <c r="B191" s="40"/>
      <c r="C191" s="229" t="s">
        <v>2062</v>
      </c>
      <c r="D191" s="229" t="s">
        <v>247</v>
      </c>
      <c r="E191" s="230" t="s">
        <v>3582</v>
      </c>
      <c r="F191" s="231" t="s">
        <v>3361</v>
      </c>
      <c r="G191" s="232" t="s">
        <v>687</v>
      </c>
      <c r="H191" s="233">
        <v>1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251</v>
      </c>
      <c r="AT191" s="241" t="s">
        <v>247</v>
      </c>
      <c r="AU191" s="241" t="s">
        <v>92</v>
      </c>
      <c r="AY191" s="18" t="s">
        <v>244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251</v>
      </c>
      <c r="BM191" s="241" t="s">
        <v>405</v>
      </c>
    </row>
    <row r="192" s="2" customFormat="1" ht="16.5" customHeight="1">
      <c r="A192" s="39"/>
      <c r="B192" s="40"/>
      <c r="C192" s="229" t="s">
        <v>2066</v>
      </c>
      <c r="D192" s="229" t="s">
        <v>247</v>
      </c>
      <c r="E192" s="230" t="s">
        <v>5844</v>
      </c>
      <c r="F192" s="231" t="s">
        <v>5845</v>
      </c>
      <c r="G192" s="232" t="s">
        <v>687</v>
      </c>
      <c r="H192" s="233">
        <v>1</v>
      </c>
      <c r="I192" s="234"/>
      <c r="J192" s="235">
        <f>ROUND(I192*H192,2)</f>
        <v>0</v>
      </c>
      <c r="K192" s="236"/>
      <c r="L192" s="45"/>
      <c r="M192" s="310" t="s">
        <v>1</v>
      </c>
      <c r="N192" s="311" t="s">
        <v>48</v>
      </c>
      <c r="O192" s="312"/>
      <c r="P192" s="313">
        <f>O192*H192</f>
        <v>0</v>
      </c>
      <c r="Q192" s="313">
        <v>0</v>
      </c>
      <c r="R192" s="313">
        <f>Q192*H192</f>
        <v>0</v>
      </c>
      <c r="S192" s="313">
        <v>0</v>
      </c>
      <c r="T192" s="31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251</v>
      </c>
      <c r="AT192" s="241" t="s">
        <v>247</v>
      </c>
      <c r="AU192" s="241" t="s">
        <v>92</v>
      </c>
      <c r="AY192" s="18" t="s">
        <v>244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251</v>
      </c>
      <c r="BM192" s="241" t="s">
        <v>415</v>
      </c>
    </row>
    <row r="193" s="2" customFormat="1" ht="6.96" customHeight="1">
      <c r="A193" s="39"/>
      <c r="B193" s="67"/>
      <c r="C193" s="68"/>
      <c r="D193" s="68"/>
      <c r="E193" s="68"/>
      <c r="F193" s="68"/>
      <c r="G193" s="68"/>
      <c r="H193" s="68"/>
      <c r="I193" s="68"/>
      <c r="J193" s="68"/>
      <c r="K193" s="68"/>
      <c r="L193" s="45"/>
      <c r="M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</sheetData>
  <sheetProtection sheet="1" autoFilter="0" formatColumns="0" formatRows="0" objects="1" scenarios="1" spinCount="100000" saltValue="vymk8KvSqh/dcN/c6yTJrVtgfno468NkA+0Stk4dL7c+yHhwkvPna1CH9DPogtJeLbmKqW2V0D6tvy7Rc6p/ow==" hashValue="qTFy4cqAhdFJMVw6M4+PATQevN8KVRYIciCQw9tuUFXWBR0CWPIrfX6I4PvyKEOakCX37RA2aVeeJcL6Ni8j7Q==" algorithmName="SHA-512" password="CC35"/>
  <autoFilter ref="C134:K19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3:H123"/>
    <mergeCell ref="E125:H125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5248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3631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ROUND((SUM(BE130:BE164)),  2)</f>
        <v>0</v>
      </c>
      <c r="G35" s="39"/>
      <c r="H35" s="39"/>
      <c r="I35" s="166">
        <v>0.20999999999999999</v>
      </c>
      <c r="J35" s="165">
        <f>ROUND(((SUM(BE130:BE164))*I35),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ROUND((SUM(BF130:BF164)),  2)</f>
        <v>0</v>
      </c>
      <c r="G36" s="39"/>
      <c r="H36" s="39"/>
      <c r="I36" s="166">
        <v>0.12</v>
      </c>
      <c r="J36" s="165">
        <f>ROUND(((SUM(BF130:BF164))*I36),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ROUND((SUM(BG130:BG164)),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ROUND((SUM(BH130:BH164)),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ROUND((SUM(BI130:BI164)),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5846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5847</v>
      </c>
      <c r="E100" s="198"/>
      <c r="F100" s="198"/>
      <c r="G100" s="198"/>
      <c r="H100" s="198"/>
      <c r="I100" s="198"/>
      <c r="J100" s="199">
        <f>J132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5848</v>
      </c>
      <c r="E101" s="198"/>
      <c r="F101" s="198"/>
      <c r="G101" s="198"/>
      <c r="H101" s="198"/>
      <c r="I101" s="198"/>
      <c r="J101" s="199">
        <f>J134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5849</v>
      </c>
      <c r="E102" s="198"/>
      <c r="F102" s="198"/>
      <c r="G102" s="198"/>
      <c r="H102" s="198"/>
      <c r="I102" s="198"/>
      <c r="J102" s="199">
        <f>J136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5850</v>
      </c>
      <c r="E103" s="198"/>
      <c r="F103" s="198"/>
      <c r="G103" s="198"/>
      <c r="H103" s="198"/>
      <c r="I103" s="198"/>
      <c r="J103" s="199">
        <f>J138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5851</v>
      </c>
      <c r="E104" s="198"/>
      <c r="F104" s="198"/>
      <c r="G104" s="198"/>
      <c r="H104" s="198"/>
      <c r="I104" s="198"/>
      <c r="J104" s="199">
        <f>J140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5852</v>
      </c>
      <c r="E105" s="198"/>
      <c r="F105" s="198"/>
      <c r="G105" s="198"/>
      <c r="H105" s="198"/>
      <c r="I105" s="198"/>
      <c r="J105" s="199">
        <f>J146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5853</v>
      </c>
      <c r="E106" s="198"/>
      <c r="F106" s="198"/>
      <c r="G106" s="198"/>
      <c r="H106" s="198"/>
      <c r="I106" s="198"/>
      <c r="J106" s="199">
        <f>J148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5854</v>
      </c>
      <c r="E107" s="198"/>
      <c r="F107" s="198"/>
      <c r="G107" s="198"/>
      <c r="H107" s="198"/>
      <c r="I107" s="198"/>
      <c r="J107" s="199">
        <f>J152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5855</v>
      </c>
      <c r="E108" s="198"/>
      <c r="F108" s="198"/>
      <c r="G108" s="198"/>
      <c r="H108" s="198"/>
      <c r="I108" s="198"/>
      <c r="J108" s="199">
        <f>J159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229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186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5248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192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D.1.4.3 - Vzduchotechnika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Areál Nemocnice České Budějovice</v>
      </c>
      <c r="G124" s="41"/>
      <c r="H124" s="41"/>
      <c r="I124" s="33" t="s">
        <v>22</v>
      </c>
      <c r="J124" s="80" t="str">
        <f>IF(J14="","",J14)</f>
        <v>29. 4. 2025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32</v>
      </c>
      <c r="J126" s="37" t="str">
        <f>E23</f>
        <v>AGP nova spol.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30</v>
      </c>
      <c r="D127" s="41"/>
      <c r="E127" s="41"/>
      <c r="F127" s="28" t="str">
        <f>IF(E20="","",E20)</f>
        <v>Vyplň údaj</v>
      </c>
      <c r="G127" s="41"/>
      <c r="H127" s="41"/>
      <c r="I127" s="33" t="s">
        <v>37</v>
      </c>
      <c r="J127" s="37" t="str">
        <f>E26</f>
        <v>QSB, s.r.o.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230</v>
      </c>
      <c r="D129" s="204" t="s">
        <v>68</v>
      </c>
      <c r="E129" s="204" t="s">
        <v>64</v>
      </c>
      <c r="F129" s="204" t="s">
        <v>65</v>
      </c>
      <c r="G129" s="204" t="s">
        <v>231</v>
      </c>
      <c r="H129" s="204" t="s">
        <v>232</v>
      </c>
      <c r="I129" s="204" t="s">
        <v>233</v>
      </c>
      <c r="J129" s="205" t="s">
        <v>201</v>
      </c>
      <c r="K129" s="206" t="s">
        <v>234</v>
      </c>
      <c r="L129" s="207"/>
      <c r="M129" s="101" t="s">
        <v>1</v>
      </c>
      <c r="N129" s="102" t="s">
        <v>47</v>
      </c>
      <c r="O129" s="102" t="s">
        <v>235</v>
      </c>
      <c r="P129" s="102" t="s">
        <v>236</v>
      </c>
      <c r="Q129" s="102" t="s">
        <v>237</v>
      </c>
      <c r="R129" s="102" t="s">
        <v>238</v>
      </c>
      <c r="S129" s="102" t="s">
        <v>239</v>
      </c>
      <c r="T129" s="103" t="s">
        <v>240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241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</f>
        <v>0</v>
      </c>
      <c r="Q130" s="105"/>
      <c r="R130" s="210">
        <f>R131</f>
        <v>0</v>
      </c>
      <c r="S130" s="105"/>
      <c r="T130" s="211">
        <f>T131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82</v>
      </c>
      <c r="AU130" s="18" t="s">
        <v>203</v>
      </c>
      <c r="BK130" s="212">
        <f>BK131</f>
        <v>0</v>
      </c>
    </row>
    <row r="131" s="12" customFormat="1" ht="25.92" customHeight="1">
      <c r="A131" s="12"/>
      <c r="B131" s="213"/>
      <c r="C131" s="214"/>
      <c r="D131" s="215" t="s">
        <v>82</v>
      </c>
      <c r="E131" s="216" t="s">
        <v>3650</v>
      </c>
      <c r="F131" s="216" t="s">
        <v>3650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P132+P134+P136+P138+P140+P146+P148+P152+P159</f>
        <v>0</v>
      </c>
      <c r="Q131" s="221"/>
      <c r="R131" s="222">
        <f>R132+R134+R136+R138+R140+R146+R148+R152+R159</f>
        <v>0</v>
      </c>
      <c r="S131" s="221"/>
      <c r="T131" s="223">
        <f>T132+T134+T136+T138+T140+T146+T148+T152+T159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83</v>
      </c>
      <c r="AY131" s="224" t="s">
        <v>244</v>
      </c>
      <c r="BK131" s="226">
        <f>BK132+BK134+BK136+BK138+BK140+BK146+BK148+BK152+BK159</f>
        <v>0</v>
      </c>
    </row>
    <row r="132" s="12" customFormat="1" ht="22.8" customHeight="1">
      <c r="A132" s="12"/>
      <c r="B132" s="213"/>
      <c r="C132" s="214"/>
      <c r="D132" s="215" t="s">
        <v>82</v>
      </c>
      <c r="E132" s="227" t="s">
        <v>3648</v>
      </c>
      <c r="F132" s="227" t="s">
        <v>3648</v>
      </c>
      <c r="G132" s="214"/>
      <c r="H132" s="214"/>
      <c r="I132" s="217"/>
      <c r="J132" s="228">
        <f>BK132</f>
        <v>0</v>
      </c>
      <c r="K132" s="214"/>
      <c r="L132" s="219"/>
      <c r="M132" s="220"/>
      <c r="N132" s="221"/>
      <c r="O132" s="221"/>
      <c r="P132" s="222">
        <f>P133</f>
        <v>0</v>
      </c>
      <c r="Q132" s="221"/>
      <c r="R132" s="222">
        <f>R133</f>
        <v>0</v>
      </c>
      <c r="S132" s="221"/>
      <c r="T132" s="223">
        <f>T133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90</v>
      </c>
      <c r="AT132" s="225" t="s">
        <v>82</v>
      </c>
      <c r="AU132" s="225" t="s">
        <v>90</v>
      </c>
      <c r="AY132" s="224" t="s">
        <v>244</v>
      </c>
      <c r="BK132" s="226">
        <f>BK133</f>
        <v>0</v>
      </c>
    </row>
    <row r="133" s="2" customFormat="1" ht="55.5" customHeight="1">
      <c r="A133" s="39"/>
      <c r="B133" s="40"/>
      <c r="C133" s="229" t="s">
        <v>90</v>
      </c>
      <c r="D133" s="229" t="s">
        <v>247</v>
      </c>
      <c r="E133" s="230" t="s">
        <v>5856</v>
      </c>
      <c r="F133" s="231" t="s">
        <v>5857</v>
      </c>
      <c r="G133" s="232" t="s">
        <v>687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247</v>
      </c>
      <c r="AU133" s="241" t="s">
        <v>92</v>
      </c>
      <c r="AY133" s="18" t="s">
        <v>244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251</v>
      </c>
    </row>
    <row r="134" s="12" customFormat="1" ht="22.8" customHeight="1">
      <c r="A134" s="12"/>
      <c r="B134" s="213"/>
      <c r="C134" s="214"/>
      <c r="D134" s="215" t="s">
        <v>82</v>
      </c>
      <c r="E134" s="227" t="s">
        <v>3653</v>
      </c>
      <c r="F134" s="227" t="s">
        <v>3653</v>
      </c>
      <c r="G134" s="214"/>
      <c r="H134" s="214"/>
      <c r="I134" s="217"/>
      <c r="J134" s="228">
        <f>BK134</f>
        <v>0</v>
      </c>
      <c r="K134" s="214"/>
      <c r="L134" s="219"/>
      <c r="M134" s="220"/>
      <c r="N134" s="221"/>
      <c r="O134" s="221"/>
      <c r="P134" s="222">
        <f>P135</f>
        <v>0</v>
      </c>
      <c r="Q134" s="221"/>
      <c r="R134" s="222">
        <f>R135</f>
        <v>0</v>
      </c>
      <c r="S134" s="221"/>
      <c r="T134" s="223">
        <f>T135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90</v>
      </c>
      <c r="AT134" s="225" t="s">
        <v>82</v>
      </c>
      <c r="AU134" s="225" t="s">
        <v>90</v>
      </c>
      <c r="AY134" s="224" t="s">
        <v>244</v>
      </c>
      <c r="BK134" s="226">
        <f>BK135</f>
        <v>0</v>
      </c>
    </row>
    <row r="135" s="2" customFormat="1" ht="16.5" customHeight="1">
      <c r="A135" s="39"/>
      <c r="B135" s="40"/>
      <c r="C135" s="229" t="s">
        <v>92</v>
      </c>
      <c r="D135" s="229" t="s">
        <v>247</v>
      </c>
      <c r="E135" s="230" t="s">
        <v>5858</v>
      </c>
      <c r="F135" s="231" t="s">
        <v>5859</v>
      </c>
      <c r="G135" s="232" t="s">
        <v>687</v>
      </c>
      <c r="H135" s="233">
        <v>2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247</v>
      </c>
      <c r="AU135" s="241" t="s">
        <v>92</v>
      </c>
      <c r="AY135" s="18" t="s">
        <v>244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266</v>
      </c>
    </row>
    <row r="136" s="12" customFormat="1" ht="22.8" customHeight="1">
      <c r="A136" s="12"/>
      <c r="B136" s="213"/>
      <c r="C136" s="214"/>
      <c r="D136" s="215" t="s">
        <v>82</v>
      </c>
      <c r="E136" s="227" t="s">
        <v>3656</v>
      </c>
      <c r="F136" s="227" t="s">
        <v>3656</v>
      </c>
      <c r="G136" s="214"/>
      <c r="H136" s="214"/>
      <c r="I136" s="217"/>
      <c r="J136" s="228">
        <f>BK136</f>
        <v>0</v>
      </c>
      <c r="K136" s="214"/>
      <c r="L136" s="219"/>
      <c r="M136" s="220"/>
      <c r="N136" s="221"/>
      <c r="O136" s="221"/>
      <c r="P136" s="222">
        <f>P137</f>
        <v>0</v>
      </c>
      <c r="Q136" s="221"/>
      <c r="R136" s="222">
        <f>R137</f>
        <v>0</v>
      </c>
      <c r="S136" s="221"/>
      <c r="T136" s="223">
        <f>T137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90</v>
      </c>
      <c r="AT136" s="225" t="s">
        <v>82</v>
      </c>
      <c r="AU136" s="225" t="s">
        <v>90</v>
      </c>
      <c r="AY136" s="224" t="s">
        <v>244</v>
      </c>
      <c r="BK136" s="226">
        <f>BK137</f>
        <v>0</v>
      </c>
    </row>
    <row r="137" s="2" customFormat="1" ht="16.5" customHeight="1">
      <c r="A137" s="39"/>
      <c r="B137" s="40"/>
      <c r="C137" s="229" t="s">
        <v>358</v>
      </c>
      <c r="D137" s="229" t="s">
        <v>247</v>
      </c>
      <c r="E137" s="230" t="s">
        <v>5860</v>
      </c>
      <c r="F137" s="231" t="s">
        <v>5861</v>
      </c>
      <c r="G137" s="232" t="s">
        <v>687</v>
      </c>
      <c r="H137" s="233">
        <v>2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247</v>
      </c>
      <c r="AU137" s="241" t="s">
        <v>92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280</v>
      </c>
    </row>
    <row r="138" s="12" customFormat="1" ht="22.8" customHeight="1">
      <c r="A138" s="12"/>
      <c r="B138" s="213"/>
      <c r="C138" s="214"/>
      <c r="D138" s="215" t="s">
        <v>82</v>
      </c>
      <c r="E138" s="227" t="s">
        <v>3659</v>
      </c>
      <c r="F138" s="227" t="s">
        <v>3659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P139</f>
        <v>0</v>
      </c>
      <c r="Q138" s="221"/>
      <c r="R138" s="222">
        <f>R139</f>
        <v>0</v>
      </c>
      <c r="S138" s="221"/>
      <c r="T138" s="223">
        <f>T139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90</v>
      </c>
      <c r="AY138" s="224" t="s">
        <v>244</v>
      </c>
      <c r="BK138" s="226">
        <f>BK139</f>
        <v>0</v>
      </c>
    </row>
    <row r="139" s="2" customFormat="1" ht="24.15" customHeight="1">
      <c r="A139" s="39"/>
      <c r="B139" s="40"/>
      <c r="C139" s="229" t="s">
        <v>251</v>
      </c>
      <c r="D139" s="229" t="s">
        <v>247</v>
      </c>
      <c r="E139" s="230" t="s">
        <v>5862</v>
      </c>
      <c r="F139" s="231" t="s">
        <v>5863</v>
      </c>
      <c r="G139" s="232" t="s">
        <v>687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247</v>
      </c>
      <c r="AU139" s="241" t="s">
        <v>92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292</v>
      </c>
    </row>
    <row r="140" s="12" customFormat="1" ht="22.8" customHeight="1">
      <c r="A140" s="12"/>
      <c r="B140" s="213"/>
      <c r="C140" s="214"/>
      <c r="D140" s="215" t="s">
        <v>82</v>
      </c>
      <c r="E140" s="227" t="s">
        <v>3672</v>
      </c>
      <c r="F140" s="227" t="s">
        <v>3672</v>
      </c>
      <c r="G140" s="214"/>
      <c r="H140" s="214"/>
      <c r="I140" s="217"/>
      <c r="J140" s="228">
        <f>BK140</f>
        <v>0</v>
      </c>
      <c r="K140" s="214"/>
      <c r="L140" s="219"/>
      <c r="M140" s="220"/>
      <c r="N140" s="221"/>
      <c r="O140" s="221"/>
      <c r="P140" s="222">
        <f>SUM(P141:P145)</f>
        <v>0</v>
      </c>
      <c r="Q140" s="221"/>
      <c r="R140" s="222">
        <f>SUM(R141:R145)</f>
        <v>0</v>
      </c>
      <c r="S140" s="221"/>
      <c r="T140" s="223">
        <f>SUM(T141:T145)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4" t="s">
        <v>90</v>
      </c>
      <c r="AT140" s="225" t="s">
        <v>82</v>
      </c>
      <c r="AU140" s="225" t="s">
        <v>90</v>
      </c>
      <c r="AY140" s="224" t="s">
        <v>244</v>
      </c>
      <c r="BK140" s="226">
        <f>SUM(BK141:BK145)</f>
        <v>0</v>
      </c>
    </row>
    <row r="141" s="2" customFormat="1" ht="24.15" customHeight="1">
      <c r="A141" s="39"/>
      <c r="B141" s="40"/>
      <c r="C141" s="229" t="s">
        <v>260</v>
      </c>
      <c r="D141" s="229" t="s">
        <v>247</v>
      </c>
      <c r="E141" s="230" t="s">
        <v>5864</v>
      </c>
      <c r="F141" s="231" t="s">
        <v>3674</v>
      </c>
      <c r="G141" s="232" t="s">
        <v>687</v>
      </c>
      <c r="H141" s="233">
        <v>4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247</v>
      </c>
      <c r="AU141" s="241" t="s">
        <v>92</v>
      </c>
      <c r="AY141" s="18" t="s">
        <v>244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8</v>
      </c>
    </row>
    <row r="142" s="2" customFormat="1" ht="24.15" customHeight="1">
      <c r="A142" s="39"/>
      <c r="B142" s="40"/>
      <c r="C142" s="229" t="s">
        <v>266</v>
      </c>
      <c r="D142" s="229" t="s">
        <v>247</v>
      </c>
      <c r="E142" s="230" t="s">
        <v>5865</v>
      </c>
      <c r="F142" s="231" t="s">
        <v>3747</v>
      </c>
      <c r="G142" s="232" t="s">
        <v>687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247</v>
      </c>
      <c r="AU142" s="241" t="s">
        <v>92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320</v>
      </c>
    </row>
    <row r="143" s="2" customFormat="1" ht="24.15" customHeight="1">
      <c r="A143" s="39"/>
      <c r="B143" s="40"/>
      <c r="C143" s="229" t="s">
        <v>274</v>
      </c>
      <c r="D143" s="229" t="s">
        <v>247</v>
      </c>
      <c r="E143" s="230" t="s">
        <v>5866</v>
      </c>
      <c r="F143" s="231" t="s">
        <v>3676</v>
      </c>
      <c r="G143" s="232" t="s">
        <v>687</v>
      </c>
      <c r="H143" s="233">
        <v>6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247</v>
      </c>
      <c r="AU143" s="241" t="s">
        <v>92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330</v>
      </c>
    </row>
    <row r="144" s="2" customFormat="1" ht="24.15" customHeight="1">
      <c r="A144" s="39"/>
      <c r="B144" s="40"/>
      <c r="C144" s="229" t="s">
        <v>280</v>
      </c>
      <c r="D144" s="229" t="s">
        <v>247</v>
      </c>
      <c r="E144" s="230" t="s">
        <v>5867</v>
      </c>
      <c r="F144" s="231" t="s">
        <v>3678</v>
      </c>
      <c r="G144" s="232" t="s">
        <v>687</v>
      </c>
      <c r="H144" s="233">
        <v>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247</v>
      </c>
      <c r="AU144" s="241" t="s">
        <v>92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341</v>
      </c>
    </row>
    <row r="145" s="2" customFormat="1" ht="24.15" customHeight="1">
      <c r="A145" s="39"/>
      <c r="B145" s="40"/>
      <c r="C145" s="229" t="s">
        <v>288</v>
      </c>
      <c r="D145" s="229" t="s">
        <v>247</v>
      </c>
      <c r="E145" s="230" t="s">
        <v>5868</v>
      </c>
      <c r="F145" s="231" t="s">
        <v>3678</v>
      </c>
      <c r="G145" s="232" t="s">
        <v>687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247</v>
      </c>
      <c r="AU145" s="241" t="s">
        <v>92</v>
      </c>
      <c r="AY145" s="18" t="s">
        <v>244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354</v>
      </c>
    </row>
    <row r="146" s="12" customFormat="1" ht="22.8" customHeight="1">
      <c r="A146" s="12"/>
      <c r="B146" s="213"/>
      <c r="C146" s="214"/>
      <c r="D146" s="215" t="s">
        <v>82</v>
      </c>
      <c r="E146" s="227" t="s">
        <v>3679</v>
      </c>
      <c r="F146" s="227" t="s">
        <v>3679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P147</f>
        <v>0</v>
      </c>
      <c r="Q146" s="221"/>
      <c r="R146" s="222">
        <f>R147</f>
        <v>0</v>
      </c>
      <c r="S146" s="221"/>
      <c r="T146" s="223">
        <f>T147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90</v>
      </c>
      <c r="AT146" s="225" t="s">
        <v>82</v>
      </c>
      <c r="AU146" s="225" t="s">
        <v>90</v>
      </c>
      <c r="AY146" s="224" t="s">
        <v>244</v>
      </c>
      <c r="BK146" s="226">
        <f>BK147</f>
        <v>0</v>
      </c>
    </row>
    <row r="147" s="2" customFormat="1" ht="16.5" customHeight="1">
      <c r="A147" s="39"/>
      <c r="B147" s="40"/>
      <c r="C147" s="229" t="s">
        <v>292</v>
      </c>
      <c r="D147" s="229" t="s">
        <v>247</v>
      </c>
      <c r="E147" s="230" t="s">
        <v>5869</v>
      </c>
      <c r="F147" s="231" t="s">
        <v>5870</v>
      </c>
      <c r="G147" s="232" t="s">
        <v>687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247</v>
      </c>
      <c r="AU147" s="241" t="s">
        <v>92</v>
      </c>
      <c r="AY147" s="18" t="s">
        <v>244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369</v>
      </c>
    </row>
    <row r="148" s="12" customFormat="1" ht="22.8" customHeight="1">
      <c r="A148" s="12"/>
      <c r="B148" s="213"/>
      <c r="C148" s="214"/>
      <c r="D148" s="215" t="s">
        <v>82</v>
      </c>
      <c r="E148" s="227" t="s">
        <v>3682</v>
      </c>
      <c r="F148" s="227" t="s">
        <v>3682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SUM(P149:P151)</f>
        <v>0</v>
      </c>
      <c r="Q148" s="221"/>
      <c r="R148" s="222">
        <f>SUM(R149:R151)</f>
        <v>0</v>
      </c>
      <c r="S148" s="221"/>
      <c r="T148" s="223">
        <f>SUM(T149:T151)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90</v>
      </c>
      <c r="AT148" s="225" t="s">
        <v>82</v>
      </c>
      <c r="AU148" s="225" t="s">
        <v>90</v>
      </c>
      <c r="AY148" s="224" t="s">
        <v>244</v>
      </c>
      <c r="BK148" s="226">
        <f>SUM(BK149:BK151)</f>
        <v>0</v>
      </c>
    </row>
    <row r="149" s="2" customFormat="1" ht="24.15" customHeight="1">
      <c r="A149" s="39"/>
      <c r="B149" s="40"/>
      <c r="C149" s="229" t="s">
        <v>297</v>
      </c>
      <c r="D149" s="229" t="s">
        <v>247</v>
      </c>
      <c r="E149" s="230" t="s">
        <v>5871</v>
      </c>
      <c r="F149" s="231" t="s">
        <v>3753</v>
      </c>
      <c r="G149" s="232" t="s">
        <v>2869</v>
      </c>
      <c r="H149" s="233">
        <v>3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247</v>
      </c>
      <c r="AU149" s="241" t="s">
        <v>92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384</v>
      </c>
    </row>
    <row r="150" s="2" customFormat="1" ht="24.15" customHeight="1">
      <c r="A150" s="39"/>
      <c r="B150" s="40"/>
      <c r="C150" s="229" t="s">
        <v>8</v>
      </c>
      <c r="D150" s="229" t="s">
        <v>247</v>
      </c>
      <c r="E150" s="230" t="s">
        <v>5872</v>
      </c>
      <c r="F150" s="231" t="s">
        <v>5873</v>
      </c>
      <c r="G150" s="232" t="s">
        <v>2869</v>
      </c>
      <c r="H150" s="233">
        <v>11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247</v>
      </c>
      <c r="AU150" s="241" t="s">
        <v>92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394</v>
      </c>
    </row>
    <row r="151" s="2" customFormat="1" ht="24.15" customHeight="1">
      <c r="A151" s="39"/>
      <c r="B151" s="40"/>
      <c r="C151" s="229" t="s">
        <v>311</v>
      </c>
      <c r="D151" s="229" t="s">
        <v>247</v>
      </c>
      <c r="E151" s="230" t="s">
        <v>5874</v>
      </c>
      <c r="F151" s="231" t="s">
        <v>5875</v>
      </c>
      <c r="G151" s="232" t="s">
        <v>2869</v>
      </c>
      <c r="H151" s="233">
        <v>5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247</v>
      </c>
      <c r="AU151" s="241" t="s">
        <v>92</v>
      </c>
      <c r="AY151" s="18" t="s">
        <v>244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405</v>
      </c>
    </row>
    <row r="152" s="12" customFormat="1" ht="22.8" customHeight="1">
      <c r="A152" s="12"/>
      <c r="B152" s="213"/>
      <c r="C152" s="214"/>
      <c r="D152" s="215" t="s">
        <v>82</v>
      </c>
      <c r="E152" s="227" t="s">
        <v>3694</v>
      </c>
      <c r="F152" s="227" t="s">
        <v>3694</v>
      </c>
      <c r="G152" s="214"/>
      <c r="H152" s="214"/>
      <c r="I152" s="217"/>
      <c r="J152" s="228">
        <f>BK152</f>
        <v>0</v>
      </c>
      <c r="K152" s="214"/>
      <c r="L152" s="219"/>
      <c r="M152" s="220"/>
      <c r="N152" s="221"/>
      <c r="O152" s="221"/>
      <c r="P152" s="222">
        <f>SUM(P153:P158)</f>
        <v>0</v>
      </c>
      <c r="Q152" s="221"/>
      <c r="R152" s="222">
        <f>SUM(R153:R158)</f>
        <v>0</v>
      </c>
      <c r="S152" s="221"/>
      <c r="T152" s="223">
        <f>SUM(T153:T158)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4" t="s">
        <v>90</v>
      </c>
      <c r="AT152" s="225" t="s">
        <v>82</v>
      </c>
      <c r="AU152" s="225" t="s">
        <v>90</v>
      </c>
      <c r="AY152" s="224" t="s">
        <v>244</v>
      </c>
      <c r="BK152" s="226">
        <f>SUM(BK153:BK158)</f>
        <v>0</v>
      </c>
    </row>
    <row r="153" s="2" customFormat="1" ht="16.5" customHeight="1">
      <c r="A153" s="39"/>
      <c r="B153" s="40"/>
      <c r="C153" s="229" t="s">
        <v>320</v>
      </c>
      <c r="D153" s="229" t="s">
        <v>247</v>
      </c>
      <c r="E153" s="230" t="s">
        <v>5876</v>
      </c>
      <c r="F153" s="231" t="s">
        <v>3727</v>
      </c>
      <c r="G153" s="232" t="s">
        <v>2869</v>
      </c>
      <c r="H153" s="233">
        <v>4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247</v>
      </c>
      <c r="AU153" s="241" t="s">
        <v>92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415</v>
      </c>
    </row>
    <row r="154" s="2" customFormat="1" ht="24.15" customHeight="1">
      <c r="A154" s="39"/>
      <c r="B154" s="40"/>
      <c r="C154" s="229" t="s">
        <v>325</v>
      </c>
      <c r="D154" s="229" t="s">
        <v>247</v>
      </c>
      <c r="E154" s="230" t="s">
        <v>5877</v>
      </c>
      <c r="F154" s="231" t="s">
        <v>3729</v>
      </c>
      <c r="G154" s="232" t="s">
        <v>2869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247</v>
      </c>
      <c r="AU154" s="241" t="s">
        <v>92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427</v>
      </c>
    </row>
    <row r="155" s="2" customFormat="1" ht="16.5" customHeight="1">
      <c r="A155" s="39"/>
      <c r="B155" s="40"/>
      <c r="C155" s="229" t="s">
        <v>330</v>
      </c>
      <c r="D155" s="229" t="s">
        <v>247</v>
      </c>
      <c r="E155" s="230" t="s">
        <v>5878</v>
      </c>
      <c r="F155" s="231" t="s">
        <v>3696</v>
      </c>
      <c r="G155" s="232" t="s">
        <v>2869</v>
      </c>
      <c r="H155" s="233">
        <v>20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247</v>
      </c>
      <c r="AU155" s="241" t="s">
        <v>92</v>
      </c>
      <c r="AY155" s="18" t="s">
        <v>244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439</v>
      </c>
    </row>
    <row r="156" s="2" customFormat="1" ht="24.15" customHeight="1">
      <c r="A156" s="39"/>
      <c r="B156" s="40"/>
      <c r="C156" s="229" t="s">
        <v>335</v>
      </c>
      <c r="D156" s="229" t="s">
        <v>247</v>
      </c>
      <c r="E156" s="230" t="s">
        <v>5879</v>
      </c>
      <c r="F156" s="231" t="s">
        <v>3698</v>
      </c>
      <c r="G156" s="232" t="s">
        <v>2869</v>
      </c>
      <c r="H156" s="233">
        <v>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247</v>
      </c>
      <c r="AU156" s="241" t="s">
        <v>92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454</v>
      </c>
    </row>
    <row r="157" s="2" customFormat="1" ht="16.5" customHeight="1">
      <c r="A157" s="39"/>
      <c r="B157" s="40"/>
      <c r="C157" s="229" t="s">
        <v>341</v>
      </c>
      <c r="D157" s="229" t="s">
        <v>247</v>
      </c>
      <c r="E157" s="230" t="s">
        <v>5880</v>
      </c>
      <c r="F157" s="231" t="s">
        <v>3700</v>
      </c>
      <c r="G157" s="232" t="s">
        <v>2869</v>
      </c>
      <c r="H157" s="233">
        <v>11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247</v>
      </c>
      <c r="AU157" s="241" t="s">
        <v>92</v>
      </c>
      <c r="AY157" s="18" t="s">
        <v>244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465</v>
      </c>
    </row>
    <row r="158" s="2" customFormat="1" ht="24.15" customHeight="1">
      <c r="A158" s="39"/>
      <c r="B158" s="40"/>
      <c r="C158" s="229" t="s">
        <v>349</v>
      </c>
      <c r="D158" s="229" t="s">
        <v>247</v>
      </c>
      <c r="E158" s="230" t="s">
        <v>5881</v>
      </c>
      <c r="F158" s="231" t="s">
        <v>3702</v>
      </c>
      <c r="G158" s="232" t="s">
        <v>2869</v>
      </c>
      <c r="H158" s="233">
        <v>4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247</v>
      </c>
      <c r="AU158" s="241" t="s">
        <v>92</v>
      </c>
      <c r="AY158" s="18" t="s">
        <v>244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481</v>
      </c>
    </row>
    <row r="159" s="12" customFormat="1" ht="22.8" customHeight="1">
      <c r="A159" s="12"/>
      <c r="B159" s="213"/>
      <c r="C159" s="214"/>
      <c r="D159" s="215" t="s">
        <v>82</v>
      </c>
      <c r="E159" s="227" t="s">
        <v>143</v>
      </c>
      <c r="F159" s="227" t="s">
        <v>143</v>
      </c>
      <c r="G159" s="214"/>
      <c r="H159" s="214"/>
      <c r="I159" s="217"/>
      <c r="J159" s="228">
        <f>BK159</f>
        <v>0</v>
      </c>
      <c r="K159" s="214"/>
      <c r="L159" s="219"/>
      <c r="M159" s="220"/>
      <c r="N159" s="221"/>
      <c r="O159" s="221"/>
      <c r="P159" s="222">
        <f>SUM(P160:P164)</f>
        <v>0</v>
      </c>
      <c r="Q159" s="221"/>
      <c r="R159" s="222">
        <f>SUM(R160:R164)</f>
        <v>0</v>
      </c>
      <c r="S159" s="221"/>
      <c r="T159" s="223">
        <f>SUM(T160:T164)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260</v>
      </c>
      <c r="AT159" s="225" t="s">
        <v>82</v>
      </c>
      <c r="AU159" s="225" t="s">
        <v>90</v>
      </c>
      <c r="AY159" s="224" t="s">
        <v>244</v>
      </c>
      <c r="BK159" s="226">
        <f>SUM(BK160:BK164)</f>
        <v>0</v>
      </c>
    </row>
    <row r="160" s="2" customFormat="1" ht="16.5" customHeight="1">
      <c r="A160" s="39"/>
      <c r="B160" s="40"/>
      <c r="C160" s="229" t="s">
        <v>7</v>
      </c>
      <c r="D160" s="229" t="s">
        <v>247</v>
      </c>
      <c r="E160" s="230" t="s">
        <v>92</v>
      </c>
      <c r="F160" s="231" t="s">
        <v>3763</v>
      </c>
      <c r="G160" s="232" t="s">
        <v>2994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247</v>
      </c>
      <c r="AU160" s="241" t="s">
        <v>92</v>
      </c>
      <c r="AY160" s="18" t="s">
        <v>244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514</v>
      </c>
    </row>
    <row r="161" s="2" customFormat="1" ht="16.5" customHeight="1">
      <c r="A161" s="39"/>
      <c r="B161" s="40"/>
      <c r="C161" s="229" t="s">
        <v>369</v>
      </c>
      <c r="D161" s="229" t="s">
        <v>247</v>
      </c>
      <c r="E161" s="230" t="s">
        <v>358</v>
      </c>
      <c r="F161" s="231" t="s">
        <v>3765</v>
      </c>
      <c r="G161" s="232" t="s">
        <v>2994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247</v>
      </c>
      <c r="AU161" s="241" t="s">
        <v>92</v>
      </c>
      <c r="AY161" s="18" t="s">
        <v>244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540</v>
      </c>
    </row>
    <row r="162" s="2" customFormat="1" ht="16.5" customHeight="1">
      <c r="A162" s="39"/>
      <c r="B162" s="40"/>
      <c r="C162" s="229" t="s">
        <v>375</v>
      </c>
      <c r="D162" s="229" t="s">
        <v>247</v>
      </c>
      <c r="E162" s="230" t="s">
        <v>251</v>
      </c>
      <c r="F162" s="231" t="s">
        <v>5882</v>
      </c>
      <c r="G162" s="232" t="s">
        <v>2994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247</v>
      </c>
      <c r="AU162" s="241" t="s">
        <v>92</v>
      </c>
      <c r="AY162" s="18" t="s">
        <v>244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549</v>
      </c>
    </row>
    <row r="163" s="2" customFormat="1" ht="16.5" customHeight="1">
      <c r="A163" s="39"/>
      <c r="B163" s="40"/>
      <c r="C163" s="229" t="s">
        <v>384</v>
      </c>
      <c r="D163" s="229" t="s">
        <v>247</v>
      </c>
      <c r="E163" s="230" t="s">
        <v>260</v>
      </c>
      <c r="F163" s="231" t="s">
        <v>3769</v>
      </c>
      <c r="G163" s="232" t="s">
        <v>2994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330</v>
      </c>
      <c r="AT163" s="241" t="s">
        <v>247</v>
      </c>
      <c r="AU163" s="241" t="s">
        <v>92</v>
      </c>
      <c r="AY163" s="18" t="s">
        <v>244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330</v>
      </c>
      <c r="BM163" s="241" t="s">
        <v>567</v>
      </c>
    </row>
    <row r="164" s="2" customFormat="1" ht="24.15" customHeight="1">
      <c r="A164" s="39"/>
      <c r="B164" s="40"/>
      <c r="C164" s="229" t="s">
        <v>389</v>
      </c>
      <c r="D164" s="229" t="s">
        <v>247</v>
      </c>
      <c r="E164" s="230" t="s">
        <v>266</v>
      </c>
      <c r="F164" s="231" t="s">
        <v>3771</v>
      </c>
      <c r="G164" s="232" t="s">
        <v>2994</v>
      </c>
      <c r="H164" s="233">
        <v>1</v>
      </c>
      <c r="I164" s="234"/>
      <c r="J164" s="235">
        <f>ROUND(I164*H164,2)</f>
        <v>0</v>
      </c>
      <c r="K164" s="236"/>
      <c r="L164" s="45"/>
      <c r="M164" s="310" t="s">
        <v>1</v>
      </c>
      <c r="N164" s="311" t="s">
        <v>48</v>
      </c>
      <c r="O164" s="312"/>
      <c r="P164" s="313">
        <f>O164*H164</f>
        <v>0</v>
      </c>
      <c r="Q164" s="313">
        <v>0</v>
      </c>
      <c r="R164" s="313">
        <f>Q164*H164</f>
        <v>0</v>
      </c>
      <c r="S164" s="313">
        <v>0</v>
      </c>
      <c r="T164" s="31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247</v>
      </c>
      <c r="AU164" s="241" t="s">
        <v>92</v>
      </c>
      <c r="AY164" s="18" t="s">
        <v>244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585</v>
      </c>
    </row>
    <row r="165" s="2" customFormat="1" ht="6.96" customHeight="1">
      <c r="A165" s="39"/>
      <c r="B165" s="67"/>
      <c r="C165" s="68"/>
      <c r="D165" s="68"/>
      <c r="E165" s="68"/>
      <c r="F165" s="68"/>
      <c r="G165" s="68"/>
      <c r="H165" s="68"/>
      <c r="I165" s="68"/>
      <c r="J165" s="68"/>
      <c r="K165" s="68"/>
      <c r="L165" s="45"/>
      <c r="M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</sheetData>
  <sheetProtection sheet="1" autoFilter="0" formatColumns="0" formatRows="0" objects="1" scenarios="1" spinCount="100000" saltValue="5E9jMHJEt6UuHNnCUj2DchltnPoLNICuuX82F/MIPvUHZ7/QFmdFTU1LlcCWeZHFHrVrp8z1CUesqmf+liWT+w==" hashValue="0Rp8CV2bA8guLokSql6gVtqFDTyRsSMEOtc1xL2gnORX5YK0/jqgmi2ZRsgFqu4arrh32+kXeFPMgP1AzPg8KQ==" algorithmName="SHA-512" password="CC35"/>
  <autoFilter ref="C129:K16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5248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3773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ROUND((SUM(BE123:BE141)),  2)</f>
        <v>0</v>
      </c>
      <c r="G35" s="39"/>
      <c r="H35" s="39"/>
      <c r="I35" s="166">
        <v>0.20999999999999999</v>
      </c>
      <c r="J35" s="165">
        <f>ROUND(((SUM(BE123:BE141))*I35),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ROUND((SUM(BF123:BF141)),  2)</f>
        <v>0</v>
      </c>
      <c r="G36" s="39"/>
      <c r="H36" s="39"/>
      <c r="I36" s="166">
        <v>0.12</v>
      </c>
      <c r="J36" s="165">
        <f>ROUND(((SUM(BF123:BF141))*I36),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ROUND((SUM(BG123:BG141)),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ROUND((SUM(BH123:BH141)),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ROUND((SUM(BI123:BI141)),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D.1.4.3.1 - VRF chlazení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3774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5883</v>
      </c>
      <c r="E100" s="193"/>
      <c r="F100" s="193"/>
      <c r="G100" s="193"/>
      <c r="H100" s="193"/>
      <c r="I100" s="193"/>
      <c r="J100" s="194">
        <f>J130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5884</v>
      </c>
      <c r="E101" s="193"/>
      <c r="F101" s="193"/>
      <c r="G101" s="193"/>
      <c r="H101" s="193"/>
      <c r="I101" s="193"/>
      <c r="J101" s="194">
        <f>J136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229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186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5248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192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D.1.4.3.1 - VRF chlazení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Areál Nemocnice České Budějovice</v>
      </c>
      <c r="G117" s="41"/>
      <c r="H117" s="41"/>
      <c r="I117" s="33" t="s">
        <v>22</v>
      </c>
      <c r="J117" s="80" t="str">
        <f>IF(J14="","",J14)</f>
        <v>29. 4. 2025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32</v>
      </c>
      <c r="J119" s="37" t="str">
        <f>E23</f>
        <v>AGP nova spol.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30</v>
      </c>
      <c r="D120" s="41"/>
      <c r="E120" s="41"/>
      <c r="F120" s="28" t="str">
        <f>IF(E20="","",E20)</f>
        <v>Vyplň údaj</v>
      </c>
      <c r="G120" s="41"/>
      <c r="H120" s="41"/>
      <c r="I120" s="33" t="s">
        <v>37</v>
      </c>
      <c r="J120" s="37" t="str">
        <f>E26</f>
        <v>QSB,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230</v>
      </c>
      <c r="D122" s="204" t="s">
        <v>68</v>
      </c>
      <c r="E122" s="204" t="s">
        <v>64</v>
      </c>
      <c r="F122" s="204" t="s">
        <v>65</v>
      </c>
      <c r="G122" s="204" t="s">
        <v>231</v>
      </c>
      <c r="H122" s="204" t="s">
        <v>232</v>
      </c>
      <c r="I122" s="204" t="s">
        <v>233</v>
      </c>
      <c r="J122" s="205" t="s">
        <v>201</v>
      </c>
      <c r="K122" s="206" t="s">
        <v>234</v>
      </c>
      <c r="L122" s="207"/>
      <c r="M122" s="101" t="s">
        <v>1</v>
      </c>
      <c r="N122" s="102" t="s">
        <v>47</v>
      </c>
      <c r="O122" s="102" t="s">
        <v>235</v>
      </c>
      <c r="P122" s="102" t="s">
        <v>236</v>
      </c>
      <c r="Q122" s="102" t="s">
        <v>237</v>
      </c>
      <c r="R122" s="102" t="s">
        <v>238</v>
      </c>
      <c r="S122" s="102" t="s">
        <v>239</v>
      </c>
      <c r="T122" s="103" t="s">
        <v>240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241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P124+P130+P136</f>
        <v>0</v>
      </c>
      <c r="Q123" s="105"/>
      <c r="R123" s="210">
        <f>R124+R130+R136</f>
        <v>0</v>
      </c>
      <c r="S123" s="105"/>
      <c r="T123" s="211">
        <f>T124+T130+T136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82</v>
      </c>
      <c r="AU123" s="18" t="s">
        <v>203</v>
      </c>
      <c r="BK123" s="212">
        <f>BK124+BK130+BK136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3776</v>
      </c>
      <c r="F124" s="216" t="s">
        <v>3777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SUM(P125:P129)</f>
        <v>0</v>
      </c>
      <c r="Q124" s="221"/>
      <c r="R124" s="222">
        <f>SUM(R125:R129)</f>
        <v>0</v>
      </c>
      <c r="S124" s="221"/>
      <c r="T124" s="223">
        <f>SUM(T125:T129)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90</v>
      </c>
      <c r="AT124" s="225" t="s">
        <v>82</v>
      </c>
      <c r="AU124" s="225" t="s">
        <v>83</v>
      </c>
      <c r="AY124" s="224" t="s">
        <v>244</v>
      </c>
      <c r="BK124" s="226">
        <f>SUM(BK125:BK129)</f>
        <v>0</v>
      </c>
    </row>
    <row r="125" s="2" customFormat="1" ht="24.15" customHeight="1">
      <c r="A125" s="39"/>
      <c r="B125" s="40"/>
      <c r="C125" s="229" t="s">
        <v>90</v>
      </c>
      <c r="D125" s="229" t="s">
        <v>247</v>
      </c>
      <c r="E125" s="230" t="s">
        <v>3778</v>
      </c>
      <c r="F125" s="231" t="s">
        <v>3779</v>
      </c>
      <c r="G125" s="232" t="s">
        <v>2994</v>
      </c>
      <c r="H125" s="233">
        <v>2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251</v>
      </c>
      <c r="AT125" s="241" t="s">
        <v>247</v>
      </c>
      <c r="AU125" s="241" t="s">
        <v>90</v>
      </c>
      <c r="AY125" s="18" t="s">
        <v>244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251</v>
      </c>
      <c r="BM125" s="241" t="s">
        <v>92</v>
      </c>
    </row>
    <row r="126" s="2" customFormat="1" ht="16.5" customHeight="1">
      <c r="A126" s="39"/>
      <c r="B126" s="40"/>
      <c r="C126" s="229" t="s">
        <v>92</v>
      </c>
      <c r="D126" s="229" t="s">
        <v>247</v>
      </c>
      <c r="E126" s="230" t="s">
        <v>3780</v>
      </c>
      <c r="F126" s="231" t="s">
        <v>3761</v>
      </c>
      <c r="G126" s="232" t="s">
        <v>2994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251</v>
      </c>
      <c r="AT126" s="241" t="s">
        <v>247</v>
      </c>
      <c r="AU126" s="241" t="s">
        <v>90</v>
      </c>
      <c r="AY126" s="18" t="s">
        <v>244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251</v>
      </c>
      <c r="BM126" s="241" t="s">
        <v>251</v>
      </c>
    </row>
    <row r="127" s="2" customFormat="1" ht="16.5" customHeight="1">
      <c r="A127" s="39"/>
      <c r="B127" s="40"/>
      <c r="C127" s="229" t="s">
        <v>358</v>
      </c>
      <c r="D127" s="229" t="s">
        <v>247</v>
      </c>
      <c r="E127" s="230" t="s">
        <v>3781</v>
      </c>
      <c r="F127" s="231" t="s">
        <v>3782</v>
      </c>
      <c r="G127" s="232" t="s">
        <v>2994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251</v>
      </c>
      <c r="AT127" s="241" t="s">
        <v>247</v>
      </c>
      <c r="AU127" s="241" t="s">
        <v>90</v>
      </c>
      <c r="AY127" s="18" t="s">
        <v>244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251</v>
      </c>
      <c r="BM127" s="241" t="s">
        <v>266</v>
      </c>
    </row>
    <row r="128" s="2" customFormat="1" ht="16.5" customHeight="1">
      <c r="A128" s="39"/>
      <c r="B128" s="40"/>
      <c r="C128" s="229" t="s">
        <v>251</v>
      </c>
      <c r="D128" s="229" t="s">
        <v>247</v>
      </c>
      <c r="E128" s="230" t="s">
        <v>3783</v>
      </c>
      <c r="F128" s="231" t="s">
        <v>3784</v>
      </c>
      <c r="G128" s="232" t="s">
        <v>2994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251</v>
      </c>
      <c r="AT128" s="241" t="s">
        <v>247</v>
      </c>
      <c r="AU128" s="241" t="s">
        <v>90</v>
      </c>
      <c r="AY128" s="18" t="s">
        <v>244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251</v>
      </c>
      <c r="BM128" s="241" t="s">
        <v>280</v>
      </c>
    </row>
    <row r="129" s="2" customFormat="1" ht="16.5" customHeight="1">
      <c r="A129" s="39"/>
      <c r="B129" s="40"/>
      <c r="C129" s="229" t="s">
        <v>260</v>
      </c>
      <c r="D129" s="229" t="s">
        <v>247</v>
      </c>
      <c r="E129" s="230" t="s">
        <v>3785</v>
      </c>
      <c r="F129" s="231" t="s">
        <v>3786</v>
      </c>
      <c r="G129" s="232" t="s">
        <v>2994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251</v>
      </c>
      <c r="AT129" s="241" t="s">
        <v>247</v>
      </c>
      <c r="AU129" s="241" t="s">
        <v>90</v>
      </c>
      <c r="AY129" s="18" t="s">
        <v>244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251</v>
      </c>
      <c r="BM129" s="241" t="s">
        <v>292</v>
      </c>
    </row>
    <row r="130" s="12" customFormat="1" ht="25.92" customHeight="1">
      <c r="A130" s="12"/>
      <c r="B130" s="213"/>
      <c r="C130" s="214"/>
      <c r="D130" s="215" t="s">
        <v>82</v>
      </c>
      <c r="E130" s="216" t="s">
        <v>2859</v>
      </c>
      <c r="F130" s="216" t="s">
        <v>5885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SUM(P131:P135)</f>
        <v>0</v>
      </c>
      <c r="Q130" s="221"/>
      <c r="R130" s="222">
        <f>SUM(R131:R135)</f>
        <v>0</v>
      </c>
      <c r="S130" s="221"/>
      <c r="T130" s="223">
        <f>SUM(T131:T135)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90</v>
      </c>
      <c r="AT130" s="225" t="s">
        <v>82</v>
      </c>
      <c r="AU130" s="225" t="s">
        <v>83</v>
      </c>
      <c r="AY130" s="224" t="s">
        <v>244</v>
      </c>
      <c r="BK130" s="226">
        <f>SUM(BK131:BK135)</f>
        <v>0</v>
      </c>
    </row>
    <row r="131" s="2" customFormat="1" ht="55.5" customHeight="1">
      <c r="A131" s="39"/>
      <c r="B131" s="40"/>
      <c r="C131" s="229" t="s">
        <v>266</v>
      </c>
      <c r="D131" s="229" t="s">
        <v>247</v>
      </c>
      <c r="E131" s="230" t="s">
        <v>5886</v>
      </c>
      <c r="F131" s="231" t="s">
        <v>5887</v>
      </c>
      <c r="G131" s="232" t="s">
        <v>687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251</v>
      </c>
      <c r="AT131" s="241" t="s">
        <v>247</v>
      </c>
      <c r="AU131" s="241" t="s">
        <v>90</v>
      </c>
      <c r="AY131" s="18" t="s">
        <v>244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251</v>
      </c>
      <c r="BM131" s="241" t="s">
        <v>8</v>
      </c>
    </row>
    <row r="132" s="2" customFormat="1" ht="37.8" customHeight="1">
      <c r="A132" s="39"/>
      <c r="B132" s="40"/>
      <c r="C132" s="229" t="s">
        <v>274</v>
      </c>
      <c r="D132" s="229" t="s">
        <v>247</v>
      </c>
      <c r="E132" s="230" t="s">
        <v>5888</v>
      </c>
      <c r="F132" s="231" t="s">
        <v>5889</v>
      </c>
      <c r="G132" s="232" t="s">
        <v>687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251</v>
      </c>
      <c r="AT132" s="241" t="s">
        <v>247</v>
      </c>
      <c r="AU132" s="241" t="s">
        <v>90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251</v>
      </c>
      <c r="BM132" s="241" t="s">
        <v>320</v>
      </c>
    </row>
    <row r="133" s="2" customFormat="1" ht="16.5" customHeight="1">
      <c r="A133" s="39"/>
      <c r="B133" s="40"/>
      <c r="C133" s="229" t="s">
        <v>280</v>
      </c>
      <c r="D133" s="229" t="s">
        <v>247</v>
      </c>
      <c r="E133" s="230" t="s">
        <v>3793</v>
      </c>
      <c r="F133" s="231" t="s">
        <v>3794</v>
      </c>
      <c r="G133" s="232" t="s">
        <v>2869</v>
      </c>
      <c r="H133" s="233">
        <v>45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251</v>
      </c>
      <c r="AT133" s="241" t="s">
        <v>247</v>
      </c>
      <c r="AU133" s="241" t="s">
        <v>90</v>
      </c>
      <c r="AY133" s="18" t="s">
        <v>244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251</v>
      </c>
      <c r="BM133" s="241" t="s">
        <v>330</v>
      </c>
    </row>
    <row r="134" s="2" customFormat="1" ht="16.5" customHeight="1">
      <c r="A134" s="39"/>
      <c r="B134" s="40"/>
      <c r="C134" s="229" t="s">
        <v>288</v>
      </c>
      <c r="D134" s="229" t="s">
        <v>247</v>
      </c>
      <c r="E134" s="230" t="s">
        <v>3795</v>
      </c>
      <c r="F134" s="231" t="s">
        <v>3796</v>
      </c>
      <c r="G134" s="232" t="s">
        <v>687</v>
      </c>
      <c r="H134" s="233">
        <v>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251</v>
      </c>
      <c r="AT134" s="241" t="s">
        <v>247</v>
      </c>
      <c r="AU134" s="241" t="s">
        <v>90</v>
      </c>
      <c r="AY134" s="18" t="s">
        <v>244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251</v>
      </c>
      <c r="BM134" s="241" t="s">
        <v>341</v>
      </c>
    </row>
    <row r="135" s="2" customFormat="1" ht="16.5" customHeight="1">
      <c r="A135" s="39"/>
      <c r="B135" s="40"/>
      <c r="C135" s="229" t="s">
        <v>292</v>
      </c>
      <c r="D135" s="229" t="s">
        <v>247</v>
      </c>
      <c r="E135" s="230" t="s">
        <v>3797</v>
      </c>
      <c r="F135" s="231" t="s">
        <v>3798</v>
      </c>
      <c r="G135" s="232" t="s">
        <v>1428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251</v>
      </c>
      <c r="AT135" s="241" t="s">
        <v>247</v>
      </c>
      <c r="AU135" s="241" t="s">
        <v>90</v>
      </c>
      <c r="AY135" s="18" t="s">
        <v>244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251</v>
      </c>
      <c r="BM135" s="241" t="s">
        <v>354</v>
      </c>
    </row>
    <row r="136" s="12" customFormat="1" ht="25.92" customHeight="1">
      <c r="A136" s="12"/>
      <c r="B136" s="213"/>
      <c r="C136" s="214"/>
      <c r="D136" s="215" t="s">
        <v>82</v>
      </c>
      <c r="E136" s="216" t="s">
        <v>3356</v>
      </c>
      <c r="F136" s="216" t="s">
        <v>5890</v>
      </c>
      <c r="G136" s="214"/>
      <c r="H136" s="214"/>
      <c r="I136" s="217"/>
      <c r="J136" s="218">
        <f>BK136</f>
        <v>0</v>
      </c>
      <c r="K136" s="214"/>
      <c r="L136" s="219"/>
      <c r="M136" s="220"/>
      <c r="N136" s="221"/>
      <c r="O136" s="221"/>
      <c r="P136" s="222">
        <f>SUM(P137:P141)</f>
        <v>0</v>
      </c>
      <c r="Q136" s="221"/>
      <c r="R136" s="222">
        <f>SUM(R137:R141)</f>
        <v>0</v>
      </c>
      <c r="S136" s="221"/>
      <c r="T136" s="223">
        <f>SUM(T137:T141)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90</v>
      </c>
      <c r="AT136" s="225" t="s">
        <v>82</v>
      </c>
      <c r="AU136" s="225" t="s">
        <v>83</v>
      </c>
      <c r="AY136" s="224" t="s">
        <v>244</v>
      </c>
      <c r="BK136" s="226">
        <f>SUM(BK137:BK141)</f>
        <v>0</v>
      </c>
    </row>
    <row r="137" s="2" customFormat="1" ht="55.5" customHeight="1">
      <c r="A137" s="39"/>
      <c r="B137" s="40"/>
      <c r="C137" s="229" t="s">
        <v>297</v>
      </c>
      <c r="D137" s="229" t="s">
        <v>247</v>
      </c>
      <c r="E137" s="230" t="s">
        <v>5891</v>
      </c>
      <c r="F137" s="231" t="s">
        <v>5892</v>
      </c>
      <c r="G137" s="232" t="s">
        <v>687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251</v>
      </c>
      <c r="AT137" s="241" t="s">
        <v>247</v>
      </c>
      <c r="AU137" s="241" t="s">
        <v>90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251</v>
      </c>
      <c r="BM137" s="241" t="s">
        <v>427</v>
      </c>
    </row>
    <row r="138" s="2" customFormat="1" ht="37.8" customHeight="1">
      <c r="A138" s="39"/>
      <c r="B138" s="40"/>
      <c r="C138" s="229" t="s">
        <v>8</v>
      </c>
      <c r="D138" s="229" t="s">
        <v>247</v>
      </c>
      <c r="E138" s="230" t="s">
        <v>5893</v>
      </c>
      <c r="F138" s="231" t="s">
        <v>5894</v>
      </c>
      <c r="G138" s="232" t="s">
        <v>687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251</v>
      </c>
      <c r="AT138" s="241" t="s">
        <v>247</v>
      </c>
      <c r="AU138" s="241" t="s">
        <v>90</v>
      </c>
      <c r="AY138" s="18" t="s">
        <v>244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251</v>
      </c>
      <c r="BM138" s="241" t="s">
        <v>439</v>
      </c>
    </row>
    <row r="139" s="2" customFormat="1" ht="16.5" customHeight="1">
      <c r="A139" s="39"/>
      <c r="B139" s="40"/>
      <c r="C139" s="229" t="s">
        <v>311</v>
      </c>
      <c r="D139" s="229" t="s">
        <v>247</v>
      </c>
      <c r="E139" s="230" t="s">
        <v>5895</v>
      </c>
      <c r="F139" s="231" t="s">
        <v>5896</v>
      </c>
      <c r="G139" s="232" t="s">
        <v>2869</v>
      </c>
      <c r="H139" s="233">
        <v>22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251</v>
      </c>
      <c r="AT139" s="241" t="s">
        <v>247</v>
      </c>
      <c r="AU139" s="241" t="s">
        <v>90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251</v>
      </c>
      <c r="BM139" s="241" t="s">
        <v>454</v>
      </c>
    </row>
    <row r="140" s="2" customFormat="1" ht="16.5" customHeight="1">
      <c r="A140" s="39"/>
      <c r="B140" s="40"/>
      <c r="C140" s="229" t="s">
        <v>320</v>
      </c>
      <c r="D140" s="229" t="s">
        <v>247</v>
      </c>
      <c r="E140" s="230" t="s">
        <v>3795</v>
      </c>
      <c r="F140" s="231" t="s">
        <v>3796</v>
      </c>
      <c r="G140" s="232" t="s">
        <v>687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251</v>
      </c>
      <c r="AT140" s="241" t="s">
        <v>247</v>
      </c>
      <c r="AU140" s="241" t="s">
        <v>90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251</v>
      </c>
      <c r="BM140" s="241" t="s">
        <v>465</v>
      </c>
    </row>
    <row r="141" s="2" customFormat="1" ht="16.5" customHeight="1">
      <c r="A141" s="39"/>
      <c r="B141" s="40"/>
      <c r="C141" s="229" t="s">
        <v>325</v>
      </c>
      <c r="D141" s="229" t="s">
        <v>247</v>
      </c>
      <c r="E141" s="230" t="s">
        <v>3797</v>
      </c>
      <c r="F141" s="231" t="s">
        <v>3798</v>
      </c>
      <c r="G141" s="232" t="s">
        <v>1428</v>
      </c>
      <c r="H141" s="233">
        <v>1</v>
      </c>
      <c r="I141" s="234"/>
      <c r="J141" s="235">
        <f>ROUND(I141*H141,2)</f>
        <v>0</v>
      </c>
      <c r="K141" s="236"/>
      <c r="L141" s="45"/>
      <c r="M141" s="310" t="s">
        <v>1</v>
      </c>
      <c r="N141" s="311" t="s">
        <v>48</v>
      </c>
      <c r="O141" s="312"/>
      <c r="P141" s="313">
        <f>O141*H141</f>
        <v>0</v>
      </c>
      <c r="Q141" s="313">
        <v>0</v>
      </c>
      <c r="R141" s="313">
        <f>Q141*H141</f>
        <v>0</v>
      </c>
      <c r="S141" s="313">
        <v>0</v>
      </c>
      <c r="T141" s="31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251</v>
      </c>
      <c r="AT141" s="241" t="s">
        <v>247</v>
      </c>
      <c r="AU141" s="241" t="s">
        <v>90</v>
      </c>
      <c r="AY141" s="18" t="s">
        <v>244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251</v>
      </c>
      <c r="BM141" s="241" t="s">
        <v>481</v>
      </c>
    </row>
    <row r="142" s="2" customFormat="1" ht="6.96" customHeight="1">
      <c r="A142" s="39"/>
      <c r="B142" s="67"/>
      <c r="C142" s="68"/>
      <c r="D142" s="68"/>
      <c r="E142" s="68"/>
      <c r="F142" s="68"/>
      <c r="G142" s="68"/>
      <c r="H142" s="68"/>
      <c r="I142" s="68"/>
      <c r="J142" s="68"/>
      <c r="K142" s="68"/>
      <c r="L142" s="45"/>
      <c r="M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</sheetData>
  <sheetProtection sheet="1" autoFilter="0" formatColumns="0" formatRows="0" objects="1" scenarios="1" spinCount="100000" saltValue="bfq2RLES9jDRPqvNgRPFjl5q3kdLqVrqyYeQ+pwP1k5MOOaCUnn4dTFDVPrNzxX+qGHCSioTT8IgKcP2vgoqHQ==" hashValue="B0+SSvsbFhF2lk0ByTf8x0ClY1dbs7hwmaDWSMKJH7m+H/Lsfu4913ivdrd08nPnXyyeaQYYHXAK9ltl2xrq1Q==" algorithmName="SHA-512" password="CC35"/>
  <autoFilter ref="C122:K14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5248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5897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ROUND((SUM(BE132:BE276)),  2)</f>
        <v>0</v>
      </c>
      <c r="G35" s="39"/>
      <c r="H35" s="39"/>
      <c r="I35" s="166">
        <v>0.20999999999999999</v>
      </c>
      <c r="J35" s="165">
        <f>ROUND(((SUM(BE132:BE276))*I35),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ROUND((SUM(BF132:BF276)),  2)</f>
        <v>0</v>
      </c>
      <c r="G36" s="39"/>
      <c r="H36" s="39"/>
      <c r="I36" s="166">
        <v>0.12</v>
      </c>
      <c r="J36" s="165">
        <f>ROUND(((SUM(BF132:BF276))*I36),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ROUND((SUM(BG132:BG276)),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ROUND((SUM(BH132:BH276)),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ROUND((SUM(BI132:BI276)),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D.1.4.4 -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3800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3801</v>
      </c>
      <c r="E100" s="193"/>
      <c r="F100" s="193"/>
      <c r="G100" s="193"/>
      <c r="H100" s="193"/>
      <c r="I100" s="193"/>
      <c r="J100" s="194">
        <f>J151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3802</v>
      </c>
      <c r="E101" s="193"/>
      <c r="F101" s="193"/>
      <c r="G101" s="193"/>
      <c r="H101" s="193"/>
      <c r="I101" s="193"/>
      <c r="J101" s="194">
        <f>J162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3803</v>
      </c>
      <c r="E102" s="193"/>
      <c r="F102" s="193"/>
      <c r="G102" s="193"/>
      <c r="H102" s="193"/>
      <c r="I102" s="193"/>
      <c r="J102" s="194">
        <f>J166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3804</v>
      </c>
      <c r="E103" s="193"/>
      <c r="F103" s="193"/>
      <c r="G103" s="193"/>
      <c r="H103" s="193"/>
      <c r="I103" s="193"/>
      <c r="J103" s="194">
        <f>J188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3805</v>
      </c>
      <c r="E104" s="193"/>
      <c r="F104" s="193"/>
      <c r="G104" s="193"/>
      <c r="H104" s="193"/>
      <c r="I104" s="193"/>
      <c r="J104" s="194">
        <f>J207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3806</v>
      </c>
      <c r="E105" s="193"/>
      <c r="F105" s="193"/>
      <c r="G105" s="193"/>
      <c r="H105" s="193"/>
      <c r="I105" s="193"/>
      <c r="J105" s="194">
        <f>J216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3807</v>
      </c>
      <c r="E106" s="193"/>
      <c r="F106" s="193"/>
      <c r="G106" s="193"/>
      <c r="H106" s="193"/>
      <c r="I106" s="193"/>
      <c r="J106" s="194">
        <f>J229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5898</v>
      </c>
      <c r="E107" s="193"/>
      <c r="F107" s="193"/>
      <c r="G107" s="193"/>
      <c r="H107" s="193"/>
      <c r="I107" s="193"/>
      <c r="J107" s="194">
        <f>J243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5899</v>
      </c>
      <c r="E108" s="193"/>
      <c r="F108" s="193"/>
      <c r="G108" s="193"/>
      <c r="H108" s="193"/>
      <c r="I108" s="193"/>
      <c r="J108" s="194">
        <f>J244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0"/>
      <c r="C109" s="191"/>
      <c r="D109" s="192" t="s">
        <v>5900</v>
      </c>
      <c r="E109" s="193"/>
      <c r="F109" s="193"/>
      <c r="G109" s="193"/>
      <c r="H109" s="193"/>
      <c r="I109" s="193"/>
      <c r="J109" s="194">
        <f>J252</f>
        <v>0</v>
      </c>
      <c r="K109" s="191"/>
      <c r="L109" s="19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90"/>
      <c r="C110" s="191"/>
      <c r="D110" s="192" t="s">
        <v>3809</v>
      </c>
      <c r="E110" s="193"/>
      <c r="F110" s="193"/>
      <c r="G110" s="193"/>
      <c r="H110" s="193"/>
      <c r="I110" s="193"/>
      <c r="J110" s="194">
        <f>J260</f>
        <v>0</v>
      </c>
      <c r="K110" s="191"/>
      <c r="L110" s="195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229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186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5248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192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D.1.4.4 - Silnoproud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Areál Nemocnice České Budějovice</v>
      </c>
      <c r="G126" s="41"/>
      <c r="H126" s="41"/>
      <c r="I126" s="33" t="s">
        <v>22</v>
      </c>
      <c r="J126" s="80" t="str">
        <f>IF(J14="","",J14)</f>
        <v>29. 4. 2025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32</v>
      </c>
      <c r="J128" s="37" t="str">
        <f>E23</f>
        <v>AGP nova spol.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30</v>
      </c>
      <c r="D129" s="41"/>
      <c r="E129" s="41"/>
      <c r="F129" s="28" t="str">
        <f>IF(E20="","",E20)</f>
        <v>Vyplň údaj</v>
      </c>
      <c r="G129" s="41"/>
      <c r="H129" s="41"/>
      <c r="I129" s="33" t="s">
        <v>37</v>
      </c>
      <c r="J129" s="37" t="str">
        <f>E26</f>
        <v>QSB,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230</v>
      </c>
      <c r="D131" s="204" t="s">
        <v>68</v>
      </c>
      <c r="E131" s="204" t="s">
        <v>64</v>
      </c>
      <c r="F131" s="204" t="s">
        <v>65</v>
      </c>
      <c r="G131" s="204" t="s">
        <v>231</v>
      </c>
      <c r="H131" s="204" t="s">
        <v>232</v>
      </c>
      <c r="I131" s="204" t="s">
        <v>233</v>
      </c>
      <c r="J131" s="205" t="s">
        <v>201</v>
      </c>
      <c r="K131" s="206" t="s">
        <v>234</v>
      </c>
      <c r="L131" s="207"/>
      <c r="M131" s="101" t="s">
        <v>1</v>
      </c>
      <c r="N131" s="102" t="s">
        <v>47</v>
      </c>
      <c r="O131" s="102" t="s">
        <v>235</v>
      </c>
      <c r="P131" s="102" t="s">
        <v>236</v>
      </c>
      <c r="Q131" s="102" t="s">
        <v>237</v>
      </c>
      <c r="R131" s="102" t="s">
        <v>238</v>
      </c>
      <c r="S131" s="102" t="s">
        <v>239</v>
      </c>
      <c r="T131" s="103" t="s">
        <v>240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241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P133+P151+P162+P166+P188+P207+P216+P229+P243+P244+P252+P260</f>
        <v>0</v>
      </c>
      <c r="Q132" s="105"/>
      <c r="R132" s="210">
        <f>R133+R151+R162+R166+R188+R207+R216+R229+R243+R244+R252+R260</f>
        <v>0</v>
      </c>
      <c r="S132" s="105"/>
      <c r="T132" s="211">
        <f>T133+T151+T162+T166+T188+T207+T216+T229+T243+T244+T252+T260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82</v>
      </c>
      <c r="AU132" s="18" t="s">
        <v>203</v>
      </c>
      <c r="BK132" s="212">
        <f>BK133+BK151+BK162+BK166+BK188+BK207+BK216+BK229+BK243+BK244+BK252+BK260</f>
        <v>0</v>
      </c>
    </row>
    <row r="133" s="12" customFormat="1" ht="25.92" customHeight="1">
      <c r="A133" s="12"/>
      <c r="B133" s="213"/>
      <c r="C133" s="214"/>
      <c r="D133" s="215" t="s">
        <v>82</v>
      </c>
      <c r="E133" s="216" t="s">
        <v>90</v>
      </c>
      <c r="F133" s="216" t="s">
        <v>3810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SUM(P134:P150)</f>
        <v>0</v>
      </c>
      <c r="Q133" s="221"/>
      <c r="R133" s="222">
        <f>SUM(R134:R150)</f>
        <v>0</v>
      </c>
      <c r="S133" s="221"/>
      <c r="T133" s="223">
        <f>SUM(T134:T150)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90</v>
      </c>
      <c r="AT133" s="225" t="s">
        <v>82</v>
      </c>
      <c r="AU133" s="225" t="s">
        <v>83</v>
      </c>
      <c r="AY133" s="224" t="s">
        <v>244</v>
      </c>
      <c r="BK133" s="226">
        <f>SUM(BK134:BK150)</f>
        <v>0</v>
      </c>
    </row>
    <row r="134" s="2" customFormat="1" ht="16.5" customHeight="1">
      <c r="A134" s="39"/>
      <c r="B134" s="40"/>
      <c r="C134" s="229" t="s">
        <v>92</v>
      </c>
      <c r="D134" s="303" t="s">
        <v>247</v>
      </c>
      <c r="E134" s="230" t="s">
        <v>3811</v>
      </c>
      <c r="F134" s="231" t="s">
        <v>3814</v>
      </c>
      <c r="G134" s="232" t="s">
        <v>184</v>
      </c>
      <c r="H134" s="233">
        <v>250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251</v>
      </c>
      <c r="AT134" s="241" t="s">
        <v>247</v>
      </c>
      <c r="AU134" s="241" t="s">
        <v>90</v>
      </c>
      <c r="AY134" s="18" t="s">
        <v>244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251</v>
      </c>
      <c r="BM134" s="241" t="s">
        <v>92</v>
      </c>
    </row>
    <row r="135" s="2" customFormat="1" ht="16.5" customHeight="1">
      <c r="A135" s="39"/>
      <c r="B135" s="40"/>
      <c r="C135" s="229" t="s">
        <v>358</v>
      </c>
      <c r="D135" s="229" t="s">
        <v>247</v>
      </c>
      <c r="E135" s="230" t="s">
        <v>3813</v>
      </c>
      <c r="F135" s="231" t="s">
        <v>3816</v>
      </c>
      <c r="G135" s="232" t="s">
        <v>184</v>
      </c>
      <c r="H135" s="233">
        <v>240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251</v>
      </c>
      <c r="AT135" s="241" t="s">
        <v>247</v>
      </c>
      <c r="AU135" s="241" t="s">
        <v>90</v>
      </c>
      <c r="AY135" s="18" t="s">
        <v>244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251</v>
      </c>
      <c r="BM135" s="241" t="s">
        <v>251</v>
      </c>
    </row>
    <row r="136" s="2" customFormat="1" ht="16.5" customHeight="1">
      <c r="A136" s="39"/>
      <c r="B136" s="40"/>
      <c r="C136" s="229" t="s">
        <v>251</v>
      </c>
      <c r="D136" s="303" t="s">
        <v>247</v>
      </c>
      <c r="E136" s="230" t="s">
        <v>3815</v>
      </c>
      <c r="F136" s="231" t="s">
        <v>3818</v>
      </c>
      <c r="G136" s="232" t="s">
        <v>184</v>
      </c>
      <c r="H136" s="233">
        <v>1010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251</v>
      </c>
      <c r="AT136" s="241" t="s">
        <v>247</v>
      </c>
      <c r="AU136" s="241" t="s">
        <v>90</v>
      </c>
      <c r="AY136" s="18" t="s">
        <v>244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251</v>
      </c>
      <c r="BM136" s="241" t="s">
        <v>266</v>
      </c>
    </row>
    <row r="137" s="2" customFormat="1" ht="16.5" customHeight="1">
      <c r="A137" s="39"/>
      <c r="B137" s="40"/>
      <c r="C137" s="229" t="s">
        <v>260</v>
      </c>
      <c r="D137" s="229" t="s">
        <v>247</v>
      </c>
      <c r="E137" s="230" t="s">
        <v>3817</v>
      </c>
      <c r="F137" s="231" t="s">
        <v>3820</v>
      </c>
      <c r="G137" s="232" t="s">
        <v>184</v>
      </c>
      <c r="H137" s="233">
        <v>120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251</v>
      </c>
      <c r="AT137" s="241" t="s">
        <v>247</v>
      </c>
      <c r="AU137" s="241" t="s">
        <v>90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251</v>
      </c>
      <c r="BM137" s="241" t="s">
        <v>280</v>
      </c>
    </row>
    <row r="138" s="2" customFormat="1" ht="16.5" customHeight="1">
      <c r="A138" s="39"/>
      <c r="B138" s="40"/>
      <c r="C138" s="229" t="s">
        <v>266</v>
      </c>
      <c r="D138" s="229" t="s">
        <v>247</v>
      </c>
      <c r="E138" s="230" t="s">
        <v>3819</v>
      </c>
      <c r="F138" s="231" t="s">
        <v>3824</v>
      </c>
      <c r="G138" s="232" t="s">
        <v>184</v>
      </c>
      <c r="H138" s="233">
        <v>80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251</v>
      </c>
      <c r="AT138" s="241" t="s">
        <v>247</v>
      </c>
      <c r="AU138" s="241" t="s">
        <v>90</v>
      </c>
      <c r="AY138" s="18" t="s">
        <v>244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251</v>
      </c>
      <c r="BM138" s="241" t="s">
        <v>292</v>
      </c>
    </row>
    <row r="139" s="2" customFormat="1" ht="16.5" customHeight="1">
      <c r="A139" s="39"/>
      <c r="B139" s="40"/>
      <c r="C139" s="229" t="s">
        <v>274</v>
      </c>
      <c r="D139" s="229" t="s">
        <v>247</v>
      </c>
      <c r="E139" s="230" t="s">
        <v>3821</v>
      </c>
      <c r="F139" s="231" t="s">
        <v>5901</v>
      </c>
      <c r="G139" s="232" t="s">
        <v>184</v>
      </c>
      <c r="H139" s="233">
        <v>160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251</v>
      </c>
      <c r="AT139" s="241" t="s">
        <v>247</v>
      </c>
      <c r="AU139" s="241" t="s">
        <v>90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251</v>
      </c>
      <c r="BM139" s="241" t="s">
        <v>8</v>
      </c>
    </row>
    <row r="140" s="2" customFormat="1" ht="16.5" customHeight="1">
      <c r="A140" s="39"/>
      <c r="B140" s="40"/>
      <c r="C140" s="229" t="s">
        <v>280</v>
      </c>
      <c r="D140" s="229" t="s">
        <v>247</v>
      </c>
      <c r="E140" s="230" t="s">
        <v>3823</v>
      </c>
      <c r="F140" s="231" t="s">
        <v>3822</v>
      </c>
      <c r="G140" s="232" t="s">
        <v>184</v>
      </c>
      <c r="H140" s="233">
        <v>250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251</v>
      </c>
      <c r="AT140" s="241" t="s">
        <v>247</v>
      </c>
      <c r="AU140" s="241" t="s">
        <v>90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251</v>
      </c>
      <c r="BM140" s="241" t="s">
        <v>320</v>
      </c>
    </row>
    <row r="141" s="2" customFormat="1" ht="24.15" customHeight="1">
      <c r="A141" s="39"/>
      <c r="B141" s="40"/>
      <c r="C141" s="229" t="s">
        <v>288</v>
      </c>
      <c r="D141" s="229" t="s">
        <v>247</v>
      </c>
      <c r="E141" s="230" t="s">
        <v>3825</v>
      </c>
      <c r="F141" s="231" t="s">
        <v>3830</v>
      </c>
      <c r="G141" s="232" t="s">
        <v>184</v>
      </c>
      <c r="H141" s="233">
        <v>250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251</v>
      </c>
      <c r="AT141" s="241" t="s">
        <v>247</v>
      </c>
      <c r="AU141" s="241" t="s">
        <v>90</v>
      </c>
      <c r="AY141" s="18" t="s">
        <v>244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251</v>
      </c>
      <c r="BM141" s="241" t="s">
        <v>330</v>
      </c>
    </row>
    <row r="142" s="2" customFormat="1" ht="24.15" customHeight="1">
      <c r="A142" s="39"/>
      <c r="B142" s="40"/>
      <c r="C142" s="229" t="s">
        <v>292</v>
      </c>
      <c r="D142" s="229" t="s">
        <v>247</v>
      </c>
      <c r="E142" s="230" t="s">
        <v>3827</v>
      </c>
      <c r="F142" s="231" t="s">
        <v>3832</v>
      </c>
      <c r="G142" s="232" t="s">
        <v>184</v>
      </c>
      <c r="H142" s="233">
        <v>120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251</v>
      </c>
      <c r="AT142" s="241" t="s">
        <v>247</v>
      </c>
      <c r="AU142" s="241" t="s">
        <v>90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251</v>
      </c>
      <c r="BM142" s="241" t="s">
        <v>341</v>
      </c>
    </row>
    <row r="143" s="2" customFormat="1" ht="24.15" customHeight="1">
      <c r="A143" s="39"/>
      <c r="B143" s="40"/>
      <c r="C143" s="229" t="s">
        <v>297</v>
      </c>
      <c r="D143" s="229" t="s">
        <v>247</v>
      </c>
      <c r="E143" s="230" t="s">
        <v>3829</v>
      </c>
      <c r="F143" s="231" t="s">
        <v>5902</v>
      </c>
      <c r="G143" s="232" t="s">
        <v>184</v>
      </c>
      <c r="H143" s="233">
        <v>160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251</v>
      </c>
      <c r="AT143" s="241" t="s">
        <v>247</v>
      </c>
      <c r="AU143" s="241" t="s">
        <v>90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251</v>
      </c>
      <c r="BM143" s="241" t="s">
        <v>354</v>
      </c>
    </row>
    <row r="144" s="2" customFormat="1" ht="16.5" customHeight="1">
      <c r="A144" s="39"/>
      <c r="B144" s="40"/>
      <c r="C144" s="229" t="s">
        <v>8</v>
      </c>
      <c r="D144" s="229" t="s">
        <v>247</v>
      </c>
      <c r="E144" s="230" t="s">
        <v>3831</v>
      </c>
      <c r="F144" s="231" t="s">
        <v>3842</v>
      </c>
      <c r="G144" s="232" t="s">
        <v>184</v>
      </c>
      <c r="H144" s="233">
        <v>250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251</v>
      </c>
      <c r="AT144" s="241" t="s">
        <v>247</v>
      </c>
      <c r="AU144" s="241" t="s">
        <v>90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251</v>
      </c>
      <c r="BM144" s="241" t="s">
        <v>369</v>
      </c>
    </row>
    <row r="145" s="2" customFormat="1" ht="16.5" customHeight="1">
      <c r="A145" s="39"/>
      <c r="B145" s="40"/>
      <c r="C145" s="229" t="s">
        <v>311</v>
      </c>
      <c r="D145" s="229" t="s">
        <v>247</v>
      </c>
      <c r="E145" s="230" t="s">
        <v>3833</v>
      </c>
      <c r="F145" s="231" t="s">
        <v>3846</v>
      </c>
      <c r="G145" s="232" t="s">
        <v>184</v>
      </c>
      <c r="H145" s="233">
        <v>120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251</v>
      </c>
      <c r="AT145" s="241" t="s">
        <v>247</v>
      </c>
      <c r="AU145" s="241" t="s">
        <v>90</v>
      </c>
      <c r="AY145" s="18" t="s">
        <v>244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251</v>
      </c>
      <c r="BM145" s="241" t="s">
        <v>384</v>
      </c>
    </row>
    <row r="146" s="2" customFormat="1" ht="16.5" customHeight="1">
      <c r="A146" s="39"/>
      <c r="B146" s="40"/>
      <c r="C146" s="229" t="s">
        <v>320</v>
      </c>
      <c r="D146" s="229" t="s">
        <v>247</v>
      </c>
      <c r="E146" s="230" t="s">
        <v>3835</v>
      </c>
      <c r="F146" s="231" t="s">
        <v>3848</v>
      </c>
      <c r="G146" s="232" t="s">
        <v>184</v>
      </c>
      <c r="H146" s="233">
        <v>400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251</v>
      </c>
      <c r="AT146" s="241" t="s">
        <v>247</v>
      </c>
      <c r="AU146" s="241" t="s">
        <v>90</v>
      </c>
      <c r="AY146" s="18" t="s">
        <v>244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251</v>
      </c>
      <c r="BM146" s="241" t="s">
        <v>394</v>
      </c>
    </row>
    <row r="147" s="2" customFormat="1" ht="16.5" customHeight="1">
      <c r="A147" s="39"/>
      <c r="B147" s="40"/>
      <c r="C147" s="229" t="s">
        <v>325</v>
      </c>
      <c r="D147" s="229" t="s">
        <v>247</v>
      </c>
      <c r="E147" s="230" t="s">
        <v>3837</v>
      </c>
      <c r="F147" s="231" t="s">
        <v>3850</v>
      </c>
      <c r="G147" s="232" t="s">
        <v>184</v>
      </c>
      <c r="H147" s="233">
        <v>100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251</v>
      </c>
      <c r="AT147" s="241" t="s">
        <v>247</v>
      </c>
      <c r="AU147" s="241" t="s">
        <v>90</v>
      </c>
      <c r="AY147" s="18" t="s">
        <v>244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251</v>
      </c>
      <c r="BM147" s="241" t="s">
        <v>405</v>
      </c>
    </row>
    <row r="148" s="2" customFormat="1" ht="16.5" customHeight="1">
      <c r="A148" s="39"/>
      <c r="B148" s="40"/>
      <c r="C148" s="229" t="s">
        <v>330</v>
      </c>
      <c r="D148" s="229" t="s">
        <v>247</v>
      </c>
      <c r="E148" s="230" t="s">
        <v>3839</v>
      </c>
      <c r="F148" s="231" t="s">
        <v>3852</v>
      </c>
      <c r="G148" s="232" t="s">
        <v>184</v>
      </c>
      <c r="H148" s="233">
        <v>100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251</v>
      </c>
      <c r="AT148" s="241" t="s">
        <v>247</v>
      </c>
      <c r="AU148" s="241" t="s">
        <v>90</v>
      </c>
      <c r="AY148" s="18" t="s">
        <v>244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251</v>
      </c>
      <c r="BM148" s="241" t="s">
        <v>415</v>
      </c>
    </row>
    <row r="149" s="2" customFormat="1" ht="16.5" customHeight="1">
      <c r="A149" s="39"/>
      <c r="B149" s="40"/>
      <c r="C149" s="229" t="s">
        <v>335</v>
      </c>
      <c r="D149" s="229" t="s">
        <v>247</v>
      </c>
      <c r="E149" s="230" t="s">
        <v>3841</v>
      </c>
      <c r="F149" s="231" t="s">
        <v>3854</v>
      </c>
      <c r="G149" s="232" t="s">
        <v>1354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251</v>
      </c>
      <c r="AT149" s="241" t="s">
        <v>247</v>
      </c>
      <c r="AU149" s="241" t="s">
        <v>90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251</v>
      </c>
      <c r="BM149" s="241" t="s">
        <v>427</v>
      </c>
    </row>
    <row r="150" s="2" customFormat="1" ht="16.5" customHeight="1">
      <c r="A150" s="39"/>
      <c r="B150" s="40"/>
      <c r="C150" s="229" t="s">
        <v>341</v>
      </c>
      <c r="D150" s="229" t="s">
        <v>247</v>
      </c>
      <c r="E150" s="230" t="s">
        <v>3843</v>
      </c>
      <c r="F150" s="231" t="s">
        <v>3856</v>
      </c>
      <c r="G150" s="232" t="s">
        <v>1354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251</v>
      </c>
      <c r="AT150" s="241" t="s">
        <v>247</v>
      </c>
      <c r="AU150" s="241" t="s">
        <v>90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251</v>
      </c>
      <c r="BM150" s="241" t="s">
        <v>439</v>
      </c>
    </row>
    <row r="151" s="12" customFormat="1" ht="25.92" customHeight="1">
      <c r="A151" s="12"/>
      <c r="B151" s="213"/>
      <c r="C151" s="214"/>
      <c r="D151" s="215" t="s">
        <v>82</v>
      </c>
      <c r="E151" s="216" t="s">
        <v>92</v>
      </c>
      <c r="F151" s="216" t="s">
        <v>3857</v>
      </c>
      <c r="G151" s="214"/>
      <c r="H151" s="214"/>
      <c r="I151" s="217"/>
      <c r="J151" s="218">
        <f>BK151</f>
        <v>0</v>
      </c>
      <c r="K151" s="214"/>
      <c r="L151" s="219"/>
      <c r="M151" s="220"/>
      <c r="N151" s="221"/>
      <c r="O151" s="221"/>
      <c r="P151" s="222">
        <f>SUM(P152:P161)</f>
        <v>0</v>
      </c>
      <c r="Q151" s="221"/>
      <c r="R151" s="222">
        <f>SUM(R152:R161)</f>
        <v>0</v>
      </c>
      <c r="S151" s="221"/>
      <c r="T151" s="223">
        <f>SUM(T152:T161)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90</v>
      </c>
      <c r="AT151" s="225" t="s">
        <v>82</v>
      </c>
      <c r="AU151" s="225" t="s">
        <v>83</v>
      </c>
      <c r="AY151" s="224" t="s">
        <v>244</v>
      </c>
      <c r="BK151" s="226">
        <f>SUM(BK152:BK161)</f>
        <v>0</v>
      </c>
    </row>
    <row r="152" s="2" customFormat="1" ht="16.5" customHeight="1">
      <c r="A152" s="39"/>
      <c r="B152" s="40"/>
      <c r="C152" s="229" t="s">
        <v>7</v>
      </c>
      <c r="D152" s="229" t="s">
        <v>247</v>
      </c>
      <c r="E152" s="230" t="s">
        <v>3858</v>
      </c>
      <c r="F152" s="231" t="s">
        <v>3859</v>
      </c>
      <c r="G152" s="232" t="s">
        <v>687</v>
      </c>
      <c r="H152" s="233">
        <v>40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251</v>
      </c>
      <c r="AT152" s="241" t="s">
        <v>247</v>
      </c>
      <c r="AU152" s="241" t="s">
        <v>90</v>
      </c>
      <c r="AY152" s="18" t="s">
        <v>244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251</v>
      </c>
      <c r="BM152" s="241" t="s">
        <v>454</v>
      </c>
    </row>
    <row r="153" s="2" customFormat="1" ht="16.5" customHeight="1">
      <c r="A153" s="39"/>
      <c r="B153" s="40"/>
      <c r="C153" s="229" t="s">
        <v>369</v>
      </c>
      <c r="D153" s="229" t="s">
        <v>247</v>
      </c>
      <c r="E153" s="230" t="s">
        <v>3860</v>
      </c>
      <c r="F153" s="231" t="s">
        <v>3861</v>
      </c>
      <c r="G153" s="232" t="s">
        <v>687</v>
      </c>
      <c r="H153" s="233">
        <v>6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251</v>
      </c>
      <c r="AT153" s="241" t="s">
        <v>247</v>
      </c>
      <c r="AU153" s="241" t="s">
        <v>90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251</v>
      </c>
      <c r="BM153" s="241" t="s">
        <v>465</v>
      </c>
    </row>
    <row r="154" s="2" customFormat="1" ht="16.5" customHeight="1">
      <c r="A154" s="39"/>
      <c r="B154" s="40"/>
      <c r="C154" s="229" t="s">
        <v>375</v>
      </c>
      <c r="D154" s="229" t="s">
        <v>247</v>
      </c>
      <c r="E154" s="230" t="s">
        <v>3862</v>
      </c>
      <c r="F154" s="231" t="s">
        <v>3863</v>
      </c>
      <c r="G154" s="232" t="s">
        <v>687</v>
      </c>
      <c r="H154" s="233">
        <v>6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251</v>
      </c>
      <c r="AT154" s="241" t="s">
        <v>247</v>
      </c>
      <c r="AU154" s="241" t="s">
        <v>90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251</v>
      </c>
      <c r="BM154" s="241" t="s">
        <v>481</v>
      </c>
    </row>
    <row r="155" s="2" customFormat="1" ht="16.5" customHeight="1">
      <c r="A155" s="39"/>
      <c r="B155" s="40"/>
      <c r="C155" s="229" t="s">
        <v>384</v>
      </c>
      <c r="D155" s="229" t="s">
        <v>247</v>
      </c>
      <c r="E155" s="230" t="s">
        <v>3864</v>
      </c>
      <c r="F155" s="231" t="s">
        <v>3865</v>
      </c>
      <c r="G155" s="232" t="s">
        <v>687</v>
      </c>
      <c r="H155" s="233">
        <v>4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251</v>
      </c>
      <c r="AT155" s="241" t="s">
        <v>247</v>
      </c>
      <c r="AU155" s="241" t="s">
        <v>90</v>
      </c>
      <c r="AY155" s="18" t="s">
        <v>244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251</v>
      </c>
      <c r="BM155" s="241" t="s">
        <v>2066</v>
      </c>
    </row>
    <row r="156" s="2" customFormat="1" ht="16.5" customHeight="1">
      <c r="A156" s="39"/>
      <c r="B156" s="40"/>
      <c r="C156" s="229" t="s">
        <v>389</v>
      </c>
      <c r="D156" s="229" t="s">
        <v>247</v>
      </c>
      <c r="E156" s="230" t="s">
        <v>3866</v>
      </c>
      <c r="F156" s="231" t="s">
        <v>3867</v>
      </c>
      <c r="G156" s="232" t="s">
        <v>687</v>
      </c>
      <c r="H156" s="233">
        <v>4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251</v>
      </c>
      <c r="AT156" s="241" t="s">
        <v>247</v>
      </c>
      <c r="AU156" s="241" t="s">
        <v>90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251</v>
      </c>
      <c r="BM156" s="241" t="s">
        <v>514</v>
      </c>
    </row>
    <row r="157" s="2" customFormat="1" ht="16.5" customHeight="1">
      <c r="A157" s="39"/>
      <c r="B157" s="40"/>
      <c r="C157" s="229" t="s">
        <v>399</v>
      </c>
      <c r="D157" s="229" t="s">
        <v>247</v>
      </c>
      <c r="E157" s="230" t="s">
        <v>3870</v>
      </c>
      <c r="F157" s="231" t="s">
        <v>3871</v>
      </c>
      <c r="G157" s="232" t="s">
        <v>687</v>
      </c>
      <c r="H157" s="233">
        <v>8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251</v>
      </c>
      <c r="AT157" s="241" t="s">
        <v>247</v>
      </c>
      <c r="AU157" s="241" t="s">
        <v>90</v>
      </c>
      <c r="AY157" s="18" t="s">
        <v>244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251</v>
      </c>
      <c r="BM157" s="241" t="s">
        <v>549</v>
      </c>
    </row>
    <row r="158" s="2" customFormat="1" ht="16.5" customHeight="1">
      <c r="A158" s="39"/>
      <c r="B158" s="40"/>
      <c r="C158" s="229" t="s">
        <v>405</v>
      </c>
      <c r="D158" s="229" t="s">
        <v>247</v>
      </c>
      <c r="E158" s="230" t="s">
        <v>3872</v>
      </c>
      <c r="F158" s="231" t="s">
        <v>3873</v>
      </c>
      <c r="G158" s="232" t="s">
        <v>687</v>
      </c>
      <c r="H158" s="233">
        <v>4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251</v>
      </c>
      <c r="AT158" s="241" t="s">
        <v>247</v>
      </c>
      <c r="AU158" s="241" t="s">
        <v>90</v>
      </c>
      <c r="AY158" s="18" t="s">
        <v>244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251</v>
      </c>
      <c r="BM158" s="241" t="s">
        <v>567</v>
      </c>
    </row>
    <row r="159" s="2" customFormat="1" ht="16.5" customHeight="1">
      <c r="A159" s="39"/>
      <c r="B159" s="40"/>
      <c r="C159" s="229" t="s">
        <v>411</v>
      </c>
      <c r="D159" s="229" t="s">
        <v>247</v>
      </c>
      <c r="E159" s="230" t="s">
        <v>3874</v>
      </c>
      <c r="F159" s="231" t="s">
        <v>3875</v>
      </c>
      <c r="G159" s="232" t="s">
        <v>687</v>
      </c>
      <c r="H159" s="233">
        <v>6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251</v>
      </c>
      <c r="AT159" s="241" t="s">
        <v>247</v>
      </c>
      <c r="AU159" s="241" t="s">
        <v>90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251</v>
      </c>
      <c r="BM159" s="241" t="s">
        <v>585</v>
      </c>
    </row>
    <row r="160" s="2" customFormat="1" ht="16.5" customHeight="1">
      <c r="A160" s="39"/>
      <c r="B160" s="40"/>
      <c r="C160" s="229" t="s">
        <v>415</v>
      </c>
      <c r="D160" s="229" t="s">
        <v>247</v>
      </c>
      <c r="E160" s="230" t="s">
        <v>3876</v>
      </c>
      <c r="F160" s="231" t="s">
        <v>3854</v>
      </c>
      <c r="G160" s="232" t="s">
        <v>1354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251</v>
      </c>
      <c r="AT160" s="241" t="s">
        <v>247</v>
      </c>
      <c r="AU160" s="241" t="s">
        <v>90</v>
      </c>
      <c r="AY160" s="18" t="s">
        <v>244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251</v>
      </c>
      <c r="BM160" s="241" t="s">
        <v>595</v>
      </c>
    </row>
    <row r="161" s="2" customFormat="1" ht="16.5" customHeight="1">
      <c r="A161" s="39"/>
      <c r="B161" s="40"/>
      <c r="C161" s="229" t="s">
        <v>419</v>
      </c>
      <c r="D161" s="229" t="s">
        <v>247</v>
      </c>
      <c r="E161" s="230" t="s">
        <v>3877</v>
      </c>
      <c r="F161" s="231" t="s">
        <v>3856</v>
      </c>
      <c r="G161" s="232" t="s">
        <v>1354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251</v>
      </c>
      <c r="AT161" s="241" t="s">
        <v>247</v>
      </c>
      <c r="AU161" s="241" t="s">
        <v>90</v>
      </c>
      <c r="AY161" s="18" t="s">
        <v>244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251</v>
      </c>
      <c r="BM161" s="241" t="s">
        <v>607</v>
      </c>
    </row>
    <row r="162" s="12" customFormat="1" ht="25.92" customHeight="1">
      <c r="A162" s="12"/>
      <c r="B162" s="213"/>
      <c r="C162" s="214"/>
      <c r="D162" s="215" t="s">
        <v>82</v>
      </c>
      <c r="E162" s="216" t="s">
        <v>358</v>
      </c>
      <c r="F162" s="216" t="s">
        <v>3878</v>
      </c>
      <c r="G162" s="214"/>
      <c r="H162" s="214"/>
      <c r="I162" s="217"/>
      <c r="J162" s="218">
        <f>BK162</f>
        <v>0</v>
      </c>
      <c r="K162" s="214"/>
      <c r="L162" s="219"/>
      <c r="M162" s="220"/>
      <c r="N162" s="221"/>
      <c r="O162" s="221"/>
      <c r="P162" s="222">
        <f>SUM(P163:P165)</f>
        <v>0</v>
      </c>
      <c r="Q162" s="221"/>
      <c r="R162" s="222">
        <f>SUM(R163:R165)</f>
        <v>0</v>
      </c>
      <c r="S162" s="221"/>
      <c r="T162" s="223">
        <f>SUM(T163:T165)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4" t="s">
        <v>90</v>
      </c>
      <c r="AT162" s="225" t="s">
        <v>82</v>
      </c>
      <c r="AU162" s="225" t="s">
        <v>83</v>
      </c>
      <c r="AY162" s="224" t="s">
        <v>244</v>
      </c>
      <c r="BK162" s="226">
        <f>SUM(BK163:BK165)</f>
        <v>0</v>
      </c>
    </row>
    <row r="163" s="2" customFormat="1" ht="16.5" customHeight="1">
      <c r="A163" s="39"/>
      <c r="B163" s="40"/>
      <c r="C163" s="229" t="s">
        <v>439</v>
      </c>
      <c r="D163" s="229" t="s">
        <v>247</v>
      </c>
      <c r="E163" s="230" t="s">
        <v>3879</v>
      </c>
      <c r="F163" s="231" t="s">
        <v>5903</v>
      </c>
      <c r="G163" s="232" t="s">
        <v>687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251</v>
      </c>
      <c r="AT163" s="241" t="s">
        <v>247</v>
      </c>
      <c r="AU163" s="241" t="s">
        <v>90</v>
      </c>
      <c r="AY163" s="18" t="s">
        <v>244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251</v>
      </c>
      <c r="BM163" s="241" t="s">
        <v>634</v>
      </c>
    </row>
    <row r="164" s="2" customFormat="1" ht="16.5" customHeight="1">
      <c r="A164" s="39"/>
      <c r="B164" s="40"/>
      <c r="C164" s="229" t="s">
        <v>446</v>
      </c>
      <c r="D164" s="229" t="s">
        <v>247</v>
      </c>
      <c r="E164" s="230" t="s">
        <v>3881</v>
      </c>
      <c r="F164" s="231" t="s">
        <v>3854</v>
      </c>
      <c r="G164" s="232" t="s">
        <v>1354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251</v>
      </c>
      <c r="AT164" s="241" t="s">
        <v>247</v>
      </c>
      <c r="AU164" s="241" t="s">
        <v>90</v>
      </c>
      <c r="AY164" s="18" t="s">
        <v>244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251</v>
      </c>
      <c r="BM164" s="241" t="s">
        <v>642</v>
      </c>
    </row>
    <row r="165" s="2" customFormat="1" ht="16.5" customHeight="1">
      <c r="A165" s="39"/>
      <c r="B165" s="40"/>
      <c r="C165" s="229" t="s">
        <v>454</v>
      </c>
      <c r="D165" s="229" t="s">
        <v>247</v>
      </c>
      <c r="E165" s="230" t="s">
        <v>3883</v>
      </c>
      <c r="F165" s="231" t="s">
        <v>3856</v>
      </c>
      <c r="G165" s="232" t="s">
        <v>1354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251</v>
      </c>
      <c r="AT165" s="241" t="s">
        <v>247</v>
      </c>
      <c r="AU165" s="241" t="s">
        <v>90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251</v>
      </c>
      <c r="BM165" s="241" t="s">
        <v>650</v>
      </c>
    </row>
    <row r="166" s="12" customFormat="1" ht="25.92" customHeight="1">
      <c r="A166" s="12"/>
      <c r="B166" s="213"/>
      <c r="C166" s="214"/>
      <c r="D166" s="215" t="s">
        <v>82</v>
      </c>
      <c r="E166" s="216" t="s">
        <v>251</v>
      </c>
      <c r="F166" s="216" t="s">
        <v>3887</v>
      </c>
      <c r="G166" s="214"/>
      <c r="H166" s="214"/>
      <c r="I166" s="217"/>
      <c r="J166" s="218">
        <f>BK166</f>
        <v>0</v>
      </c>
      <c r="K166" s="214"/>
      <c r="L166" s="219"/>
      <c r="M166" s="220"/>
      <c r="N166" s="221"/>
      <c r="O166" s="221"/>
      <c r="P166" s="222">
        <f>SUM(P167:P187)</f>
        <v>0</v>
      </c>
      <c r="Q166" s="221"/>
      <c r="R166" s="222">
        <f>SUM(R167:R187)</f>
        <v>0</v>
      </c>
      <c r="S166" s="221"/>
      <c r="T166" s="223">
        <f>SUM(T167:T187)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90</v>
      </c>
      <c r="AT166" s="225" t="s">
        <v>82</v>
      </c>
      <c r="AU166" s="225" t="s">
        <v>83</v>
      </c>
      <c r="AY166" s="224" t="s">
        <v>244</v>
      </c>
      <c r="BK166" s="226">
        <f>SUM(BK167:BK187)</f>
        <v>0</v>
      </c>
    </row>
    <row r="167" s="2" customFormat="1" ht="55.5" customHeight="1">
      <c r="A167" s="39"/>
      <c r="B167" s="40"/>
      <c r="C167" s="229" t="s">
        <v>470</v>
      </c>
      <c r="D167" s="229" t="s">
        <v>247</v>
      </c>
      <c r="E167" s="230" t="s">
        <v>3888</v>
      </c>
      <c r="F167" s="231" t="s">
        <v>3889</v>
      </c>
      <c r="G167" s="232" t="s">
        <v>687</v>
      </c>
      <c r="H167" s="233">
        <v>7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251</v>
      </c>
      <c r="AT167" s="241" t="s">
        <v>247</v>
      </c>
      <c r="AU167" s="241" t="s">
        <v>90</v>
      </c>
      <c r="AY167" s="18" t="s">
        <v>244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251</v>
      </c>
      <c r="BM167" s="241" t="s">
        <v>668</v>
      </c>
    </row>
    <row r="168" s="2" customFormat="1" ht="49.05" customHeight="1">
      <c r="A168" s="39"/>
      <c r="B168" s="40"/>
      <c r="C168" s="229" t="s">
        <v>481</v>
      </c>
      <c r="D168" s="229" t="s">
        <v>247</v>
      </c>
      <c r="E168" s="230" t="s">
        <v>3890</v>
      </c>
      <c r="F168" s="231" t="s">
        <v>3891</v>
      </c>
      <c r="G168" s="232" t="s">
        <v>687</v>
      </c>
      <c r="H168" s="233">
        <v>10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251</v>
      </c>
      <c r="AT168" s="241" t="s">
        <v>247</v>
      </c>
      <c r="AU168" s="241" t="s">
        <v>90</v>
      </c>
      <c r="AY168" s="18" t="s">
        <v>244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251</v>
      </c>
      <c r="BM168" s="241" t="s">
        <v>772</v>
      </c>
    </row>
    <row r="169" s="2" customFormat="1" ht="49.05" customHeight="1">
      <c r="A169" s="39"/>
      <c r="B169" s="40"/>
      <c r="C169" s="229" t="s">
        <v>2062</v>
      </c>
      <c r="D169" s="229" t="s">
        <v>247</v>
      </c>
      <c r="E169" s="230" t="s">
        <v>3892</v>
      </c>
      <c r="F169" s="231" t="s">
        <v>3893</v>
      </c>
      <c r="G169" s="232" t="s">
        <v>687</v>
      </c>
      <c r="H169" s="233">
        <v>34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251</v>
      </c>
      <c r="AT169" s="241" t="s">
        <v>247</v>
      </c>
      <c r="AU169" s="241" t="s">
        <v>90</v>
      </c>
      <c r="AY169" s="18" t="s">
        <v>244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251</v>
      </c>
      <c r="BM169" s="241" t="s">
        <v>798</v>
      </c>
    </row>
    <row r="170" s="2" customFormat="1" ht="49.05" customHeight="1">
      <c r="A170" s="39"/>
      <c r="B170" s="40"/>
      <c r="C170" s="229" t="s">
        <v>2066</v>
      </c>
      <c r="D170" s="229" t="s">
        <v>247</v>
      </c>
      <c r="E170" s="230" t="s">
        <v>3885</v>
      </c>
      <c r="F170" s="231" t="s">
        <v>3895</v>
      </c>
      <c r="G170" s="232" t="s">
        <v>687</v>
      </c>
      <c r="H170" s="233">
        <v>12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251</v>
      </c>
      <c r="AT170" s="241" t="s">
        <v>247</v>
      </c>
      <c r="AU170" s="241" t="s">
        <v>90</v>
      </c>
      <c r="AY170" s="18" t="s">
        <v>244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251</v>
      </c>
      <c r="BM170" s="241" t="s">
        <v>807</v>
      </c>
    </row>
    <row r="171" s="2" customFormat="1" ht="49.05" customHeight="1">
      <c r="A171" s="39"/>
      <c r="B171" s="40"/>
      <c r="C171" s="229" t="s">
        <v>2070</v>
      </c>
      <c r="D171" s="229" t="s">
        <v>247</v>
      </c>
      <c r="E171" s="230" t="s">
        <v>3886</v>
      </c>
      <c r="F171" s="231" t="s">
        <v>3897</v>
      </c>
      <c r="G171" s="232" t="s">
        <v>687</v>
      </c>
      <c r="H171" s="233">
        <v>8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251</v>
      </c>
      <c r="AT171" s="241" t="s">
        <v>247</v>
      </c>
      <c r="AU171" s="241" t="s">
        <v>90</v>
      </c>
      <c r="AY171" s="18" t="s">
        <v>244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251</v>
      </c>
      <c r="BM171" s="241" t="s">
        <v>819</v>
      </c>
    </row>
    <row r="172" s="2" customFormat="1" ht="55.5" customHeight="1">
      <c r="A172" s="39"/>
      <c r="B172" s="40"/>
      <c r="C172" s="229" t="s">
        <v>514</v>
      </c>
      <c r="D172" s="229" t="s">
        <v>247</v>
      </c>
      <c r="E172" s="230" t="s">
        <v>3898</v>
      </c>
      <c r="F172" s="231" t="s">
        <v>3899</v>
      </c>
      <c r="G172" s="232" t="s">
        <v>687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251</v>
      </c>
      <c r="AT172" s="241" t="s">
        <v>247</v>
      </c>
      <c r="AU172" s="241" t="s">
        <v>90</v>
      </c>
      <c r="AY172" s="18" t="s">
        <v>244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251</v>
      </c>
      <c r="BM172" s="241" t="s">
        <v>827</v>
      </c>
    </row>
    <row r="173" s="2" customFormat="1" ht="33" customHeight="1">
      <c r="A173" s="39"/>
      <c r="B173" s="40"/>
      <c r="C173" s="229" t="s">
        <v>535</v>
      </c>
      <c r="D173" s="229" t="s">
        <v>247</v>
      </c>
      <c r="E173" s="230" t="s">
        <v>3900</v>
      </c>
      <c r="F173" s="231" t="s">
        <v>3903</v>
      </c>
      <c r="G173" s="232" t="s">
        <v>687</v>
      </c>
      <c r="H173" s="233">
        <v>9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251</v>
      </c>
      <c r="AT173" s="241" t="s">
        <v>247</v>
      </c>
      <c r="AU173" s="241" t="s">
        <v>90</v>
      </c>
      <c r="AY173" s="18" t="s">
        <v>244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251</v>
      </c>
      <c r="BM173" s="241" t="s">
        <v>842</v>
      </c>
    </row>
    <row r="174" s="2" customFormat="1" ht="37.8" customHeight="1">
      <c r="A174" s="39"/>
      <c r="B174" s="40"/>
      <c r="C174" s="229" t="s">
        <v>540</v>
      </c>
      <c r="D174" s="229" t="s">
        <v>247</v>
      </c>
      <c r="E174" s="230" t="s">
        <v>3902</v>
      </c>
      <c r="F174" s="231" t="s">
        <v>3905</v>
      </c>
      <c r="G174" s="232" t="s">
        <v>687</v>
      </c>
      <c r="H174" s="233">
        <v>7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251</v>
      </c>
      <c r="AT174" s="241" t="s">
        <v>247</v>
      </c>
      <c r="AU174" s="241" t="s">
        <v>90</v>
      </c>
      <c r="AY174" s="18" t="s">
        <v>244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251</v>
      </c>
      <c r="BM174" s="241" t="s">
        <v>856</v>
      </c>
    </row>
    <row r="175" s="2" customFormat="1" ht="24.15" customHeight="1">
      <c r="A175" s="39"/>
      <c r="B175" s="40"/>
      <c r="C175" s="229" t="s">
        <v>545</v>
      </c>
      <c r="D175" s="229" t="s">
        <v>247</v>
      </c>
      <c r="E175" s="230" t="s">
        <v>3904</v>
      </c>
      <c r="F175" s="231" t="s">
        <v>3909</v>
      </c>
      <c r="G175" s="232" t="s">
        <v>687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251</v>
      </c>
      <c r="AT175" s="241" t="s">
        <v>247</v>
      </c>
      <c r="AU175" s="241" t="s">
        <v>90</v>
      </c>
      <c r="AY175" s="18" t="s">
        <v>244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251</v>
      </c>
      <c r="BM175" s="241" t="s">
        <v>867</v>
      </c>
    </row>
    <row r="176" s="2" customFormat="1" ht="33" customHeight="1">
      <c r="A176" s="39"/>
      <c r="B176" s="40"/>
      <c r="C176" s="229" t="s">
        <v>549</v>
      </c>
      <c r="D176" s="229" t="s">
        <v>247</v>
      </c>
      <c r="E176" s="230" t="s">
        <v>3906</v>
      </c>
      <c r="F176" s="231" t="s">
        <v>3911</v>
      </c>
      <c r="G176" s="232" t="s">
        <v>687</v>
      </c>
      <c r="H176" s="233">
        <v>3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251</v>
      </c>
      <c r="AT176" s="241" t="s">
        <v>247</v>
      </c>
      <c r="AU176" s="241" t="s">
        <v>90</v>
      </c>
      <c r="AY176" s="18" t="s">
        <v>244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251</v>
      </c>
      <c r="BM176" s="241" t="s">
        <v>876</v>
      </c>
    </row>
    <row r="177" s="2" customFormat="1" ht="24.15" customHeight="1">
      <c r="A177" s="39"/>
      <c r="B177" s="40"/>
      <c r="C177" s="229" t="s">
        <v>554</v>
      </c>
      <c r="D177" s="229" t="s">
        <v>247</v>
      </c>
      <c r="E177" s="230" t="s">
        <v>3908</v>
      </c>
      <c r="F177" s="231" t="s">
        <v>3913</v>
      </c>
      <c r="G177" s="232" t="s">
        <v>687</v>
      </c>
      <c r="H177" s="233">
        <v>1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251</v>
      </c>
      <c r="AT177" s="241" t="s">
        <v>247</v>
      </c>
      <c r="AU177" s="241" t="s">
        <v>90</v>
      </c>
      <c r="AY177" s="18" t="s">
        <v>244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251</v>
      </c>
      <c r="BM177" s="241" t="s">
        <v>886</v>
      </c>
    </row>
    <row r="178" s="2" customFormat="1" ht="24.15" customHeight="1">
      <c r="A178" s="39"/>
      <c r="B178" s="40"/>
      <c r="C178" s="229" t="s">
        <v>567</v>
      </c>
      <c r="D178" s="229" t="s">
        <v>247</v>
      </c>
      <c r="E178" s="230" t="s">
        <v>3910</v>
      </c>
      <c r="F178" s="231" t="s">
        <v>3915</v>
      </c>
      <c r="G178" s="232" t="s">
        <v>687</v>
      </c>
      <c r="H178" s="233">
        <v>2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251</v>
      </c>
      <c r="AT178" s="241" t="s">
        <v>247</v>
      </c>
      <c r="AU178" s="241" t="s">
        <v>90</v>
      </c>
      <c r="AY178" s="18" t="s">
        <v>244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251</v>
      </c>
      <c r="BM178" s="241" t="s">
        <v>894</v>
      </c>
    </row>
    <row r="179" s="2" customFormat="1" ht="24.15" customHeight="1">
      <c r="A179" s="39"/>
      <c r="B179" s="40"/>
      <c r="C179" s="229" t="s">
        <v>578</v>
      </c>
      <c r="D179" s="229" t="s">
        <v>247</v>
      </c>
      <c r="E179" s="230" t="s">
        <v>3912</v>
      </c>
      <c r="F179" s="231" t="s">
        <v>3917</v>
      </c>
      <c r="G179" s="232" t="s">
        <v>687</v>
      </c>
      <c r="H179" s="233">
        <v>12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251</v>
      </c>
      <c r="AT179" s="241" t="s">
        <v>247</v>
      </c>
      <c r="AU179" s="241" t="s">
        <v>90</v>
      </c>
      <c r="AY179" s="18" t="s">
        <v>244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251</v>
      </c>
      <c r="BM179" s="241" t="s">
        <v>930</v>
      </c>
    </row>
    <row r="180" s="2" customFormat="1" ht="24.15" customHeight="1">
      <c r="A180" s="39"/>
      <c r="B180" s="40"/>
      <c r="C180" s="229" t="s">
        <v>585</v>
      </c>
      <c r="D180" s="229" t="s">
        <v>247</v>
      </c>
      <c r="E180" s="230" t="s">
        <v>3914</v>
      </c>
      <c r="F180" s="231" t="s">
        <v>3919</v>
      </c>
      <c r="G180" s="232" t="s">
        <v>687</v>
      </c>
      <c r="H180" s="233">
        <v>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251</v>
      </c>
      <c r="AT180" s="241" t="s">
        <v>247</v>
      </c>
      <c r="AU180" s="241" t="s">
        <v>90</v>
      </c>
      <c r="AY180" s="18" t="s">
        <v>244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251</v>
      </c>
      <c r="BM180" s="241" t="s">
        <v>966</v>
      </c>
    </row>
    <row r="181" s="2" customFormat="1" ht="24.15" customHeight="1">
      <c r="A181" s="39"/>
      <c r="B181" s="40"/>
      <c r="C181" s="229" t="s">
        <v>2104</v>
      </c>
      <c r="D181" s="229" t="s">
        <v>247</v>
      </c>
      <c r="E181" s="230" t="s">
        <v>3916</v>
      </c>
      <c r="F181" s="231" t="s">
        <v>3921</v>
      </c>
      <c r="G181" s="232" t="s">
        <v>687</v>
      </c>
      <c r="H181" s="233">
        <v>3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251</v>
      </c>
      <c r="AT181" s="241" t="s">
        <v>247</v>
      </c>
      <c r="AU181" s="241" t="s">
        <v>90</v>
      </c>
      <c r="AY181" s="18" t="s">
        <v>244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251</v>
      </c>
      <c r="BM181" s="241" t="s">
        <v>975</v>
      </c>
    </row>
    <row r="182" s="2" customFormat="1" ht="24.15" customHeight="1">
      <c r="A182" s="39"/>
      <c r="B182" s="40"/>
      <c r="C182" s="229" t="s">
        <v>595</v>
      </c>
      <c r="D182" s="229" t="s">
        <v>247</v>
      </c>
      <c r="E182" s="230" t="s">
        <v>3918</v>
      </c>
      <c r="F182" s="231" t="s">
        <v>3923</v>
      </c>
      <c r="G182" s="232" t="s">
        <v>687</v>
      </c>
      <c r="H182" s="233">
        <v>2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251</v>
      </c>
      <c r="AT182" s="241" t="s">
        <v>247</v>
      </c>
      <c r="AU182" s="241" t="s">
        <v>90</v>
      </c>
      <c r="AY182" s="18" t="s">
        <v>244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251</v>
      </c>
      <c r="BM182" s="241" t="s">
        <v>1019</v>
      </c>
    </row>
    <row r="183" s="2" customFormat="1" ht="24.15" customHeight="1">
      <c r="A183" s="39"/>
      <c r="B183" s="40"/>
      <c r="C183" s="229" t="s">
        <v>601</v>
      </c>
      <c r="D183" s="229" t="s">
        <v>247</v>
      </c>
      <c r="E183" s="230" t="s">
        <v>3920</v>
      </c>
      <c r="F183" s="231" t="s">
        <v>3925</v>
      </c>
      <c r="G183" s="232" t="s">
        <v>1196</v>
      </c>
      <c r="H183" s="233">
        <v>0.20000000000000001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251</v>
      </c>
      <c r="AT183" s="241" t="s">
        <v>247</v>
      </c>
      <c r="AU183" s="241" t="s">
        <v>90</v>
      </c>
      <c r="AY183" s="18" t="s">
        <v>244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251</v>
      </c>
      <c r="BM183" s="241" t="s">
        <v>1141</v>
      </c>
    </row>
    <row r="184" s="2" customFormat="1" ht="21.75" customHeight="1">
      <c r="A184" s="39"/>
      <c r="B184" s="40"/>
      <c r="C184" s="229" t="s">
        <v>607</v>
      </c>
      <c r="D184" s="229" t="s">
        <v>247</v>
      </c>
      <c r="E184" s="230" t="s">
        <v>3845</v>
      </c>
      <c r="F184" s="231" t="s">
        <v>3929</v>
      </c>
      <c r="G184" s="232" t="s">
        <v>687</v>
      </c>
      <c r="H184" s="233">
        <v>6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251</v>
      </c>
      <c r="AT184" s="241" t="s">
        <v>247</v>
      </c>
      <c r="AU184" s="241" t="s">
        <v>90</v>
      </c>
      <c r="AY184" s="18" t="s">
        <v>244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251</v>
      </c>
      <c r="BM184" s="241" t="s">
        <v>1150</v>
      </c>
    </row>
    <row r="185" s="2" customFormat="1" ht="66.75" customHeight="1">
      <c r="A185" s="39"/>
      <c r="B185" s="40"/>
      <c r="C185" s="229" t="s">
        <v>628</v>
      </c>
      <c r="D185" s="229" t="s">
        <v>247</v>
      </c>
      <c r="E185" s="230" t="s">
        <v>3847</v>
      </c>
      <c r="F185" s="231" t="s">
        <v>5904</v>
      </c>
      <c r="G185" s="232" t="s">
        <v>1196</v>
      </c>
      <c r="H185" s="233">
        <v>0.10000000000000001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251</v>
      </c>
      <c r="AT185" s="241" t="s">
        <v>247</v>
      </c>
      <c r="AU185" s="241" t="s">
        <v>90</v>
      </c>
      <c r="AY185" s="18" t="s">
        <v>244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251</v>
      </c>
      <c r="BM185" s="241" t="s">
        <v>1203</v>
      </c>
    </row>
    <row r="186" s="2" customFormat="1" ht="16.5" customHeight="1">
      <c r="A186" s="39"/>
      <c r="B186" s="40"/>
      <c r="C186" s="229" t="s">
        <v>634</v>
      </c>
      <c r="D186" s="229" t="s">
        <v>247</v>
      </c>
      <c r="E186" s="230" t="s">
        <v>3849</v>
      </c>
      <c r="F186" s="231" t="s">
        <v>3933</v>
      </c>
      <c r="G186" s="232" t="s">
        <v>1354</v>
      </c>
      <c r="H186" s="233">
        <v>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251</v>
      </c>
      <c r="AT186" s="241" t="s">
        <v>247</v>
      </c>
      <c r="AU186" s="241" t="s">
        <v>90</v>
      </c>
      <c r="AY186" s="18" t="s">
        <v>244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251</v>
      </c>
      <c r="BM186" s="241" t="s">
        <v>1213</v>
      </c>
    </row>
    <row r="187" s="2" customFormat="1" ht="16.5" customHeight="1">
      <c r="A187" s="39"/>
      <c r="B187" s="40"/>
      <c r="C187" s="229" t="s">
        <v>638</v>
      </c>
      <c r="D187" s="229" t="s">
        <v>247</v>
      </c>
      <c r="E187" s="230" t="s">
        <v>3851</v>
      </c>
      <c r="F187" s="231" t="s">
        <v>3856</v>
      </c>
      <c r="G187" s="232" t="s">
        <v>1354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251</v>
      </c>
      <c r="AT187" s="241" t="s">
        <v>247</v>
      </c>
      <c r="AU187" s="241" t="s">
        <v>90</v>
      </c>
      <c r="AY187" s="18" t="s">
        <v>244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251</v>
      </c>
      <c r="BM187" s="241" t="s">
        <v>1222</v>
      </c>
    </row>
    <row r="188" s="12" customFormat="1" ht="25.92" customHeight="1">
      <c r="A188" s="12"/>
      <c r="B188" s="213"/>
      <c r="C188" s="214"/>
      <c r="D188" s="215" t="s">
        <v>82</v>
      </c>
      <c r="E188" s="216" t="s">
        <v>260</v>
      </c>
      <c r="F188" s="216" t="s">
        <v>3935</v>
      </c>
      <c r="G188" s="214"/>
      <c r="H188" s="214"/>
      <c r="I188" s="217"/>
      <c r="J188" s="218">
        <f>BK188</f>
        <v>0</v>
      </c>
      <c r="K188" s="214"/>
      <c r="L188" s="219"/>
      <c r="M188" s="220"/>
      <c r="N188" s="221"/>
      <c r="O188" s="221"/>
      <c r="P188" s="222">
        <f>SUM(P189:P206)</f>
        <v>0</v>
      </c>
      <c r="Q188" s="221"/>
      <c r="R188" s="222">
        <f>SUM(R189:R206)</f>
        <v>0</v>
      </c>
      <c r="S188" s="221"/>
      <c r="T188" s="223">
        <f>SUM(T189:T206)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24" t="s">
        <v>90</v>
      </c>
      <c r="AT188" s="225" t="s">
        <v>82</v>
      </c>
      <c r="AU188" s="225" t="s">
        <v>83</v>
      </c>
      <c r="AY188" s="224" t="s">
        <v>244</v>
      </c>
      <c r="BK188" s="226">
        <f>SUM(BK189:BK206)</f>
        <v>0</v>
      </c>
    </row>
    <row r="189" s="2" customFormat="1" ht="33" customHeight="1">
      <c r="A189" s="39"/>
      <c r="B189" s="40"/>
      <c r="C189" s="229" t="s">
        <v>650</v>
      </c>
      <c r="D189" s="229" t="s">
        <v>247</v>
      </c>
      <c r="E189" s="230" t="s">
        <v>3936</v>
      </c>
      <c r="F189" s="231" t="s">
        <v>3937</v>
      </c>
      <c r="G189" s="232" t="s">
        <v>184</v>
      </c>
      <c r="H189" s="233">
        <v>130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251</v>
      </c>
      <c r="AT189" s="241" t="s">
        <v>247</v>
      </c>
      <c r="AU189" s="241" t="s">
        <v>90</v>
      </c>
      <c r="AY189" s="18" t="s">
        <v>244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251</v>
      </c>
      <c r="BM189" s="241" t="s">
        <v>1230</v>
      </c>
    </row>
    <row r="190" s="2" customFormat="1" ht="33" customHeight="1">
      <c r="A190" s="39"/>
      <c r="B190" s="40"/>
      <c r="C190" s="229" t="s">
        <v>654</v>
      </c>
      <c r="D190" s="229" t="s">
        <v>247</v>
      </c>
      <c r="E190" s="230" t="s">
        <v>3938</v>
      </c>
      <c r="F190" s="231" t="s">
        <v>3939</v>
      </c>
      <c r="G190" s="232" t="s">
        <v>184</v>
      </c>
      <c r="H190" s="233">
        <v>130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251</v>
      </c>
      <c r="AT190" s="241" t="s">
        <v>247</v>
      </c>
      <c r="AU190" s="241" t="s">
        <v>90</v>
      </c>
      <c r="AY190" s="18" t="s">
        <v>244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251</v>
      </c>
      <c r="BM190" s="241" t="s">
        <v>1239</v>
      </c>
    </row>
    <row r="191" s="2" customFormat="1" ht="24.15" customHeight="1">
      <c r="A191" s="39"/>
      <c r="B191" s="40"/>
      <c r="C191" s="229" t="s">
        <v>668</v>
      </c>
      <c r="D191" s="229" t="s">
        <v>247</v>
      </c>
      <c r="E191" s="230" t="s">
        <v>3940</v>
      </c>
      <c r="F191" s="231" t="s">
        <v>3941</v>
      </c>
      <c r="G191" s="232" t="s">
        <v>184</v>
      </c>
      <c r="H191" s="233">
        <v>10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251</v>
      </c>
      <c r="AT191" s="241" t="s">
        <v>247</v>
      </c>
      <c r="AU191" s="241" t="s">
        <v>90</v>
      </c>
      <c r="AY191" s="18" t="s">
        <v>244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251</v>
      </c>
      <c r="BM191" s="241" t="s">
        <v>1250</v>
      </c>
    </row>
    <row r="192" s="2" customFormat="1" ht="21.75" customHeight="1">
      <c r="A192" s="39"/>
      <c r="B192" s="40"/>
      <c r="C192" s="229" t="s">
        <v>673</v>
      </c>
      <c r="D192" s="229" t="s">
        <v>247</v>
      </c>
      <c r="E192" s="230" t="s">
        <v>3894</v>
      </c>
      <c r="F192" s="231" t="s">
        <v>3943</v>
      </c>
      <c r="G192" s="232" t="s">
        <v>687</v>
      </c>
      <c r="H192" s="233">
        <v>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251</v>
      </c>
      <c r="AT192" s="241" t="s">
        <v>247</v>
      </c>
      <c r="AU192" s="241" t="s">
        <v>90</v>
      </c>
      <c r="AY192" s="18" t="s">
        <v>244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251</v>
      </c>
      <c r="BM192" s="241" t="s">
        <v>1258</v>
      </c>
    </row>
    <row r="193" s="2" customFormat="1" ht="24.15" customHeight="1">
      <c r="A193" s="39"/>
      <c r="B193" s="40"/>
      <c r="C193" s="229" t="s">
        <v>772</v>
      </c>
      <c r="D193" s="229" t="s">
        <v>247</v>
      </c>
      <c r="E193" s="230" t="s">
        <v>3896</v>
      </c>
      <c r="F193" s="231" t="s">
        <v>5905</v>
      </c>
      <c r="G193" s="232" t="s">
        <v>687</v>
      </c>
      <c r="H193" s="233">
        <v>1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251</v>
      </c>
      <c r="AT193" s="241" t="s">
        <v>247</v>
      </c>
      <c r="AU193" s="241" t="s">
        <v>90</v>
      </c>
      <c r="AY193" s="18" t="s">
        <v>244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251</v>
      </c>
      <c r="BM193" s="241" t="s">
        <v>1266</v>
      </c>
    </row>
    <row r="194" s="2" customFormat="1" ht="16.5" customHeight="1">
      <c r="A194" s="39"/>
      <c r="B194" s="40"/>
      <c r="C194" s="229" t="s">
        <v>793</v>
      </c>
      <c r="D194" s="229" t="s">
        <v>247</v>
      </c>
      <c r="E194" s="230" t="s">
        <v>3946</v>
      </c>
      <c r="F194" s="231" t="s">
        <v>3947</v>
      </c>
      <c r="G194" s="232" t="s">
        <v>687</v>
      </c>
      <c r="H194" s="233">
        <v>50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251</v>
      </c>
      <c r="AT194" s="241" t="s">
        <v>247</v>
      </c>
      <c r="AU194" s="241" t="s">
        <v>90</v>
      </c>
      <c r="AY194" s="18" t="s">
        <v>244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251</v>
      </c>
      <c r="BM194" s="241" t="s">
        <v>1274</v>
      </c>
    </row>
    <row r="195" s="2" customFormat="1" ht="24.15" customHeight="1">
      <c r="A195" s="39"/>
      <c r="B195" s="40"/>
      <c r="C195" s="229" t="s">
        <v>798</v>
      </c>
      <c r="D195" s="229" t="s">
        <v>247</v>
      </c>
      <c r="E195" s="230" t="s">
        <v>3948</v>
      </c>
      <c r="F195" s="231" t="s">
        <v>5906</v>
      </c>
      <c r="G195" s="232" t="s">
        <v>687</v>
      </c>
      <c r="H195" s="233">
        <v>50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251</v>
      </c>
      <c r="AT195" s="241" t="s">
        <v>247</v>
      </c>
      <c r="AU195" s="241" t="s">
        <v>90</v>
      </c>
      <c r="AY195" s="18" t="s">
        <v>244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251</v>
      </c>
      <c r="BM195" s="241" t="s">
        <v>1282</v>
      </c>
    </row>
    <row r="196" s="2" customFormat="1" ht="16.5" customHeight="1">
      <c r="A196" s="39"/>
      <c r="B196" s="40"/>
      <c r="C196" s="229" t="s">
        <v>802</v>
      </c>
      <c r="D196" s="229" t="s">
        <v>247</v>
      </c>
      <c r="E196" s="230" t="s">
        <v>3950</v>
      </c>
      <c r="F196" s="231" t="s">
        <v>3951</v>
      </c>
      <c r="G196" s="232" t="s">
        <v>687</v>
      </c>
      <c r="H196" s="233">
        <v>25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251</v>
      </c>
      <c r="AT196" s="241" t="s">
        <v>247</v>
      </c>
      <c r="AU196" s="241" t="s">
        <v>90</v>
      </c>
      <c r="AY196" s="18" t="s">
        <v>244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251</v>
      </c>
      <c r="BM196" s="241" t="s">
        <v>1291</v>
      </c>
    </row>
    <row r="197" s="2" customFormat="1" ht="24.15" customHeight="1">
      <c r="A197" s="39"/>
      <c r="B197" s="40"/>
      <c r="C197" s="229" t="s">
        <v>807</v>
      </c>
      <c r="D197" s="229" t="s">
        <v>247</v>
      </c>
      <c r="E197" s="230" t="s">
        <v>3952</v>
      </c>
      <c r="F197" s="231" t="s">
        <v>5907</v>
      </c>
      <c r="G197" s="232" t="s">
        <v>687</v>
      </c>
      <c r="H197" s="233">
        <v>25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251</v>
      </c>
      <c r="AT197" s="241" t="s">
        <v>247</v>
      </c>
      <c r="AU197" s="241" t="s">
        <v>90</v>
      </c>
      <c r="AY197" s="18" t="s">
        <v>244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251</v>
      </c>
      <c r="BM197" s="241" t="s">
        <v>1299</v>
      </c>
    </row>
    <row r="198" s="2" customFormat="1" ht="16.5" customHeight="1">
      <c r="A198" s="39"/>
      <c r="B198" s="40"/>
      <c r="C198" s="229" t="s">
        <v>814</v>
      </c>
      <c r="D198" s="229" t="s">
        <v>247</v>
      </c>
      <c r="E198" s="230" t="s">
        <v>3954</v>
      </c>
      <c r="F198" s="231" t="s">
        <v>3955</v>
      </c>
      <c r="G198" s="232" t="s">
        <v>184</v>
      </c>
      <c r="H198" s="233">
        <v>200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251</v>
      </c>
      <c r="AT198" s="241" t="s">
        <v>247</v>
      </c>
      <c r="AU198" s="241" t="s">
        <v>90</v>
      </c>
      <c r="AY198" s="18" t="s">
        <v>244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251</v>
      </c>
      <c r="BM198" s="241" t="s">
        <v>1307</v>
      </c>
    </row>
    <row r="199" s="2" customFormat="1" ht="24.15" customHeight="1">
      <c r="A199" s="39"/>
      <c r="B199" s="40"/>
      <c r="C199" s="229" t="s">
        <v>819</v>
      </c>
      <c r="D199" s="229" t="s">
        <v>247</v>
      </c>
      <c r="E199" s="230" t="s">
        <v>3956</v>
      </c>
      <c r="F199" s="231" t="s">
        <v>3957</v>
      </c>
      <c r="G199" s="232" t="s">
        <v>184</v>
      </c>
      <c r="H199" s="233">
        <v>50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251</v>
      </c>
      <c r="AT199" s="241" t="s">
        <v>247</v>
      </c>
      <c r="AU199" s="241" t="s">
        <v>90</v>
      </c>
      <c r="AY199" s="18" t="s">
        <v>244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251</v>
      </c>
      <c r="BM199" s="241" t="s">
        <v>1315</v>
      </c>
    </row>
    <row r="200" s="2" customFormat="1" ht="16.5" customHeight="1">
      <c r="A200" s="39"/>
      <c r="B200" s="40"/>
      <c r="C200" s="229" t="s">
        <v>823</v>
      </c>
      <c r="D200" s="229" t="s">
        <v>247</v>
      </c>
      <c r="E200" s="230" t="s">
        <v>3958</v>
      </c>
      <c r="F200" s="231" t="s">
        <v>5908</v>
      </c>
      <c r="G200" s="232" t="s">
        <v>687</v>
      </c>
      <c r="H200" s="233">
        <v>100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251</v>
      </c>
      <c r="AT200" s="241" t="s">
        <v>247</v>
      </c>
      <c r="AU200" s="241" t="s">
        <v>90</v>
      </c>
      <c r="AY200" s="18" t="s">
        <v>244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251</v>
      </c>
      <c r="BM200" s="241" t="s">
        <v>1323</v>
      </c>
    </row>
    <row r="201" s="2" customFormat="1" ht="21.75" customHeight="1">
      <c r="A201" s="39"/>
      <c r="B201" s="40"/>
      <c r="C201" s="229" t="s">
        <v>827</v>
      </c>
      <c r="D201" s="229" t="s">
        <v>247</v>
      </c>
      <c r="E201" s="230" t="s">
        <v>3960</v>
      </c>
      <c r="F201" s="231" t="s">
        <v>3971</v>
      </c>
      <c r="G201" s="232" t="s">
        <v>687</v>
      </c>
      <c r="H201" s="233">
        <v>45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251</v>
      </c>
      <c r="AT201" s="241" t="s">
        <v>247</v>
      </c>
      <c r="AU201" s="241" t="s">
        <v>90</v>
      </c>
      <c r="AY201" s="18" t="s">
        <v>244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251</v>
      </c>
      <c r="BM201" s="241" t="s">
        <v>1331</v>
      </c>
    </row>
    <row r="202" s="2" customFormat="1" ht="16.5" customHeight="1">
      <c r="A202" s="39"/>
      <c r="B202" s="40"/>
      <c r="C202" s="229" t="s">
        <v>832</v>
      </c>
      <c r="D202" s="303" t="s">
        <v>247</v>
      </c>
      <c r="E202" s="230" t="s">
        <v>3962</v>
      </c>
      <c r="F202" s="231" t="s">
        <v>3973</v>
      </c>
      <c r="G202" s="232" t="s">
        <v>687</v>
      </c>
      <c r="H202" s="233">
        <v>36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251</v>
      </c>
      <c r="AT202" s="241" t="s">
        <v>247</v>
      </c>
      <c r="AU202" s="241" t="s">
        <v>90</v>
      </c>
      <c r="AY202" s="18" t="s">
        <v>244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251</v>
      </c>
      <c r="BM202" s="241" t="s">
        <v>1339</v>
      </c>
    </row>
    <row r="203" s="2" customFormat="1" ht="16.5" customHeight="1">
      <c r="A203" s="39"/>
      <c r="B203" s="40"/>
      <c r="C203" s="229" t="s">
        <v>842</v>
      </c>
      <c r="D203" s="229" t="s">
        <v>247</v>
      </c>
      <c r="E203" s="230" t="s">
        <v>3964</v>
      </c>
      <c r="F203" s="231" t="s">
        <v>3975</v>
      </c>
      <c r="G203" s="232" t="s">
        <v>687</v>
      </c>
      <c r="H203" s="233">
        <v>40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251</v>
      </c>
      <c r="AT203" s="241" t="s">
        <v>247</v>
      </c>
      <c r="AU203" s="241" t="s">
        <v>90</v>
      </c>
      <c r="AY203" s="18" t="s">
        <v>244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251</v>
      </c>
      <c r="BM203" s="241" t="s">
        <v>1347</v>
      </c>
    </row>
    <row r="204" s="2" customFormat="1" ht="24.15" customHeight="1">
      <c r="A204" s="39"/>
      <c r="B204" s="40"/>
      <c r="C204" s="229" t="s">
        <v>848</v>
      </c>
      <c r="D204" s="229" t="s">
        <v>247</v>
      </c>
      <c r="E204" s="230" t="s">
        <v>3966</v>
      </c>
      <c r="F204" s="231" t="s">
        <v>3977</v>
      </c>
      <c r="G204" s="232" t="s">
        <v>687</v>
      </c>
      <c r="H204" s="233">
        <v>2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251</v>
      </c>
      <c r="AT204" s="241" t="s">
        <v>247</v>
      </c>
      <c r="AU204" s="241" t="s">
        <v>90</v>
      </c>
      <c r="AY204" s="18" t="s">
        <v>244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251</v>
      </c>
      <c r="BM204" s="241" t="s">
        <v>1356</v>
      </c>
    </row>
    <row r="205" s="2" customFormat="1" ht="16.5" customHeight="1">
      <c r="A205" s="39"/>
      <c r="B205" s="40"/>
      <c r="C205" s="229" t="s">
        <v>856</v>
      </c>
      <c r="D205" s="229" t="s">
        <v>247</v>
      </c>
      <c r="E205" s="230" t="s">
        <v>3968</v>
      </c>
      <c r="F205" s="231" t="s">
        <v>3981</v>
      </c>
      <c r="G205" s="232" t="s">
        <v>1354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251</v>
      </c>
      <c r="AT205" s="241" t="s">
        <v>247</v>
      </c>
      <c r="AU205" s="241" t="s">
        <v>90</v>
      </c>
      <c r="AY205" s="18" t="s">
        <v>244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251</v>
      </c>
      <c r="BM205" s="241" t="s">
        <v>1381</v>
      </c>
    </row>
    <row r="206" s="2" customFormat="1" ht="16.5" customHeight="1">
      <c r="A206" s="39"/>
      <c r="B206" s="40"/>
      <c r="C206" s="229" t="s">
        <v>861</v>
      </c>
      <c r="D206" s="229" t="s">
        <v>247</v>
      </c>
      <c r="E206" s="230" t="s">
        <v>3922</v>
      </c>
      <c r="F206" s="231" t="s">
        <v>3856</v>
      </c>
      <c r="G206" s="232" t="s">
        <v>1354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48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251</v>
      </c>
      <c r="AT206" s="241" t="s">
        <v>247</v>
      </c>
      <c r="AU206" s="241" t="s">
        <v>90</v>
      </c>
      <c r="AY206" s="18" t="s">
        <v>244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90</v>
      </c>
      <c r="BK206" s="242">
        <f>ROUND(I206*H206,2)</f>
        <v>0</v>
      </c>
      <c r="BL206" s="18" t="s">
        <v>251</v>
      </c>
      <c r="BM206" s="241" t="s">
        <v>1389</v>
      </c>
    </row>
    <row r="207" s="12" customFormat="1" ht="25.92" customHeight="1">
      <c r="A207" s="12"/>
      <c r="B207" s="213"/>
      <c r="C207" s="214"/>
      <c r="D207" s="215" t="s">
        <v>82</v>
      </c>
      <c r="E207" s="216" t="s">
        <v>266</v>
      </c>
      <c r="F207" s="216" t="s">
        <v>3983</v>
      </c>
      <c r="G207" s="214"/>
      <c r="H207" s="214"/>
      <c r="I207" s="217"/>
      <c r="J207" s="218">
        <f>BK207</f>
        <v>0</v>
      </c>
      <c r="K207" s="214"/>
      <c r="L207" s="219"/>
      <c r="M207" s="220"/>
      <c r="N207" s="221"/>
      <c r="O207" s="221"/>
      <c r="P207" s="222">
        <f>SUM(P208:P215)</f>
        <v>0</v>
      </c>
      <c r="Q207" s="221"/>
      <c r="R207" s="222">
        <f>SUM(R208:R215)</f>
        <v>0</v>
      </c>
      <c r="S207" s="221"/>
      <c r="T207" s="223">
        <f>SUM(T208:T215)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24" t="s">
        <v>90</v>
      </c>
      <c r="AT207" s="225" t="s">
        <v>82</v>
      </c>
      <c r="AU207" s="225" t="s">
        <v>83</v>
      </c>
      <c r="AY207" s="224" t="s">
        <v>244</v>
      </c>
      <c r="BK207" s="226">
        <f>SUM(BK208:BK215)</f>
        <v>0</v>
      </c>
    </row>
    <row r="208" s="2" customFormat="1" ht="24.15" customHeight="1">
      <c r="A208" s="39"/>
      <c r="B208" s="40"/>
      <c r="C208" s="229" t="s">
        <v>876</v>
      </c>
      <c r="D208" s="229" t="s">
        <v>247</v>
      </c>
      <c r="E208" s="230" t="s">
        <v>3984</v>
      </c>
      <c r="F208" s="231" t="s">
        <v>3985</v>
      </c>
      <c r="G208" s="232" t="s">
        <v>687</v>
      </c>
      <c r="H208" s="233">
        <v>12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251</v>
      </c>
      <c r="AT208" s="241" t="s">
        <v>247</v>
      </c>
      <c r="AU208" s="241" t="s">
        <v>90</v>
      </c>
      <c r="AY208" s="18" t="s">
        <v>244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251</v>
      </c>
      <c r="BM208" s="241" t="s">
        <v>1410</v>
      </c>
    </row>
    <row r="209" s="2" customFormat="1" ht="24.15" customHeight="1">
      <c r="A209" s="39"/>
      <c r="B209" s="40"/>
      <c r="C209" s="229" t="s">
        <v>881</v>
      </c>
      <c r="D209" s="229" t="s">
        <v>247</v>
      </c>
      <c r="E209" s="230" t="s">
        <v>3986</v>
      </c>
      <c r="F209" s="231" t="s">
        <v>3987</v>
      </c>
      <c r="G209" s="232" t="s">
        <v>687</v>
      </c>
      <c r="H209" s="233">
        <v>3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251</v>
      </c>
      <c r="AT209" s="241" t="s">
        <v>247</v>
      </c>
      <c r="AU209" s="241" t="s">
        <v>90</v>
      </c>
      <c r="AY209" s="18" t="s">
        <v>244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251</v>
      </c>
      <c r="BM209" s="241" t="s">
        <v>1431</v>
      </c>
    </row>
    <row r="210" s="2" customFormat="1" ht="24.15" customHeight="1">
      <c r="A210" s="39"/>
      <c r="B210" s="40"/>
      <c r="C210" s="229" t="s">
        <v>886</v>
      </c>
      <c r="D210" s="303" t="s">
        <v>247</v>
      </c>
      <c r="E210" s="230" t="s">
        <v>3988</v>
      </c>
      <c r="F210" s="231" t="s">
        <v>3993</v>
      </c>
      <c r="G210" s="232" t="s">
        <v>687</v>
      </c>
      <c r="H210" s="233">
        <v>3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251</v>
      </c>
      <c r="AT210" s="241" t="s">
        <v>247</v>
      </c>
      <c r="AU210" s="241" t="s">
        <v>90</v>
      </c>
      <c r="AY210" s="18" t="s">
        <v>244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251</v>
      </c>
      <c r="BM210" s="241" t="s">
        <v>1440</v>
      </c>
    </row>
    <row r="211" s="2" customFormat="1" ht="24.15" customHeight="1">
      <c r="A211" s="39"/>
      <c r="B211" s="40"/>
      <c r="C211" s="229" t="s">
        <v>891</v>
      </c>
      <c r="D211" s="229" t="s">
        <v>247</v>
      </c>
      <c r="E211" s="230" t="s">
        <v>3942</v>
      </c>
      <c r="F211" s="231" t="s">
        <v>5909</v>
      </c>
      <c r="G211" s="232" t="s">
        <v>687</v>
      </c>
      <c r="H211" s="233">
        <v>10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251</v>
      </c>
      <c r="AT211" s="241" t="s">
        <v>247</v>
      </c>
      <c r="AU211" s="241" t="s">
        <v>90</v>
      </c>
      <c r="AY211" s="18" t="s">
        <v>244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251</v>
      </c>
      <c r="BM211" s="241" t="s">
        <v>1449</v>
      </c>
    </row>
    <row r="212" s="2" customFormat="1" ht="24.15" customHeight="1">
      <c r="A212" s="39"/>
      <c r="B212" s="40"/>
      <c r="C212" s="229" t="s">
        <v>894</v>
      </c>
      <c r="D212" s="229" t="s">
        <v>247</v>
      </c>
      <c r="E212" s="230" t="s">
        <v>3944</v>
      </c>
      <c r="F212" s="231" t="s">
        <v>3997</v>
      </c>
      <c r="G212" s="232" t="s">
        <v>687</v>
      </c>
      <c r="H212" s="233">
        <v>18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251</v>
      </c>
      <c r="AT212" s="241" t="s">
        <v>247</v>
      </c>
      <c r="AU212" s="241" t="s">
        <v>90</v>
      </c>
      <c r="AY212" s="18" t="s">
        <v>244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251</v>
      </c>
      <c r="BM212" s="241" t="s">
        <v>1459</v>
      </c>
    </row>
    <row r="213" s="2" customFormat="1" ht="16.5" customHeight="1">
      <c r="A213" s="39"/>
      <c r="B213" s="40"/>
      <c r="C213" s="229" t="s">
        <v>926</v>
      </c>
      <c r="D213" s="229" t="s">
        <v>247</v>
      </c>
      <c r="E213" s="230" t="s">
        <v>3994</v>
      </c>
      <c r="F213" s="231" t="s">
        <v>3999</v>
      </c>
      <c r="G213" s="232" t="s">
        <v>1354</v>
      </c>
      <c r="H213" s="233">
        <v>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251</v>
      </c>
      <c r="AT213" s="241" t="s">
        <v>247</v>
      </c>
      <c r="AU213" s="241" t="s">
        <v>90</v>
      </c>
      <c r="AY213" s="18" t="s">
        <v>244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251</v>
      </c>
      <c r="BM213" s="241" t="s">
        <v>1470</v>
      </c>
    </row>
    <row r="214" s="2" customFormat="1" ht="16.5" customHeight="1">
      <c r="A214" s="39"/>
      <c r="B214" s="40"/>
      <c r="C214" s="229" t="s">
        <v>930</v>
      </c>
      <c r="D214" s="229" t="s">
        <v>247</v>
      </c>
      <c r="E214" s="230" t="s">
        <v>3996</v>
      </c>
      <c r="F214" s="231" t="s">
        <v>3856</v>
      </c>
      <c r="G214" s="232" t="s">
        <v>1354</v>
      </c>
      <c r="H214" s="233">
        <v>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251</v>
      </c>
      <c r="AT214" s="241" t="s">
        <v>247</v>
      </c>
      <c r="AU214" s="241" t="s">
        <v>90</v>
      </c>
      <c r="AY214" s="18" t="s">
        <v>244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251</v>
      </c>
      <c r="BM214" s="241" t="s">
        <v>1480</v>
      </c>
    </row>
    <row r="215" s="2" customFormat="1" ht="16.5" customHeight="1">
      <c r="A215" s="39"/>
      <c r="B215" s="40"/>
      <c r="C215" s="229" t="s">
        <v>1503</v>
      </c>
      <c r="D215" s="298" t="s">
        <v>247</v>
      </c>
      <c r="E215" s="230" t="s">
        <v>5910</v>
      </c>
      <c r="F215" s="231" t="s">
        <v>5911</v>
      </c>
      <c r="G215" s="232" t="s">
        <v>687</v>
      </c>
      <c r="H215" s="233">
        <v>20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251</v>
      </c>
      <c r="AT215" s="241" t="s">
        <v>247</v>
      </c>
      <c r="AU215" s="241" t="s">
        <v>90</v>
      </c>
      <c r="AY215" s="18" t="s">
        <v>244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251</v>
      </c>
      <c r="BM215" s="241" t="s">
        <v>5912</v>
      </c>
    </row>
    <row r="216" s="12" customFormat="1" ht="25.92" customHeight="1">
      <c r="A216" s="12"/>
      <c r="B216" s="213"/>
      <c r="C216" s="214"/>
      <c r="D216" s="215" t="s">
        <v>82</v>
      </c>
      <c r="E216" s="216" t="s">
        <v>274</v>
      </c>
      <c r="F216" s="216" t="s">
        <v>4001</v>
      </c>
      <c r="G216" s="214"/>
      <c r="H216" s="214"/>
      <c r="I216" s="217"/>
      <c r="J216" s="218">
        <f>BK216</f>
        <v>0</v>
      </c>
      <c r="K216" s="214"/>
      <c r="L216" s="219"/>
      <c r="M216" s="220"/>
      <c r="N216" s="221"/>
      <c r="O216" s="221"/>
      <c r="P216" s="222">
        <f>SUM(P217:P228)</f>
        <v>0</v>
      </c>
      <c r="Q216" s="221"/>
      <c r="R216" s="222">
        <f>SUM(R217:R228)</f>
        <v>0</v>
      </c>
      <c r="S216" s="221"/>
      <c r="T216" s="223">
        <f>SUM(T217:T228)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4" t="s">
        <v>90</v>
      </c>
      <c r="AT216" s="225" t="s">
        <v>82</v>
      </c>
      <c r="AU216" s="225" t="s">
        <v>83</v>
      </c>
      <c r="AY216" s="224" t="s">
        <v>244</v>
      </c>
      <c r="BK216" s="226">
        <f>SUM(BK217:BK228)</f>
        <v>0</v>
      </c>
    </row>
    <row r="217" s="2" customFormat="1" ht="16.5" customHeight="1">
      <c r="A217" s="39"/>
      <c r="B217" s="40"/>
      <c r="C217" s="229" t="s">
        <v>970</v>
      </c>
      <c r="D217" s="229" t="s">
        <v>247</v>
      </c>
      <c r="E217" s="230" t="s">
        <v>4002</v>
      </c>
      <c r="F217" s="231" t="s">
        <v>4003</v>
      </c>
      <c r="G217" s="232" t="s">
        <v>184</v>
      </c>
      <c r="H217" s="233">
        <v>25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251</v>
      </c>
      <c r="AT217" s="241" t="s">
        <v>247</v>
      </c>
      <c r="AU217" s="241" t="s">
        <v>90</v>
      </c>
      <c r="AY217" s="18" t="s">
        <v>244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251</v>
      </c>
      <c r="BM217" s="241" t="s">
        <v>1493</v>
      </c>
    </row>
    <row r="218" s="2" customFormat="1" ht="16.5" customHeight="1">
      <c r="A218" s="39"/>
      <c r="B218" s="40"/>
      <c r="C218" s="229" t="s">
        <v>975</v>
      </c>
      <c r="D218" s="229" t="s">
        <v>247</v>
      </c>
      <c r="E218" s="230" t="s">
        <v>4004</v>
      </c>
      <c r="F218" s="231" t="s">
        <v>4005</v>
      </c>
      <c r="G218" s="232" t="s">
        <v>184</v>
      </c>
      <c r="H218" s="233">
        <v>80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251</v>
      </c>
      <c r="AT218" s="241" t="s">
        <v>247</v>
      </c>
      <c r="AU218" s="241" t="s">
        <v>90</v>
      </c>
      <c r="AY218" s="18" t="s">
        <v>244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251</v>
      </c>
      <c r="BM218" s="241" t="s">
        <v>1499</v>
      </c>
    </row>
    <row r="219" s="2" customFormat="1" ht="16.5" customHeight="1">
      <c r="A219" s="39"/>
      <c r="B219" s="40"/>
      <c r="C219" s="229" t="s">
        <v>977</v>
      </c>
      <c r="D219" s="229" t="s">
        <v>247</v>
      </c>
      <c r="E219" s="230" t="s">
        <v>4006</v>
      </c>
      <c r="F219" s="231" t="s">
        <v>4009</v>
      </c>
      <c r="G219" s="232" t="s">
        <v>184</v>
      </c>
      <c r="H219" s="233">
        <v>280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251</v>
      </c>
      <c r="AT219" s="241" t="s">
        <v>247</v>
      </c>
      <c r="AU219" s="241" t="s">
        <v>90</v>
      </c>
      <c r="AY219" s="18" t="s">
        <v>244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251</v>
      </c>
      <c r="BM219" s="241" t="s">
        <v>1511</v>
      </c>
    </row>
    <row r="220" s="2" customFormat="1" ht="16.5" customHeight="1">
      <c r="A220" s="39"/>
      <c r="B220" s="40"/>
      <c r="C220" s="229" t="s">
        <v>1019</v>
      </c>
      <c r="D220" s="229" t="s">
        <v>247</v>
      </c>
      <c r="E220" s="230" t="s">
        <v>3990</v>
      </c>
      <c r="F220" s="231" t="s">
        <v>4011</v>
      </c>
      <c r="G220" s="232" t="s">
        <v>687</v>
      </c>
      <c r="H220" s="233">
        <v>10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251</v>
      </c>
      <c r="AT220" s="241" t="s">
        <v>247</v>
      </c>
      <c r="AU220" s="241" t="s">
        <v>90</v>
      </c>
      <c r="AY220" s="18" t="s">
        <v>244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251</v>
      </c>
      <c r="BM220" s="241" t="s">
        <v>1526</v>
      </c>
    </row>
    <row r="221" s="2" customFormat="1" ht="16.5" customHeight="1">
      <c r="A221" s="39"/>
      <c r="B221" s="40"/>
      <c r="C221" s="229" t="s">
        <v>1115</v>
      </c>
      <c r="D221" s="229" t="s">
        <v>247</v>
      </c>
      <c r="E221" s="230" t="s">
        <v>3992</v>
      </c>
      <c r="F221" s="231" t="s">
        <v>4013</v>
      </c>
      <c r="G221" s="232" t="s">
        <v>687</v>
      </c>
      <c r="H221" s="233">
        <v>10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251</v>
      </c>
      <c r="AT221" s="241" t="s">
        <v>247</v>
      </c>
      <c r="AU221" s="241" t="s">
        <v>90</v>
      </c>
      <c r="AY221" s="18" t="s">
        <v>244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251</v>
      </c>
      <c r="BM221" s="241" t="s">
        <v>1536</v>
      </c>
    </row>
    <row r="222" s="2" customFormat="1" ht="16.5" customHeight="1">
      <c r="A222" s="39"/>
      <c r="B222" s="40"/>
      <c r="C222" s="229" t="s">
        <v>1141</v>
      </c>
      <c r="D222" s="229" t="s">
        <v>247</v>
      </c>
      <c r="E222" s="230" t="s">
        <v>4012</v>
      </c>
      <c r="F222" s="231" t="s">
        <v>4015</v>
      </c>
      <c r="G222" s="232" t="s">
        <v>687</v>
      </c>
      <c r="H222" s="233">
        <v>10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251</v>
      </c>
      <c r="AT222" s="241" t="s">
        <v>247</v>
      </c>
      <c r="AU222" s="241" t="s">
        <v>90</v>
      </c>
      <c r="AY222" s="18" t="s">
        <v>244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251</v>
      </c>
      <c r="BM222" s="241" t="s">
        <v>1545</v>
      </c>
    </row>
    <row r="223" s="2" customFormat="1" ht="16.5" customHeight="1">
      <c r="A223" s="39"/>
      <c r="B223" s="40"/>
      <c r="C223" s="229" t="s">
        <v>1146</v>
      </c>
      <c r="D223" s="229" t="s">
        <v>247</v>
      </c>
      <c r="E223" s="230" t="s">
        <v>4014</v>
      </c>
      <c r="F223" s="231" t="s">
        <v>4017</v>
      </c>
      <c r="G223" s="232" t="s">
        <v>687</v>
      </c>
      <c r="H223" s="233">
        <v>15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251</v>
      </c>
      <c r="AT223" s="241" t="s">
        <v>247</v>
      </c>
      <c r="AU223" s="241" t="s">
        <v>90</v>
      </c>
      <c r="AY223" s="18" t="s">
        <v>244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251</v>
      </c>
      <c r="BM223" s="241" t="s">
        <v>1601</v>
      </c>
    </row>
    <row r="224" s="2" customFormat="1" ht="16.5" customHeight="1">
      <c r="A224" s="39"/>
      <c r="B224" s="40"/>
      <c r="C224" s="229" t="s">
        <v>1150</v>
      </c>
      <c r="D224" s="229" t="s">
        <v>247</v>
      </c>
      <c r="E224" s="230" t="s">
        <v>3998</v>
      </c>
      <c r="F224" s="231" t="s">
        <v>4019</v>
      </c>
      <c r="G224" s="232" t="s">
        <v>687</v>
      </c>
      <c r="H224" s="233">
        <v>5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48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251</v>
      </c>
      <c r="AT224" s="241" t="s">
        <v>247</v>
      </c>
      <c r="AU224" s="241" t="s">
        <v>90</v>
      </c>
      <c r="AY224" s="18" t="s">
        <v>244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251</v>
      </c>
      <c r="BM224" s="241" t="s">
        <v>1612</v>
      </c>
    </row>
    <row r="225" s="2" customFormat="1" ht="16.5" customHeight="1">
      <c r="A225" s="39"/>
      <c r="B225" s="40"/>
      <c r="C225" s="229" t="s">
        <v>1187</v>
      </c>
      <c r="D225" s="229" t="s">
        <v>247</v>
      </c>
      <c r="E225" s="230" t="s">
        <v>4000</v>
      </c>
      <c r="F225" s="231" t="s">
        <v>5913</v>
      </c>
      <c r="G225" s="232" t="s">
        <v>687</v>
      </c>
      <c r="H225" s="233">
        <v>4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251</v>
      </c>
      <c r="AT225" s="241" t="s">
        <v>247</v>
      </c>
      <c r="AU225" s="241" t="s">
        <v>90</v>
      </c>
      <c r="AY225" s="18" t="s">
        <v>244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251</v>
      </c>
      <c r="BM225" s="241" t="s">
        <v>1643</v>
      </c>
    </row>
    <row r="226" s="2" customFormat="1" ht="16.5" customHeight="1">
      <c r="A226" s="39"/>
      <c r="B226" s="40"/>
      <c r="C226" s="229" t="s">
        <v>1203</v>
      </c>
      <c r="D226" s="229" t="s">
        <v>247</v>
      </c>
      <c r="E226" s="230" t="s">
        <v>4020</v>
      </c>
      <c r="F226" s="231" t="s">
        <v>4023</v>
      </c>
      <c r="G226" s="232" t="s">
        <v>687</v>
      </c>
      <c r="H226" s="233">
        <v>4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48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251</v>
      </c>
      <c r="AT226" s="241" t="s">
        <v>247</v>
      </c>
      <c r="AU226" s="241" t="s">
        <v>90</v>
      </c>
      <c r="AY226" s="18" t="s">
        <v>244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90</v>
      </c>
      <c r="BK226" s="242">
        <f>ROUND(I226*H226,2)</f>
        <v>0</v>
      </c>
      <c r="BL226" s="18" t="s">
        <v>251</v>
      </c>
      <c r="BM226" s="241" t="s">
        <v>1664</v>
      </c>
    </row>
    <row r="227" s="2" customFormat="1" ht="16.5" customHeight="1">
      <c r="A227" s="39"/>
      <c r="B227" s="40"/>
      <c r="C227" s="229" t="s">
        <v>1209</v>
      </c>
      <c r="D227" s="229" t="s">
        <v>247</v>
      </c>
      <c r="E227" s="230" t="s">
        <v>4022</v>
      </c>
      <c r="F227" s="231" t="s">
        <v>3854</v>
      </c>
      <c r="G227" s="232" t="s">
        <v>1354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251</v>
      </c>
      <c r="AT227" s="241" t="s">
        <v>247</v>
      </c>
      <c r="AU227" s="241" t="s">
        <v>90</v>
      </c>
      <c r="AY227" s="18" t="s">
        <v>244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251</v>
      </c>
      <c r="BM227" s="241" t="s">
        <v>1690</v>
      </c>
    </row>
    <row r="228" s="2" customFormat="1" ht="16.5" customHeight="1">
      <c r="A228" s="39"/>
      <c r="B228" s="40"/>
      <c r="C228" s="229" t="s">
        <v>1213</v>
      </c>
      <c r="D228" s="229" t="s">
        <v>247</v>
      </c>
      <c r="E228" s="230" t="s">
        <v>4024</v>
      </c>
      <c r="F228" s="231" t="s">
        <v>3856</v>
      </c>
      <c r="G228" s="232" t="s">
        <v>1354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48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251</v>
      </c>
      <c r="AT228" s="241" t="s">
        <v>247</v>
      </c>
      <c r="AU228" s="241" t="s">
        <v>90</v>
      </c>
      <c r="AY228" s="18" t="s">
        <v>244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251</v>
      </c>
      <c r="BM228" s="241" t="s">
        <v>1700</v>
      </c>
    </row>
    <row r="229" s="12" customFormat="1" ht="25.92" customHeight="1">
      <c r="A229" s="12"/>
      <c r="B229" s="213"/>
      <c r="C229" s="214"/>
      <c r="D229" s="215" t="s">
        <v>82</v>
      </c>
      <c r="E229" s="216" t="s">
        <v>280</v>
      </c>
      <c r="F229" s="216" t="s">
        <v>4026</v>
      </c>
      <c r="G229" s="214"/>
      <c r="H229" s="214"/>
      <c r="I229" s="217"/>
      <c r="J229" s="218">
        <f>BK229</f>
        <v>0</v>
      </c>
      <c r="K229" s="214"/>
      <c r="L229" s="219"/>
      <c r="M229" s="220"/>
      <c r="N229" s="221"/>
      <c r="O229" s="221"/>
      <c r="P229" s="222">
        <f>SUM(P230:P242)</f>
        <v>0</v>
      </c>
      <c r="Q229" s="221"/>
      <c r="R229" s="222">
        <f>SUM(R230:R242)</f>
        <v>0</v>
      </c>
      <c r="S229" s="221"/>
      <c r="T229" s="223">
        <f>SUM(T230:T242)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4" t="s">
        <v>90</v>
      </c>
      <c r="AT229" s="225" t="s">
        <v>82</v>
      </c>
      <c r="AU229" s="225" t="s">
        <v>83</v>
      </c>
      <c r="AY229" s="224" t="s">
        <v>244</v>
      </c>
      <c r="BK229" s="226">
        <f>SUM(BK230:BK242)</f>
        <v>0</v>
      </c>
    </row>
    <row r="230" s="2" customFormat="1" ht="24.15" customHeight="1">
      <c r="A230" s="39"/>
      <c r="B230" s="40"/>
      <c r="C230" s="229" t="s">
        <v>1226</v>
      </c>
      <c r="D230" s="229" t="s">
        <v>247</v>
      </c>
      <c r="E230" s="230" t="s">
        <v>4027</v>
      </c>
      <c r="F230" s="231" t="s">
        <v>4028</v>
      </c>
      <c r="G230" s="232" t="s">
        <v>174</v>
      </c>
      <c r="H230" s="233">
        <v>5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251</v>
      </c>
      <c r="AT230" s="241" t="s">
        <v>247</v>
      </c>
      <c r="AU230" s="241" t="s">
        <v>90</v>
      </c>
      <c r="AY230" s="18" t="s">
        <v>244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251</v>
      </c>
      <c r="BM230" s="241" t="s">
        <v>1710</v>
      </c>
    </row>
    <row r="231" s="2" customFormat="1" ht="16.5" customHeight="1">
      <c r="A231" s="39"/>
      <c r="B231" s="40"/>
      <c r="C231" s="229" t="s">
        <v>1230</v>
      </c>
      <c r="D231" s="229" t="s">
        <v>247</v>
      </c>
      <c r="E231" s="230" t="s">
        <v>4029</v>
      </c>
      <c r="F231" s="231" t="s">
        <v>4030</v>
      </c>
      <c r="G231" s="232" t="s">
        <v>687</v>
      </c>
      <c r="H231" s="233">
        <v>5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48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251</v>
      </c>
      <c r="AT231" s="241" t="s">
        <v>247</v>
      </c>
      <c r="AU231" s="241" t="s">
        <v>90</v>
      </c>
      <c r="AY231" s="18" t="s">
        <v>244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90</v>
      </c>
      <c r="BK231" s="242">
        <f>ROUND(I231*H231,2)</f>
        <v>0</v>
      </c>
      <c r="BL231" s="18" t="s">
        <v>251</v>
      </c>
      <c r="BM231" s="241" t="s">
        <v>1720</v>
      </c>
    </row>
    <row r="232" s="2" customFormat="1" ht="37.8" customHeight="1">
      <c r="A232" s="39"/>
      <c r="B232" s="40"/>
      <c r="C232" s="229" t="s">
        <v>1234</v>
      </c>
      <c r="D232" s="229" t="s">
        <v>247</v>
      </c>
      <c r="E232" s="230" t="s">
        <v>4031</v>
      </c>
      <c r="F232" s="231" t="s">
        <v>5914</v>
      </c>
      <c r="G232" s="232" t="s">
        <v>687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251</v>
      </c>
      <c r="AT232" s="241" t="s">
        <v>247</v>
      </c>
      <c r="AU232" s="241" t="s">
        <v>90</v>
      </c>
      <c r="AY232" s="18" t="s">
        <v>244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251</v>
      </c>
      <c r="BM232" s="241" t="s">
        <v>1728</v>
      </c>
    </row>
    <row r="233" s="2" customFormat="1" ht="24.15" customHeight="1">
      <c r="A233" s="39"/>
      <c r="B233" s="40"/>
      <c r="C233" s="229" t="s">
        <v>1239</v>
      </c>
      <c r="D233" s="229" t="s">
        <v>247</v>
      </c>
      <c r="E233" s="230" t="s">
        <v>4008</v>
      </c>
      <c r="F233" s="231" t="s">
        <v>5915</v>
      </c>
      <c r="G233" s="232" t="s">
        <v>687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251</v>
      </c>
      <c r="AT233" s="241" t="s">
        <v>247</v>
      </c>
      <c r="AU233" s="241" t="s">
        <v>90</v>
      </c>
      <c r="AY233" s="18" t="s">
        <v>244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251</v>
      </c>
      <c r="BM233" s="241" t="s">
        <v>1737</v>
      </c>
    </row>
    <row r="234" s="2" customFormat="1" ht="33" customHeight="1">
      <c r="A234" s="39"/>
      <c r="B234" s="40"/>
      <c r="C234" s="229" t="s">
        <v>1245</v>
      </c>
      <c r="D234" s="229" t="s">
        <v>247</v>
      </c>
      <c r="E234" s="230" t="s">
        <v>4010</v>
      </c>
      <c r="F234" s="231" t="s">
        <v>5916</v>
      </c>
      <c r="G234" s="232" t="s">
        <v>687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251</v>
      </c>
      <c r="AT234" s="241" t="s">
        <v>247</v>
      </c>
      <c r="AU234" s="241" t="s">
        <v>90</v>
      </c>
      <c r="AY234" s="18" t="s">
        <v>244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251</v>
      </c>
      <c r="BM234" s="241" t="s">
        <v>1747</v>
      </c>
    </row>
    <row r="235" s="2" customFormat="1" ht="33" customHeight="1">
      <c r="A235" s="39"/>
      <c r="B235" s="40"/>
      <c r="C235" s="229" t="s">
        <v>1250</v>
      </c>
      <c r="D235" s="229" t="s">
        <v>247</v>
      </c>
      <c r="E235" s="230" t="s">
        <v>4037</v>
      </c>
      <c r="F235" s="231" t="s">
        <v>5917</v>
      </c>
      <c r="G235" s="232" t="s">
        <v>687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251</v>
      </c>
      <c r="AT235" s="241" t="s">
        <v>247</v>
      </c>
      <c r="AU235" s="241" t="s">
        <v>90</v>
      </c>
      <c r="AY235" s="18" t="s">
        <v>244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251</v>
      </c>
      <c r="BM235" s="241" t="s">
        <v>1758</v>
      </c>
    </row>
    <row r="236" s="2" customFormat="1" ht="24.15" customHeight="1">
      <c r="A236" s="39"/>
      <c r="B236" s="40"/>
      <c r="C236" s="229" t="s">
        <v>1254</v>
      </c>
      <c r="D236" s="229" t="s">
        <v>247</v>
      </c>
      <c r="E236" s="230" t="s">
        <v>4039</v>
      </c>
      <c r="F236" s="231" t="s">
        <v>5918</v>
      </c>
      <c r="G236" s="232" t="s">
        <v>687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251</v>
      </c>
      <c r="AT236" s="241" t="s">
        <v>247</v>
      </c>
      <c r="AU236" s="241" t="s">
        <v>90</v>
      </c>
      <c r="AY236" s="18" t="s">
        <v>244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251</v>
      </c>
      <c r="BM236" s="241" t="s">
        <v>3081</v>
      </c>
    </row>
    <row r="237" s="2" customFormat="1" ht="24.15" customHeight="1">
      <c r="A237" s="39"/>
      <c r="B237" s="40"/>
      <c r="C237" s="229" t="s">
        <v>1258</v>
      </c>
      <c r="D237" s="229" t="s">
        <v>247</v>
      </c>
      <c r="E237" s="230" t="s">
        <v>4016</v>
      </c>
      <c r="F237" s="231" t="s">
        <v>5919</v>
      </c>
      <c r="G237" s="232" t="s">
        <v>687</v>
      </c>
      <c r="H237" s="233">
        <v>1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48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251</v>
      </c>
      <c r="AT237" s="241" t="s">
        <v>247</v>
      </c>
      <c r="AU237" s="241" t="s">
        <v>90</v>
      </c>
      <c r="AY237" s="18" t="s">
        <v>244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251</v>
      </c>
      <c r="BM237" s="241" t="s">
        <v>1767</v>
      </c>
    </row>
    <row r="238" s="2" customFormat="1" ht="24.15" customHeight="1">
      <c r="A238" s="39"/>
      <c r="B238" s="40"/>
      <c r="C238" s="229" t="s">
        <v>1262</v>
      </c>
      <c r="D238" s="229" t="s">
        <v>247</v>
      </c>
      <c r="E238" s="230" t="s">
        <v>4018</v>
      </c>
      <c r="F238" s="231" t="s">
        <v>5920</v>
      </c>
      <c r="G238" s="232" t="s">
        <v>687</v>
      </c>
      <c r="H238" s="233">
        <v>1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48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251</v>
      </c>
      <c r="AT238" s="241" t="s">
        <v>247</v>
      </c>
      <c r="AU238" s="241" t="s">
        <v>90</v>
      </c>
      <c r="AY238" s="18" t="s">
        <v>244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90</v>
      </c>
      <c r="BK238" s="242">
        <f>ROUND(I238*H238,2)</f>
        <v>0</v>
      </c>
      <c r="BL238" s="18" t="s">
        <v>251</v>
      </c>
      <c r="BM238" s="241" t="s">
        <v>1776</v>
      </c>
    </row>
    <row r="239" s="2" customFormat="1" ht="37.8" customHeight="1">
      <c r="A239" s="39"/>
      <c r="B239" s="40"/>
      <c r="C239" s="229" t="s">
        <v>1266</v>
      </c>
      <c r="D239" s="229" t="s">
        <v>247</v>
      </c>
      <c r="E239" s="230" t="s">
        <v>4044</v>
      </c>
      <c r="F239" s="231" t="s">
        <v>4040</v>
      </c>
      <c r="G239" s="232" t="s">
        <v>687</v>
      </c>
      <c r="H239" s="233">
        <v>7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251</v>
      </c>
      <c r="AT239" s="241" t="s">
        <v>247</v>
      </c>
      <c r="AU239" s="241" t="s">
        <v>90</v>
      </c>
      <c r="AY239" s="18" t="s">
        <v>244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251</v>
      </c>
      <c r="BM239" s="241" t="s">
        <v>1787</v>
      </c>
    </row>
    <row r="240" s="2" customFormat="1" ht="24.15" customHeight="1">
      <c r="A240" s="39"/>
      <c r="B240" s="40"/>
      <c r="C240" s="229" t="s">
        <v>1270</v>
      </c>
      <c r="D240" s="229" t="s">
        <v>247</v>
      </c>
      <c r="E240" s="230" t="s">
        <v>4046</v>
      </c>
      <c r="F240" s="231" t="s">
        <v>5921</v>
      </c>
      <c r="G240" s="232" t="s">
        <v>687</v>
      </c>
      <c r="H240" s="233">
        <v>1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251</v>
      </c>
      <c r="AT240" s="241" t="s">
        <v>247</v>
      </c>
      <c r="AU240" s="241" t="s">
        <v>90</v>
      </c>
      <c r="AY240" s="18" t="s">
        <v>244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251</v>
      </c>
      <c r="BM240" s="241" t="s">
        <v>1804</v>
      </c>
    </row>
    <row r="241" s="2" customFormat="1" ht="16.5" customHeight="1">
      <c r="A241" s="39"/>
      <c r="B241" s="40"/>
      <c r="C241" s="229" t="s">
        <v>1274</v>
      </c>
      <c r="D241" s="229" t="s">
        <v>247</v>
      </c>
      <c r="E241" s="230" t="s">
        <v>4048</v>
      </c>
      <c r="F241" s="231" t="s">
        <v>3854</v>
      </c>
      <c r="G241" s="232" t="s">
        <v>1354</v>
      </c>
      <c r="H241" s="233">
        <v>1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251</v>
      </c>
      <c r="AT241" s="241" t="s">
        <v>247</v>
      </c>
      <c r="AU241" s="241" t="s">
        <v>90</v>
      </c>
      <c r="AY241" s="18" t="s">
        <v>244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251</v>
      </c>
      <c r="BM241" s="241" t="s">
        <v>1884</v>
      </c>
    </row>
    <row r="242" s="2" customFormat="1" ht="16.5" customHeight="1">
      <c r="A242" s="39"/>
      <c r="B242" s="40"/>
      <c r="C242" s="229" t="s">
        <v>1278</v>
      </c>
      <c r="D242" s="229" t="s">
        <v>247</v>
      </c>
      <c r="E242" s="230" t="s">
        <v>4025</v>
      </c>
      <c r="F242" s="231" t="s">
        <v>3856</v>
      </c>
      <c r="G242" s="232" t="s">
        <v>1354</v>
      </c>
      <c r="H242" s="233">
        <v>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251</v>
      </c>
      <c r="AT242" s="241" t="s">
        <v>247</v>
      </c>
      <c r="AU242" s="241" t="s">
        <v>90</v>
      </c>
      <c r="AY242" s="18" t="s">
        <v>244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251</v>
      </c>
      <c r="BM242" s="241" t="s">
        <v>698</v>
      </c>
    </row>
    <row r="243" s="12" customFormat="1" ht="25.92" customHeight="1">
      <c r="A243" s="12"/>
      <c r="B243" s="213"/>
      <c r="C243" s="214"/>
      <c r="D243" s="215" t="s">
        <v>82</v>
      </c>
      <c r="E243" s="216" t="s">
        <v>288</v>
      </c>
      <c r="F243" s="216" t="s">
        <v>5922</v>
      </c>
      <c r="G243" s="214"/>
      <c r="H243" s="214"/>
      <c r="I243" s="217"/>
      <c r="J243" s="218">
        <f>BK243</f>
        <v>0</v>
      </c>
      <c r="K243" s="214"/>
      <c r="L243" s="219"/>
      <c r="M243" s="220"/>
      <c r="N243" s="221"/>
      <c r="O243" s="221"/>
      <c r="P243" s="222">
        <v>0</v>
      </c>
      <c r="Q243" s="221"/>
      <c r="R243" s="222">
        <v>0</v>
      </c>
      <c r="S243" s="221"/>
      <c r="T243" s="223"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4" t="s">
        <v>90</v>
      </c>
      <c r="AT243" s="225" t="s">
        <v>82</v>
      </c>
      <c r="AU243" s="225" t="s">
        <v>83</v>
      </c>
      <c r="AY243" s="224" t="s">
        <v>244</v>
      </c>
      <c r="BK243" s="226">
        <v>0</v>
      </c>
    </row>
    <row r="244" s="12" customFormat="1" ht="25.92" customHeight="1">
      <c r="A244" s="12"/>
      <c r="B244" s="213"/>
      <c r="C244" s="214"/>
      <c r="D244" s="215" t="s">
        <v>82</v>
      </c>
      <c r="E244" s="216" t="s">
        <v>2859</v>
      </c>
      <c r="F244" s="216" t="s">
        <v>5923</v>
      </c>
      <c r="G244" s="214"/>
      <c r="H244" s="214"/>
      <c r="I244" s="217"/>
      <c r="J244" s="218">
        <f>BK244</f>
        <v>0</v>
      </c>
      <c r="K244" s="214"/>
      <c r="L244" s="219"/>
      <c r="M244" s="220"/>
      <c r="N244" s="221"/>
      <c r="O244" s="221"/>
      <c r="P244" s="222">
        <f>SUM(P245:P251)</f>
        <v>0</v>
      </c>
      <c r="Q244" s="221"/>
      <c r="R244" s="222">
        <f>SUM(R245:R251)</f>
        <v>0</v>
      </c>
      <c r="S244" s="221"/>
      <c r="T244" s="223">
        <f>SUM(T245:T251)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24" t="s">
        <v>90</v>
      </c>
      <c r="AT244" s="225" t="s">
        <v>82</v>
      </c>
      <c r="AU244" s="225" t="s">
        <v>83</v>
      </c>
      <c r="AY244" s="224" t="s">
        <v>244</v>
      </c>
      <c r="BK244" s="226">
        <f>SUM(BK245:BK251)</f>
        <v>0</v>
      </c>
    </row>
    <row r="245" s="2" customFormat="1" ht="21.75" customHeight="1">
      <c r="A245" s="39"/>
      <c r="B245" s="40"/>
      <c r="C245" s="229" t="s">
        <v>1291</v>
      </c>
      <c r="D245" s="229" t="s">
        <v>247</v>
      </c>
      <c r="E245" s="230" t="s">
        <v>4061</v>
      </c>
      <c r="F245" s="231" t="s">
        <v>5924</v>
      </c>
      <c r="G245" s="232" t="s">
        <v>687</v>
      </c>
      <c r="H245" s="233">
        <v>30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251</v>
      </c>
      <c r="AT245" s="241" t="s">
        <v>247</v>
      </c>
      <c r="AU245" s="241" t="s">
        <v>90</v>
      </c>
      <c r="AY245" s="18" t="s">
        <v>244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251</v>
      </c>
      <c r="BM245" s="241" t="s">
        <v>711</v>
      </c>
    </row>
    <row r="246" s="2" customFormat="1" ht="24.15" customHeight="1">
      <c r="A246" s="39"/>
      <c r="B246" s="40"/>
      <c r="C246" s="229" t="s">
        <v>1295</v>
      </c>
      <c r="D246" s="229" t="s">
        <v>247</v>
      </c>
      <c r="E246" s="230" t="s">
        <v>4063</v>
      </c>
      <c r="F246" s="231" t="s">
        <v>5925</v>
      </c>
      <c r="G246" s="232" t="s">
        <v>687</v>
      </c>
      <c r="H246" s="233">
        <v>30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251</v>
      </c>
      <c r="AT246" s="241" t="s">
        <v>247</v>
      </c>
      <c r="AU246" s="241" t="s">
        <v>90</v>
      </c>
      <c r="AY246" s="18" t="s">
        <v>244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251</v>
      </c>
      <c r="BM246" s="241" t="s">
        <v>3094</v>
      </c>
    </row>
    <row r="247" s="2" customFormat="1" ht="24.15" customHeight="1">
      <c r="A247" s="39"/>
      <c r="B247" s="40"/>
      <c r="C247" s="229" t="s">
        <v>1299</v>
      </c>
      <c r="D247" s="229" t="s">
        <v>247</v>
      </c>
      <c r="E247" s="230" t="s">
        <v>4065</v>
      </c>
      <c r="F247" s="231" t="s">
        <v>5926</v>
      </c>
      <c r="G247" s="232" t="s">
        <v>184</v>
      </c>
      <c r="H247" s="233">
        <v>300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48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251</v>
      </c>
      <c r="AT247" s="241" t="s">
        <v>247</v>
      </c>
      <c r="AU247" s="241" t="s">
        <v>90</v>
      </c>
      <c r="AY247" s="18" t="s">
        <v>244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251</v>
      </c>
      <c r="BM247" s="241" t="s">
        <v>3097</v>
      </c>
    </row>
    <row r="248" s="2" customFormat="1" ht="16.5" customHeight="1">
      <c r="A248" s="39"/>
      <c r="B248" s="40"/>
      <c r="C248" s="229" t="s">
        <v>1303</v>
      </c>
      <c r="D248" s="229" t="s">
        <v>247</v>
      </c>
      <c r="E248" s="230" t="s">
        <v>4033</v>
      </c>
      <c r="F248" s="231" t="s">
        <v>5927</v>
      </c>
      <c r="G248" s="232" t="s">
        <v>687</v>
      </c>
      <c r="H248" s="233">
        <v>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251</v>
      </c>
      <c r="AT248" s="241" t="s">
        <v>247</v>
      </c>
      <c r="AU248" s="241" t="s">
        <v>90</v>
      </c>
      <c r="AY248" s="18" t="s">
        <v>244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251</v>
      </c>
      <c r="BM248" s="241" t="s">
        <v>3100</v>
      </c>
    </row>
    <row r="249" s="2" customFormat="1" ht="24.15" customHeight="1">
      <c r="A249" s="39"/>
      <c r="B249" s="40"/>
      <c r="C249" s="229" t="s">
        <v>1307</v>
      </c>
      <c r="D249" s="229" t="s">
        <v>247</v>
      </c>
      <c r="E249" s="230" t="s">
        <v>4035</v>
      </c>
      <c r="F249" s="231" t="s">
        <v>5928</v>
      </c>
      <c r="G249" s="232" t="s">
        <v>687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48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251</v>
      </c>
      <c r="AT249" s="241" t="s">
        <v>247</v>
      </c>
      <c r="AU249" s="241" t="s">
        <v>90</v>
      </c>
      <c r="AY249" s="18" t="s">
        <v>244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90</v>
      </c>
      <c r="BK249" s="242">
        <f>ROUND(I249*H249,2)</f>
        <v>0</v>
      </c>
      <c r="BL249" s="18" t="s">
        <v>251</v>
      </c>
      <c r="BM249" s="241" t="s">
        <v>3103</v>
      </c>
    </row>
    <row r="250" s="2" customFormat="1" ht="16.5" customHeight="1">
      <c r="A250" s="39"/>
      <c r="B250" s="40"/>
      <c r="C250" s="229" t="s">
        <v>1311</v>
      </c>
      <c r="D250" s="229" t="s">
        <v>247</v>
      </c>
      <c r="E250" s="230" t="s">
        <v>4071</v>
      </c>
      <c r="F250" s="231" t="s">
        <v>5929</v>
      </c>
      <c r="G250" s="232" t="s">
        <v>687</v>
      </c>
      <c r="H250" s="233">
        <v>2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251</v>
      </c>
      <c r="AT250" s="241" t="s">
        <v>247</v>
      </c>
      <c r="AU250" s="241" t="s">
        <v>90</v>
      </c>
      <c r="AY250" s="18" t="s">
        <v>244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251</v>
      </c>
      <c r="BM250" s="241" t="s">
        <v>3106</v>
      </c>
    </row>
    <row r="251" s="2" customFormat="1" ht="16.5" customHeight="1">
      <c r="A251" s="39"/>
      <c r="B251" s="40"/>
      <c r="C251" s="229" t="s">
        <v>1315</v>
      </c>
      <c r="D251" s="229" t="s">
        <v>247</v>
      </c>
      <c r="E251" s="230" t="s">
        <v>4073</v>
      </c>
      <c r="F251" s="231" t="s">
        <v>5930</v>
      </c>
      <c r="G251" s="232" t="s">
        <v>184</v>
      </c>
      <c r="H251" s="233">
        <v>40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48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251</v>
      </c>
      <c r="AT251" s="241" t="s">
        <v>247</v>
      </c>
      <c r="AU251" s="241" t="s">
        <v>90</v>
      </c>
      <c r="AY251" s="18" t="s">
        <v>244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90</v>
      </c>
      <c r="BK251" s="242">
        <f>ROUND(I251*H251,2)</f>
        <v>0</v>
      </c>
      <c r="BL251" s="18" t="s">
        <v>251</v>
      </c>
      <c r="BM251" s="241" t="s">
        <v>3109</v>
      </c>
    </row>
    <row r="252" s="12" customFormat="1" ht="25.92" customHeight="1">
      <c r="A252" s="12"/>
      <c r="B252" s="213"/>
      <c r="C252" s="214"/>
      <c r="D252" s="215" t="s">
        <v>82</v>
      </c>
      <c r="E252" s="216" t="s">
        <v>3787</v>
      </c>
      <c r="F252" s="216" t="s">
        <v>5931</v>
      </c>
      <c r="G252" s="214"/>
      <c r="H252" s="214"/>
      <c r="I252" s="217"/>
      <c r="J252" s="218">
        <f>BK252</f>
        <v>0</v>
      </c>
      <c r="K252" s="214"/>
      <c r="L252" s="219"/>
      <c r="M252" s="220"/>
      <c r="N252" s="221"/>
      <c r="O252" s="221"/>
      <c r="P252" s="222">
        <f>SUM(P253:P259)</f>
        <v>0</v>
      </c>
      <c r="Q252" s="221"/>
      <c r="R252" s="222">
        <f>SUM(R253:R259)</f>
        <v>0</v>
      </c>
      <c r="S252" s="221"/>
      <c r="T252" s="223">
        <f>SUM(T253:T259)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24" t="s">
        <v>90</v>
      </c>
      <c r="AT252" s="225" t="s">
        <v>82</v>
      </c>
      <c r="AU252" s="225" t="s">
        <v>83</v>
      </c>
      <c r="AY252" s="224" t="s">
        <v>244</v>
      </c>
      <c r="BK252" s="226">
        <f>SUM(BK253:BK259)</f>
        <v>0</v>
      </c>
    </row>
    <row r="253" s="2" customFormat="1" ht="16.5" customHeight="1">
      <c r="A253" s="39"/>
      <c r="B253" s="40"/>
      <c r="C253" s="229" t="s">
        <v>1319</v>
      </c>
      <c r="D253" s="229" t="s">
        <v>247</v>
      </c>
      <c r="E253" s="230" t="s">
        <v>4041</v>
      </c>
      <c r="F253" s="231" t="s">
        <v>5932</v>
      </c>
      <c r="G253" s="232" t="s">
        <v>687</v>
      </c>
      <c r="H253" s="233">
        <v>6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48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251</v>
      </c>
      <c r="AT253" s="241" t="s">
        <v>247</v>
      </c>
      <c r="AU253" s="241" t="s">
        <v>90</v>
      </c>
      <c r="AY253" s="18" t="s">
        <v>244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90</v>
      </c>
      <c r="BK253" s="242">
        <f>ROUND(I253*H253,2)</f>
        <v>0</v>
      </c>
      <c r="BL253" s="18" t="s">
        <v>251</v>
      </c>
      <c r="BM253" s="241" t="s">
        <v>684</v>
      </c>
    </row>
    <row r="254" s="2" customFormat="1" ht="24.15" customHeight="1">
      <c r="A254" s="39"/>
      <c r="B254" s="40"/>
      <c r="C254" s="229" t="s">
        <v>1323</v>
      </c>
      <c r="D254" s="229" t="s">
        <v>247</v>
      </c>
      <c r="E254" s="230" t="s">
        <v>4043</v>
      </c>
      <c r="F254" s="231" t="s">
        <v>5925</v>
      </c>
      <c r="G254" s="232" t="s">
        <v>687</v>
      </c>
      <c r="H254" s="233">
        <v>6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48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251</v>
      </c>
      <c r="AT254" s="241" t="s">
        <v>247</v>
      </c>
      <c r="AU254" s="241" t="s">
        <v>90</v>
      </c>
      <c r="AY254" s="18" t="s">
        <v>244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90</v>
      </c>
      <c r="BK254" s="242">
        <f>ROUND(I254*H254,2)</f>
        <v>0</v>
      </c>
      <c r="BL254" s="18" t="s">
        <v>251</v>
      </c>
      <c r="BM254" s="241" t="s">
        <v>780</v>
      </c>
    </row>
    <row r="255" s="2" customFormat="1" ht="24.15" customHeight="1">
      <c r="A255" s="39"/>
      <c r="B255" s="40"/>
      <c r="C255" s="229" t="s">
        <v>1327</v>
      </c>
      <c r="D255" s="229" t="s">
        <v>247</v>
      </c>
      <c r="E255" s="230" t="s">
        <v>4079</v>
      </c>
      <c r="F255" s="231" t="s">
        <v>5926</v>
      </c>
      <c r="G255" s="232" t="s">
        <v>184</v>
      </c>
      <c r="H255" s="233">
        <v>60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48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251</v>
      </c>
      <c r="AT255" s="241" t="s">
        <v>247</v>
      </c>
      <c r="AU255" s="241" t="s">
        <v>90</v>
      </c>
      <c r="AY255" s="18" t="s">
        <v>244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251</v>
      </c>
      <c r="BM255" s="241" t="s">
        <v>3112</v>
      </c>
    </row>
    <row r="256" s="2" customFormat="1" ht="16.5" customHeight="1">
      <c r="A256" s="39"/>
      <c r="B256" s="40"/>
      <c r="C256" s="229" t="s">
        <v>1331</v>
      </c>
      <c r="D256" s="229" t="s">
        <v>247</v>
      </c>
      <c r="E256" s="230" t="s">
        <v>4081</v>
      </c>
      <c r="F256" s="231" t="s">
        <v>5927</v>
      </c>
      <c r="G256" s="232" t="s">
        <v>687</v>
      </c>
      <c r="H256" s="233">
        <v>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48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251</v>
      </c>
      <c r="AT256" s="241" t="s">
        <v>247</v>
      </c>
      <c r="AU256" s="241" t="s">
        <v>90</v>
      </c>
      <c r="AY256" s="18" t="s">
        <v>244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90</v>
      </c>
      <c r="BK256" s="242">
        <f>ROUND(I256*H256,2)</f>
        <v>0</v>
      </c>
      <c r="BL256" s="18" t="s">
        <v>251</v>
      </c>
      <c r="BM256" s="241" t="s">
        <v>693</v>
      </c>
    </row>
    <row r="257" s="2" customFormat="1" ht="24.15" customHeight="1">
      <c r="A257" s="39"/>
      <c r="B257" s="40"/>
      <c r="C257" s="229" t="s">
        <v>1335</v>
      </c>
      <c r="D257" s="229" t="s">
        <v>247</v>
      </c>
      <c r="E257" s="230" t="s">
        <v>5933</v>
      </c>
      <c r="F257" s="231" t="s">
        <v>5928</v>
      </c>
      <c r="G257" s="232" t="s">
        <v>687</v>
      </c>
      <c r="H257" s="233">
        <v>1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48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251</v>
      </c>
      <c r="AT257" s="241" t="s">
        <v>247</v>
      </c>
      <c r="AU257" s="241" t="s">
        <v>90</v>
      </c>
      <c r="AY257" s="18" t="s">
        <v>244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90</v>
      </c>
      <c r="BK257" s="242">
        <f>ROUND(I257*H257,2)</f>
        <v>0</v>
      </c>
      <c r="BL257" s="18" t="s">
        <v>251</v>
      </c>
      <c r="BM257" s="241" t="s">
        <v>1193</v>
      </c>
    </row>
    <row r="258" s="2" customFormat="1" ht="16.5" customHeight="1">
      <c r="A258" s="39"/>
      <c r="B258" s="40"/>
      <c r="C258" s="229" t="s">
        <v>1339</v>
      </c>
      <c r="D258" s="229" t="s">
        <v>247</v>
      </c>
      <c r="E258" s="230" t="s">
        <v>4050</v>
      </c>
      <c r="F258" s="231" t="s">
        <v>5929</v>
      </c>
      <c r="G258" s="232" t="s">
        <v>687</v>
      </c>
      <c r="H258" s="233">
        <v>2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48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251</v>
      </c>
      <c r="AT258" s="241" t="s">
        <v>247</v>
      </c>
      <c r="AU258" s="241" t="s">
        <v>90</v>
      </c>
      <c r="AY258" s="18" t="s">
        <v>244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90</v>
      </c>
      <c r="BK258" s="242">
        <f>ROUND(I258*H258,2)</f>
        <v>0</v>
      </c>
      <c r="BL258" s="18" t="s">
        <v>251</v>
      </c>
      <c r="BM258" s="241" t="s">
        <v>3119</v>
      </c>
    </row>
    <row r="259" s="2" customFormat="1" ht="16.5" customHeight="1">
      <c r="A259" s="39"/>
      <c r="B259" s="40"/>
      <c r="C259" s="229" t="s">
        <v>1343</v>
      </c>
      <c r="D259" s="229" t="s">
        <v>247</v>
      </c>
      <c r="E259" s="230" t="s">
        <v>5934</v>
      </c>
      <c r="F259" s="231" t="s">
        <v>5930</v>
      </c>
      <c r="G259" s="232" t="s">
        <v>184</v>
      </c>
      <c r="H259" s="233">
        <v>40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48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251</v>
      </c>
      <c r="AT259" s="241" t="s">
        <v>247</v>
      </c>
      <c r="AU259" s="241" t="s">
        <v>90</v>
      </c>
      <c r="AY259" s="18" t="s">
        <v>244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90</v>
      </c>
      <c r="BK259" s="242">
        <f>ROUND(I259*H259,2)</f>
        <v>0</v>
      </c>
      <c r="BL259" s="18" t="s">
        <v>251</v>
      </c>
      <c r="BM259" s="241" t="s">
        <v>1104</v>
      </c>
    </row>
    <row r="260" s="12" customFormat="1" ht="25.92" customHeight="1">
      <c r="A260" s="12"/>
      <c r="B260" s="213"/>
      <c r="C260" s="214"/>
      <c r="D260" s="215" t="s">
        <v>82</v>
      </c>
      <c r="E260" s="216" t="s">
        <v>292</v>
      </c>
      <c r="F260" s="216" t="s">
        <v>4060</v>
      </c>
      <c r="G260" s="214"/>
      <c r="H260" s="214"/>
      <c r="I260" s="217"/>
      <c r="J260" s="218">
        <f>BK260</f>
        <v>0</v>
      </c>
      <c r="K260" s="214"/>
      <c r="L260" s="219"/>
      <c r="M260" s="220"/>
      <c r="N260" s="221"/>
      <c r="O260" s="221"/>
      <c r="P260" s="222">
        <f>SUM(P261:P276)</f>
        <v>0</v>
      </c>
      <c r="Q260" s="221"/>
      <c r="R260" s="222">
        <f>SUM(R261:R276)</f>
        <v>0</v>
      </c>
      <c r="S260" s="221"/>
      <c r="T260" s="223">
        <f>SUM(T261:T276)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24" t="s">
        <v>90</v>
      </c>
      <c r="AT260" s="225" t="s">
        <v>82</v>
      </c>
      <c r="AU260" s="225" t="s">
        <v>83</v>
      </c>
      <c r="AY260" s="224" t="s">
        <v>244</v>
      </c>
      <c r="BK260" s="226">
        <f>SUM(BK261:BK276)</f>
        <v>0</v>
      </c>
    </row>
    <row r="261" s="2" customFormat="1" ht="16.5" customHeight="1">
      <c r="A261" s="39"/>
      <c r="B261" s="40"/>
      <c r="C261" s="229" t="s">
        <v>1425</v>
      </c>
      <c r="D261" s="229" t="s">
        <v>247</v>
      </c>
      <c r="E261" s="230" t="s">
        <v>5935</v>
      </c>
      <c r="F261" s="231" t="s">
        <v>4062</v>
      </c>
      <c r="G261" s="232" t="s">
        <v>731</v>
      </c>
      <c r="H261" s="233">
        <v>30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251</v>
      </c>
      <c r="AT261" s="241" t="s">
        <v>247</v>
      </c>
      <c r="AU261" s="241" t="s">
        <v>90</v>
      </c>
      <c r="AY261" s="18" t="s">
        <v>244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251</v>
      </c>
      <c r="BM261" s="241" t="s">
        <v>3124</v>
      </c>
    </row>
    <row r="262" s="2" customFormat="1" ht="16.5" customHeight="1">
      <c r="A262" s="39"/>
      <c r="B262" s="40"/>
      <c r="C262" s="229" t="s">
        <v>1431</v>
      </c>
      <c r="D262" s="229" t="s">
        <v>247</v>
      </c>
      <c r="E262" s="230" t="s">
        <v>5936</v>
      </c>
      <c r="F262" s="231" t="s">
        <v>4064</v>
      </c>
      <c r="G262" s="232" t="s">
        <v>1196</v>
      </c>
      <c r="H262" s="233">
        <v>10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48</v>
      </c>
      <c r="O262" s="92"/>
      <c r="P262" s="239">
        <f>O262*H262</f>
        <v>0</v>
      </c>
      <c r="Q262" s="239">
        <v>0</v>
      </c>
      <c r="R262" s="239">
        <f>Q262*H262</f>
        <v>0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251</v>
      </c>
      <c r="AT262" s="241" t="s">
        <v>247</v>
      </c>
      <c r="AU262" s="241" t="s">
        <v>90</v>
      </c>
      <c r="AY262" s="18" t="s">
        <v>244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90</v>
      </c>
      <c r="BK262" s="242">
        <f>ROUND(I262*H262,2)</f>
        <v>0</v>
      </c>
      <c r="BL262" s="18" t="s">
        <v>251</v>
      </c>
      <c r="BM262" s="241" t="s">
        <v>3127</v>
      </c>
    </row>
    <row r="263" s="2" customFormat="1" ht="16.5" customHeight="1">
      <c r="A263" s="39"/>
      <c r="B263" s="40"/>
      <c r="C263" s="229" t="s">
        <v>1435</v>
      </c>
      <c r="D263" s="229" t="s">
        <v>247</v>
      </c>
      <c r="E263" s="230" t="s">
        <v>5937</v>
      </c>
      <c r="F263" s="231" t="s">
        <v>4066</v>
      </c>
      <c r="G263" s="232" t="s">
        <v>731</v>
      </c>
      <c r="H263" s="233">
        <v>50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251</v>
      </c>
      <c r="AT263" s="241" t="s">
        <v>247</v>
      </c>
      <c r="AU263" s="241" t="s">
        <v>90</v>
      </c>
      <c r="AY263" s="18" t="s">
        <v>244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251</v>
      </c>
      <c r="BM263" s="241" t="s">
        <v>1095</v>
      </c>
    </row>
    <row r="264" s="2" customFormat="1" ht="16.5" customHeight="1">
      <c r="A264" s="39"/>
      <c r="B264" s="40"/>
      <c r="C264" s="229" t="s">
        <v>1440</v>
      </c>
      <c r="D264" s="229" t="s">
        <v>247</v>
      </c>
      <c r="E264" s="230" t="s">
        <v>4067</v>
      </c>
      <c r="F264" s="231" t="s">
        <v>4068</v>
      </c>
      <c r="G264" s="232" t="s">
        <v>731</v>
      </c>
      <c r="H264" s="233">
        <v>15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48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251</v>
      </c>
      <c r="AT264" s="241" t="s">
        <v>247</v>
      </c>
      <c r="AU264" s="241" t="s">
        <v>90</v>
      </c>
      <c r="AY264" s="18" t="s">
        <v>244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90</v>
      </c>
      <c r="BK264" s="242">
        <f>ROUND(I264*H264,2)</f>
        <v>0</v>
      </c>
      <c r="BL264" s="18" t="s">
        <v>251</v>
      </c>
      <c r="BM264" s="241" t="s">
        <v>1131</v>
      </c>
    </row>
    <row r="265" s="2" customFormat="1" ht="24.15" customHeight="1">
      <c r="A265" s="39"/>
      <c r="B265" s="40"/>
      <c r="C265" s="229" t="s">
        <v>1444</v>
      </c>
      <c r="D265" s="229" t="s">
        <v>247</v>
      </c>
      <c r="E265" s="230" t="s">
        <v>4069</v>
      </c>
      <c r="F265" s="231" t="s">
        <v>5938</v>
      </c>
      <c r="G265" s="232" t="s">
        <v>184</v>
      </c>
      <c r="H265" s="233">
        <v>20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48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251</v>
      </c>
      <c r="AT265" s="241" t="s">
        <v>247</v>
      </c>
      <c r="AU265" s="241" t="s">
        <v>90</v>
      </c>
      <c r="AY265" s="18" t="s">
        <v>244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90</v>
      </c>
      <c r="BK265" s="242">
        <f>ROUND(I265*H265,2)</f>
        <v>0</v>
      </c>
      <c r="BL265" s="18" t="s">
        <v>251</v>
      </c>
      <c r="BM265" s="241" t="s">
        <v>246</v>
      </c>
    </row>
    <row r="266" s="2" customFormat="1" ht="16.5" customHeight="1">
      <c r="A266" s="39"/>
      <c r="B266" s="40"/>
      <c r="C266" s="229" t="s">
        <v>1449</v>
      </c>
      <c r="D266" s="229" t="s">
        <v>247</v>
      </c>
      <c r="E266" s="230" t="s">
        <v>5939</v>
      </c>
      <c r="F266" s="231" t="s">
        <v>4074</v>
      </c>
      <c r="G266" s="232" t="s">
        <v>731</v>
      </c>
      <c r="H266" s="233">
        <v>20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48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251</v>
      </c>
      <c r="AT266" s="241" t="s">
        <v>247</v>
      </c>
      <c r="AU266" s="241" t="s">
        <v>90</v>
      </c>
      <c r="AY266" s="18" t="s">
        <v>244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90</v>
      </c>
      <c r="BK266" s="242">
        <f>ROUND(I266*H266,2)</f>
        <v>0</v>
      </c>
      <c r="BL266" s="18" t="s">
        <v>251</v>
      </c>
      <c r="BM266" s="241" t="s">
        <v>3132</v>
      </c>
    </row>
    <row r="267" s="2" customFormat="1" ht="24.15" customHeight="1">
      <c r="A267" s="39"/>
      <c r="B267" s="40"/>
      <c r="C267" s="229" t="s">
        <v>1455</v>
      </c>
      <c r="D267" s="229" t="s">
        <v>247</v>
      </c>
      <c r="E267" s="230" t="s">
        <v>5940</v>
      </c>
      <c r="F267" s="231" t="s">
        <v>4076</v>
      </c>
      <c r="G267" s="232" t="s">
        <v>731</v>
      </c>
      <c r="H267" s="233">
        <v>10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48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251</v>
      </c>
      <c r="AT267" s="241" t="s">
        <v>247</v>
      </c>
      <c r="AU267" s="241" t="s">
        <v>90</v>
      </c>
      <c r="AY267" s="18" t="s">
        <v>244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90</v>
      </c>
      <c r="BK267" s="242">
        <f>ROUND(I267*H267,2)</f>
        <v>0</v>
      </c>
      <c r="BL267" s="18" t="s">
        <v>251</v>
      </c>
      <c r="BM267" s="241" t="s">
        <v>982</v>
      </c>
    </row>
    <row r="268" s="2" customFormat="1" ht="16.5" customHeight="1">
      <c r="A268" s="39"/>
      <c r="B268" s="40"/>
      <c r="C268" s="229" t="s">
        <v>1459</v>
      </c>
      <c r="D268" s="229" t="s">
        <v>247</v>
      </c>
      <c r="E268" s="230" t="s">
        <v>4075</v>
      </c>
      <c r="F268" s="231" t="s">
        <v>5941</v>
      </c>
      <c r="G268" s="232" t="s">
        <v>731</v>
      </c>
      <c r="H268" s="233">
        <v>5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251</v>
      </c>
      <c r="AT268" s="241" t="s">
        <v>247</v>
      </c>
      <c r="AU268" s="241" t="s">
        <v>90</v>
      </c>
      <c r="AY268" s="18" t="s">
        <v>244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251</v>
      </c>
      <c r="BM268" s="241" t="s">
        <v>992</v>
      </c>
    </row>
    <row r="269" s="2" customFormat="1" ht="37.8" customHeight="1">
      <c r="A269" s="39"/>
      <c r="B269" s="40"/>
      <c r="C269" s="229" t="s">
        <v>1464</v>
      </c>
      <c r="D269" s="229" t="s">
        <v>247</v>
      </c>
      <c r="E269" s="230" t="s">
        <v>4077</v>
      </c>
      <c r="F269" s="231" t="s">
        <v>4078</v>
      </c>
      <c r="G269" s="232" t="s">
        <v>731</v>
      </c>
      <c r="H269" s="233">
        <v>20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48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251</v>
      </c>
      <c r="AT269" s="241" t="s">
        <v>247</v>
      </c>
      <c r="AU269" s="241" t="s">
        <v>90</v>
      </c>
      <c r="AY269" s="18" t="s">
        <v>244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90</v>
      </c>
      <c r="BK269" s="242">
        <f>ROUND(I269*H269,2)</f>
        <v>0</v>
      </c>
      <c r="BL269" s="18" t="s">
        <v>251</v>
      </c>
      <c r="BM269" s="241" t="s">
        <v>3139</v>
      </c>
    </row>
    <row r="270" s="2" customFormat="1" ht="24.15" customHeight="1">
      <c r="A270" s="39"/>
      <c r="B270" s="40"/>
      <c r="C270" s="229" t="s">
        <v>1470</v>
      </c>
      <c r="D270" s="229" t="s">
        <v>247</v>
      </c>
      <c r="E270" s="230" t="s">
        <v>5942</v>
      </c>
      <c r="F270" s="231" t="s">
        <v>4080</v>
      </c>
      <c r="G270" s="232" t="s">
        <v>731</v>
      </c>
      <c r="H270" s="233">
        <v>20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48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251</v>
      </c>
      <c r="AT270" s="241" t="s">
        <v>247</v>
      </c>
      <c r="AU270" s="241" t="s">
        <v>90</v>
      </c>
      <c r="AY270" s="18" t="s">
        <v>244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90</v>
      </c>
      <c r="BK270" s="242">
        <f>ROUND(I270*H270,2)</f>
        <v>0</v>
      </c>
      <c r="BL270" s="18" t="s">
        <v>251</v>
      </c>
      <c r="BM270" s="241" t="s">
        <v>920</v>
      </c>
    </row>
    <row r="271" s="2" customFormat="1" ht="24.15" customHeight="1">
      <c r="A271" s="39"/>
      <c r="B271" s="40"/>
      <c r="C271" s="229" t="s">
        <v>1475</v>
      </c>
      <c r="D271" s="229" t="s">
        <v>247</v>
      </c>
      <c r="E271" s="230" t="s">
        <v>5943</v>
      </c>
      <c r="F271" s="231" t="s">
        <v>4082</v>
      </c>
      <c r="G271" s="232" t="s">
        <v>731</v>
      </c>
      <c r="H271" s="233">
        <v>20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48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251</v>
      </c>
      <c r="AT271" s="241" t="s">
        <v>247</v>
      </c>
      <c r="AU271" s="241" t="s">
        <v>90</v>
      </c>
      <c r="AY271" s="18" t="s">
        <v>244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90</v>
      </c>
      <c r="BK271" s="242">
        <f>ROUND(I271*H271,2)</f>
        <v>0</v>
      </c>
      <c r="BL271" s="18" t="s">
        <v>251</v>
      </c>
      <c r="BM271" s="241" t="s">
        <v>936</v>
      </c>
    </row>
    <row r="272" s="2" customFormat="1" ht="37.8" customHeight="1">
      <c r="A272" s="39"/>
      <c r="B272" s="40"/>
      <c r="C272" s="229" t="s">
        <v>1488</v>
      </c>
      <c r="D272" s="229" t="s">
        <v>247</v>
      </c>
      <c r="E272" s="230" t="s">
        <v>4083</v>
      </c>
      <c r="F272" s="231" t="s">
        <v>4084</v>
      </c>
      <c r="G272" s="232" t="s">
        <v>731</v>
      </c>
      <c r="H272" s="233">
        <v>15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48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251</v>
      </c>
      <c r="AT272" s="241" t="s">
        <v>247</v>
      </c>
      <c r="AU272" s="241" t="s">
        <v>90</v>
      </c>
      <c r="AY272" s="18" t="s">
        <v>244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90</v>
      </c>
      <c r="BK272" s="242">
        <f>ROUND(I272*H272,2)</f>
        <v>0</v>
      </c>
      <c r="BL272" s="18" t="s">
        <v>251</v>
      </c>
      <c r="BM272" s="241" t="s">
        <v>900</v>
      </c>
    </row>
    <row r="273" s="2" customFormat="1" ht="24.15" customHeight="1">
      <c r="A273" s="39"/>
      <c r="B273" s="40"/>
      <c r="C273" s="229" t="s">
        <v>1497</v>
      </c>
      <c r="D273" s="229" t="s">
        <v>247</v>
      </c>
      <c r="E273" s="230" t="s">
        <v>4085</v>
      </c>
      <c r="F273" s="231" t="s">
        <v>4086</v>
      </c>
      <c r="G273" s="232" t="s">
        <v>731</v>
      </c>
      <c r="H273" s="233">
        <v>10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48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251</v>
      </c>
      <c r="AT273" s="241" t="s">
        <v>247</v>
      </c>
      <c r="AU273" s="241" t="s">
        <v>90</v>
      </c>
      <c r="AY273" s="18" t="s">
        <v>244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90</v>
      </c>
      <c r="BK273" s="242">
        <f>ROUND(I273*H273,2)</f>
        <v>0</v>
      </c>
      <c r="BL273" s="18" t="s">
        <v>251</v>
      </c>
      <c r="BM273" s="241" t="s">
        <v>1818</v>
      </c>
    </row>
    <row r="274" s="2" customFormat="1" ht="24.15" customHeight="1">
      <c r="A274" s="39"/>
      <c r="B274" s="40"/>
      <c r="C274" s="229" t="s">
        <v>1499</v>
      </c>
      <c r="D274" s="229" t="s">
        <v>247</v>
      </c>
      <c r="E274" s="230" t="s">
        <v>4087</v>
      </c>
      <c r="F274" s="231" t="s">
        <v>4088</v>
      </c>
      <c r="G274" s="232" t="s">
        <v>731</v>
      </c>
      <c r="H274" s="233">
        <v>50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48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251</v>
      </c>
      <c r="AT274" s="241" t="s">
        <v>247</v>
      </c>
      <c r="AU274" s="241" t="s">
        <v>90</v>
      </c>
      <c r="AY274" s="18" t="s">
        <v>244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90</v>
      </c>
      <c r="BK274" s="242">
        <f>ROUND(I274*H274,2)</f>
        <v>0</v>
      </c>
      <c r="BL274" s="18" t="s">
        <v>251</v>
      </c>
      <c r="BM274" s="241" t="s">
        <v>1835</v>
      </c>
    </row>
    <row r="275" s="2" customFormat="1" ht="24.15" customHeight="1">
      <c r="A275" s="39"/>
      <c r="B275" s="40"/>
      <c r="C275" s="229" t="s">
        <v>1511</v>
      </c>
      <c r="D275" s="298" t="s">
        <v>247</v>
      </c>
      <c r="E275" s="230" t="s">
        <v>5944</v>
      </c>
      <c r="F275" s="231" t="s">
        <v>5945</v>
      </c>
      <c r="G275" s="232" t="s">
        <v>687</v>
      </c>
      <c r="H275" s="233">
        <v>18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48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251</v>
      </c>
      <c r="AT275" s="241" t="s">
        <v>247</v>
      </c>
      <c r="AU275" s="241" t="s">
        <v>90</v>
      </c>
      <c r="AY275" s="18" t="s">
        <v>244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90</v>
      </c>
      <c r="BK275" s="242">
        <f>ROUND(I275*H275,2)</f>
        <v>0</v>
      </c>
      <c r="BL275" s="18" t="s">
        <v>251</v>
      </c>
      <c r="BM275" s="241" t="s">
        <v>5946</v>
      </c>
    </row>
    <row r="276" s="2" customFormat="1" ht="24.15" customHeight="1">
      <c r="A276" s="39"/>
      <c r="B276" s="40"/>
      <c r="C276" s="229" t="s">
        <v>1517</v>
      </c>
      <c r="D276" s="298" t="s">
        <v>247</v>
      </c>
      <c r="E276" s="230" t="s">
        <v>5947</v>
      </c>
      <c r="F276" s="231" t="s">
        <v>5948</v>
      </c>
      <c r="G276" s="232" t="s">
        <v>687</v>
      </c>
      <c r="H276" s="233">
        <v>2</v>
      </c>
      <c r="I276" s="234"/>
      <c r="J276" s="235">
        <f>ROUND(I276*H276,2)</f>
        <v>0</v>
      </c>
      <c r="K276" s="236"/>
      <c r="L276" s="45"/>
      <c r="M276" s="310" t="s">
        <v>1</v>
      </c>
      <c r="N276" s="311" t="s">
        <v>48</v>
      </c>
      <c r="O276" s="312"/>
      <c r="P276" s="313">
        <f>O276*H276</f>
        <v>0</v>
      </c>
      <c r="Q276" s="313">
        <v>0</v>
      </c>
      <c r="R276" s="313">
        <f>Q276*H276</f>
        <v>0</v>
      </c>
      <c r="S276" s="313">
        <v>0</v>
      </c>
      <c r="T276" s="31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251</v>
      </c>
      <c r="AT276" s="241" t="s">
        <v>247</v>
      </c>
      <c r="AU276" s="241" t="s">
        <v>90</v>
      </c>
      <c r="AY276" s="18" t="s">
        <v>244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90</v>
      </c>
      <c r="BK276" s="242">
        <f>ROUND(I276*H276,2)</f>
        <v>0</v>
      </c>
      <c r="BL276" s="18" t="s">
        <v>251</v>
      </c>
      <c r="BM276" s="241" t="s">
        <v>5949</v>
      </c>
    </row>
    <row r="277" s="2" customFormat="1" ht="6.96" customHeight="1">
      <c r="A277" s="39"/>
      <c r="B277" s="67"/>
      <c r="C277" s="68"/>
      <c r="D277" s="68"/>
      <c r="E277" s="68"/>
      <c r="F277" s="68"/>
      <c r="G277" s="68"/>
      <c r="H277" s="68"/>
      <c r="I277" s="68"/>
      <c r="J277" s="68"/>
      <c r="K277" s="68"/>
      <c r="L277" s="45"/>
      <c r="M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</sheetData>
  <sheetProtection sheet="1" autoFilter="0" formatColumns="0" formatRows="0" objects="1" scenarios="1" spinCount="100000" saltValue="h3EfaodcYRc2eEqEiataTRhnOVSIi7+3eVTBZAsGFfridZpm2nyBBSl6vwTEQ3P1u7w7KMBt7GARnXgIyIgzeg==" hashValue="B1K9cTGM1T1nOm7VE6MEs4aw5KJxs5HYwfp5A/ofomKt3M3a/rZrZmtLM9RcD6K83wWCsqS1ESWSGBtOuz0nBg==" algorithmName="SHA-512" password="CC35"/>
  <autoFilter ref="C131:K27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5248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4089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ROUND((SUM(BE125:BE168)),  2)</f>
        <v>0</v>
      </c>
      <c r="G35" s="39"/>
      <c r="H35" s="39"/>
      <c r="I35" s="166">
        <v>0.20999999999999999</v>
      </c>
      <c r="J35" s="165">
        <f>ROUND(((SUM(BE125:BE168))*I35),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ROUND((SUM(BF125:BF168)),  2)</f>
        <v>0</v>
      </c>
      <c r="G36" s="39"/>
      <c r="H36" s="39"/>
      <c r="I36" s="166">
        <v>0.12</v>
      </c>
      <c r="J36" s="165">
        <f>ROUND(((SUM(BF125:BF168))*I36),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ROUND((SUM(BG125:BG168)),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ROUND((SUM(BH125:BH168)),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ROUND((SUM(BI125:BI168)),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4090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4091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4092</v>
      </c>
      <c r="E101" s="198"/>
      <c r="F101" s="198"/>
      <c r="G101" s="198"/>
      <c r="H101" s="198"/>
      <c r="I101" s="198"/>
      <c r="J101" s="199">
        <f>J136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4093</v>
      </c>
      <c r="E102" s="198"/>
      <c r="F102" s="198"/>
      <c r="G102" s="198"/>
      <c r="H102" s="198"/>
      <c r="I102" s="198"/>
      <c r="J102" s="199">
        <f>J141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5950</v>
      </c>
      <c r="E103" s="198"/>
      <c r="F103" s="198"/>
      <c r="G103" s="198"/>
      <c r="H103" s="198"/>
      <c r="I103" s="198"/>
      <c r="J103" s="199">
        <f>J163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229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186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5248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192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D.1.4.5 - Slaboproud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Areál Nemocnice České Budějovice</v>
      </c>
      <c r="G119" s="41"/>
      <c r="H119" s="41"/>
      <c r="I119" s="33" t="s">
        <v>22</v>
      </c>
      <c r="J119" s="80" t="str">
        <f>IF(J14="","",J14)</f>
        <v>29. 4. 2025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32</v>
      </c>
      <c r="J121" s="37" t="str">
        <f>E23</f>
        <v>AGP nova spol. s.r.o.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30</v>
      </c>
      <c r="D122" s="41"/>
      <c r="E122" s="41"/>
      <c r="F122" s="28" t="str">
        <f>IF(E20="","",E20)</f>
        <v>Vyplň údaj</v>
      </c>
      <c r="G122" s="41"/>
      <c r="H122" s="41"/>
      <c r="I122" s="33" t="s">
        <v>37</v>
      </c>
      <c r="J122" s="37" t="str">
        <f>E26</f>
        <v>QSB, s.r.o.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230</v>
      </c>
      <c r="D124" s="204" t="s">
        <v>68</v>
      </c>
      <c r="E124" s="204" t="s">
        <v>64</v>
      </c>
      <c r="F124" s="204" t="s">
        <v>65</v>
      </c>
      <c r="G124" s="204" t="s">
        <v>231</v>
      </c>
      <c r="H124" s="204" t="s">
        <v>232</v>
      </c>
      <c r="I124" s="204" t="s">
        <v>233</v>
      </c>
      <c r="J124" s="205" t="s">
        <v>201</v>
      </c>
      <c r="K124" s="206" t="s">
        <v>234</v>
      </c>
      <c r="L124" s="207"/>
      <c r="M124" s="101" t="s">
        <v>1</v>
      </c>
      <c r="N124" s="102" t="s">
        <v>47</v>
      </c>
      <c r="O124" s="102" t="s">
        <v>235</v>
      </c>
      <c r="P124" s="102" t="s">
        <v>236</v>
      </c>
      <c r="Q124" s="102" t="s">
        <v>237</v>
      </c>
      <c r="R124" s="102" t="s">
        <v>238</v>
      </c>
      <c r="S124" s="102" t="s">
        <v>239</v>
      </c>
      <c r="T124" s="103" t="s">
        <v>240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241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0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82</v>
      </c>
      <c r="AU125" s="18" t="s">
        <v>203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82</v>
      </c>
      <c r="E126" s="216" t="s">
        <v>2859</v>
      </c>
      <c r="F126" s="216" t="s">
        <v>4097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P127+P136+P141+P163</f>
        <v>0</v>
      </c>
      <c r="Q126" s="221"/>
      <c r="R126" s="222">
        <f>R127+R136+R141+R163</f>
        <v>0</v>
      </c>
      <c r="S126" s="221"/>
      <c r="T126" s="223">
        <f>T127+T136+T141+T163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90</v>
      </c>
      <c r="AT126" s="225" t="s">
        <v>82</v>
      </c>
      <c r="AU126" s="225" t="s">
        <v>83</v>
      </c>
      <c r="AY126" s="224" t="s">
        <v>244</v>
      </c>
      <c r="BK126" s="226">
        <f>BK127+BK136+BK141+BK163</f>
        <v>0</v>
      </c>
    </row>
    <row r="127" s="12" customFormat="1" ht="22.8" customHeight="1">
      <c r="A127" s="12"/>
      <c r="B127" s="213"/>
      <c r="C127" s="214"/>
      <c r="D127" s="215" t="s">
        <v>82</v>
      </c>
      <c r="E127" s="227" t="s">
        <v>3787</v>
      </c>
      <c r="F127" s="227" t="s">
        <v>4098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SUM(P128:P135)</f>
        <v>0</v>
      </c>
      <c r="Q127" s="221"/>
      <c r="R127" s="222">
        <f>SUM(R128:R135)</f>
        <v>0</v>
      </c>
      <c r="S127" s="221"/>
      <c r="T127" s="223">
        <f>SUM(T128:T135)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90</v>
      </c>
      <c r="AT127" s="225" t="s">
        <v>82</v>
      </c>
      <c r="AU127" s="225" t="s">
        <v>90</v>
      </c>
      <c r="AY127" s="224" t="s">
        <v>244</v>
      </c>
      <c r="BK127" s="226">
        <f>SUM(BK128:BK135)</f>
        <v>0</v>
      </c>
    </row>
    <row r="128" s="2" customFormat="1" ht="24.15" customHeight="1">
      <c r="A128" s="39"/>
      <c r="B128" s="40"/>
      <c r="C128" s="229" t="s">
        <v>90</v>
      </c>
      <c r="D128" s="229" t="s">
        <v>247</v>
      </c>
      <c r="E128" s="230" t="s">
        <v>3811</v>
      </c>
      <c r="F128" s="231" t="s">
        <v>4116</v>
      </c>
      <c r="G128" s="232" t="s">
        <v>687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330</v>
      </c>
      <c r="AT128" s="241" t="s">
        <v>247</v>
      </c>
      <c r="AU128" s="241" t="s">
        <v>92</v>
      </c>
      <c r="AY128" s="18" t="s">
        <v>244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330</v>
      </c>
      <c r="BM128" s="241" t="s">
        <v>92</v>
      </c>
    </row>
    <row r="129" s="2" customFormat="1" ht="44.25" customHeight="1">
      <c r="A129" s="39"/>
      <c r="B129" s="40"/>
      <c r="C129" s="229" t="s">
        <v>92</v>
      </c>
      <c r="D129" s="229" t="s">
        <v>247</v>
      </c>
      <c r="E129" s="230" t="s">
        <v>3813</v>
      </c>
      <c r="F129" s="231" t="s">
        <v>4120</v>
      </c>
      <c r="G129" s="232" t="s">
        <v>687</v>
      </c>
      <c r="H129" s="233">
        <v>5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330</v>
      </c>
      <c r="AT129" s="241" t="s">
        <v>247</v>
      </c>
      <c r="AU129" s="241" t="s">
        <v>92</v>
      </c>
      <c r="AY129" s="18" t="s">
        <v>244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330</v>
      </c>
      <c r="BM129" s="241" t="s">
        <v>251</v>
      </c>
    </row>
    <row r="130" s="2" customFormat="1" ht="16.5" customHeight="1">
      <c r="A130" s="39"/>
      <c r="B130" s="40"/>
      <c r="C130" s="229" t="s">
        <v>358</v>
      </c>
      <c r="D130" s="229" t="s">
        <v>247</v>
      </c>
      <c r="E130" s="230" t="s">
        <v>3815</v>
      </c>
      <c r="F130" s="231" t="s">
        <v>4140</v>
      </c>
      <c r="G130" s="232" t="s">
        <v>184</v>
      </c>
      <c r="H130" s="233">
        <v>280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330</v>
      </c>
      <c r="AT130" s="241" t="s">
        <v>247</v>
      </c>
      <c r="AU130" s="241" t="s">
        <v>92</v>
      </c>
      <c r="AY130" s="18" t="s">
        <v>244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330</v>
      </c>
      <c r="BM130" s="241" t="s">
        <v>266</v>
      </c>
    </row>
    <row r="131" s="2" customFormat="1" ht="16.5" customHeight="1">
      <c r="A131" s="39"/>
      <c r="B131" s="40"/>
      <c r="C131" s="229" t="s">
        <v>251</v>
      </c>
      <c r="D131" s="229" t="s">
        <v>247</v>
      </c>
      <c r="E131" s="230" t="s">
        <v>3817</v>
      </c>
      <c r="F131" s="231" t="s">
        <v>4148</v>
      </c>
      <c r="G131" s="232" t="s">
        <v>184</v>
      </c>
      <c r="H131" s="233">
        <v>18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330</v>
      </c>
      <c r="AT131" s="241" t="s">
        <v>247</v>
      </c>
      <c r="AU131" s="241" t="s">
        <v>92</v>
      </c>
      <c r="AY131" s="18" t="s">
        <v>244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330</v>
      </c>
      <c r="BM131" s="241" t="s">
        <v>280</v>
      </c>
    </row>
    <row r="132" s="2" customFormat="1" ht="16.5" customHeight="1">
      <c r="A132" s="39"/>
      <c r="B132" s="40"/>
      <c r="C132" s="229" t="s">
        <v>260</v>
      </c>
      <c r="D132" s="229" t="s">
        <v>247</v>
      </c>
      <c r="E132" s="230" t="s">
        <v>3819</v>
      </c>
      <c r="F132" s="231" t="s">
        <v>4152</v>
      </c>
      <c r="G132" s="232" t="s">
        <v>687</v>
      </c>
      <c r="H132" s="233">
        <v>210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247</v>
      </c>
      <c r="AU132" s="241" t="s">
        <v>92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292</v>
      </c>
    </row>
    <row r="133" s="2" customFormat="1" ht="16.5" customHeight="1">
      <c r="A133" s="39"/>
      <c r="B133" s="40"/>
      <c r="C133" s="229" t="s">
        <v>266</v>
      </c>
      <c r="D133" s="229" t="s">
        <v>247</v>
      </c>
      <c r="E133" s="230" t="s">
        <v>3821</v>
      </c>
      <c r="F133" s="231" t="s">
        <v>4154</v>
      </c>
      <c r="G133" s="232" t="s">
        <v>2994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247</v>
      </c>
      <c r="AU133" s="241" t="s">
        <v>92</v>
      </c>
      <c r="AY133" s="18" t="s">
        <v>244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8</v>
      </c>
    </row>
    <row r="134" s="2" customFormat="1" ht="16.5" customHeight="1">
      <c r="A134" s="39"/>
      <c r="B134" s="40"/>
      <c r="C134" s="229" t="s">
        <v>274</v>
      </c>
      <c r="D134" s="229" t="s">
        <v>247</v>
      </c>
      <c r="E134" s="230" t="s">
        <v>3823</v>
      </c>
      <c r="F134" s="231" t="s">
        <v>4156</v>
      </c>
      <c r="G134" s="232" t="s">
        <v>2994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247</v>
      </c>
      <c r="AU134" s="241" t="s">
        <v>92</v>
      </c>
      <c r="AY134" s="18" t="s">
        <v>244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320</v>
      </c>
    </row>
    <row r="135" s="2" customFormat="1" ht="16.5" customHeight="1">
      <c r="A135" s="39"/>
      <c r="B135" s="40"/>
      <c r="C135" s="229" t="s">
        <v>280</v>
      </c>
      <c r="D135" s="229" t="s">
        <v>247</v>
      </c>
      <c r="E135" s="230" t="s">
        <v>3825</v>
      </c>
      <c r="F135" s="231" t="s">
        <v>847</v>
      </c>
      <c r="G135" s="232" t="s">
        <v>1940</v>
      </c>
      <c r="H135" s="309"/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247</v>
      </c>
      <c r="AU135" s="241" t="s">
        <v>92</v>
      </c>
      <c r="AY135" s="18" t="s">
        <v>244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330</v>
      </c>
    </row>
    <row r="136" s="12" customFormat="1" ht="22.8" customHeight="1">
      <c r="A136" s="12"/>
      <c r="B136" s="213"/>
      <c r="C136" s="214"/>
      <c r="D136" s="215" t="s">
        <v>82</v>
      </c>
      <c r="E136" s="227" t="s">
        <v>3356</v>
      </c>
      <c r="F136" s="227" t="s">
        <v>4158</v>
      </c>
      <c r="G136" s="214"/>
      <c r="H136" s="214"/>
      <c r="I136" s="217"/>
      <c r="J136" s="228">
        <f>BK136</f>
        <v>0</v>
      </c>
      <c r="K136" s="214"/>
      <c r="L136" s="219"/>
      <c r="M136" s="220"/>
      <c r="N136" s="221"/>
      <c r="O136" s="221"/>
      <c r="P136" s="222">
        <f>SUM(P137:P140)</f>
        <v>0</v>
      </c>
      <c r="Q136" s="221"/>
      <c r="R136" s="222">
        <f>SUM(R137:R140)</f>
        <v>0</v>
      </c>
      <c r="S136" s="221"/>
      <c r="T136" s="223">
        <f>SUM(T137:T140)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90</v>
      </c>
      <c r="AT136" s="225" t="s">
        <v>82</v>
      </c>
      <c r="AU136" s="225" t="s">
        <v>90</v>
      </c>
      <c r="AY136" s="224" t="s">
        <v>244</v>
      </c>
      <c r="BK136" s="226">
        <f>SUM(BK137:BK140)</f>
        <v>0</v>
      </c>
    </row>
    <row r="137" s="2" customFormat="1" ht="21.75" customHeight="1">
      <c r="A137" s="39"/>
      <c r="B137" s="40"/>
      <c r="C137" s="229" t="s">
        <v>288</v>
      </c>
      <c r="D137" s="229" t="s">
        <v>247</v>
      </c>
      <c r="E137" s="230" t="s">
        <v>3827</v>
      </c>
      <c r="F137" s="231" t="s">
        <v>4160</v>
      </c>
      <c r="G137" s="232" t="s">
        <v>687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247</v>
      </c>
      <c r="AU137" s="241" t="s">
        <v>92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341</v>
      </c>
    </row>
    <row r="138" s="2" customFormat="1" ht="21.75" customHeight="1">
      <c r="A138" s="39"/>
      <c r="B138" s="40"/>
      <c r="C138" s="229" t="s">
        <v>292</v>
      </c>
      <c r="D138" s="229" t="s">
        <v>247</v>
      </c>
      <c r="E138" s="230" t="s">
        <v>3829</v>
      </c>
      <c r="F138" s="231" t="s">
        <v>4162</v>
      </c>
      <c r="G138" s="232" t="s">
        <v>687</v>
      </c>
      <c r="H138" s="233">
        <v>2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247</v>
      </c>
      <c r="AU138" s="241" t="s">
        <v>92</v>
      </c>
      <c r="AY138" s="18" t="s">
        <v>244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354</v>
      </c>
    </row>
    <row r="139" s="2" customFormat="1" ht="16.5" customHeight="1">
      <c r="A139" s="39"/>
      <c r="B139" s="40"/>
      <c r="C139" s="229" t="s">
        <v>297</v>
      </c>
      <c r="D139" s="229" t="s">
        <v>247</v>
      </c>
      <c r="E139" s="230" t="s">
        <v>3831</v>
      </c>
      <c r="F139" s="231" t="s">
        <v>4156</v>
      </c>
      <c r="G139" s="232" t="s">
        <v>2994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247</v>
      </c>
      <c r="AU139" s="241" t="s">
        <v>92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369</v>
      </c>
    </row>
    <row r="140" s="2" customFormat="1" ht="16.5" customHeight="1">
      <c r="A140" s="39"/>
      <c r="B140" s="40"/>
      <c r="C140" s="229" t="s">
        <v>8</v>
      </c>
      <c r="D140" s="229" t="s">
        <v>247</v>
      </c>
      <c r="E140" s="230" t="s">
        <v>3833</v>
      </c>
      <c r="F140" s="231" t="s">
        <v>847</v>
      </c>
      <c r="G140" s="232" t="s">
        <v>1940</v>
      </c>
      <c r="H140" s="309"/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247</v>
      </c>
      <c r="AU140" s="241" t="s">
        <v>92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384</v>
      </c>
    </row>
    <row r="141" s="12" customFormat="1" ht="22.8" customHeight="1">
      <c r="A141" s="12"/>
      <c r="B141" s="213"/>
      <c r="C141" s="214"/>
      <c r="D141" s="215" t="s">
        <v>82</v>
      </c>
      <c r="E141" s="227" t="s">
        <v>3362</v>
      </c>
      <c r="F141" s="227" t="s">
        <v>4175</v>
      </c>
      <c r="G141" s="214"/>
      <c r="H141" s="214"/>
      <c r="I141" s="217"/>
      <c r="J141" s="228">
        <f>BK141</f>
        <v>0</v>
      </c>
      <c r="K141" s="214"/>
      <c r="L141" s="219"/>
      <c r="M141" s="220"/>
      <c r="N141" s="221"/>
      <c r="O141" s="221"/>
      <c r="P141" s="222">
        <f>SUM(P142:P162)</f>
        <v>0</v>
      </c>
      <c r="Q141" s="221"/>
      <c r="R141" s="222">
        <f>SUM(R142:R162)</f>
        <v>0</v>
      </c>
      <c r="S141" s="221"/>
      <c r="T141" s="223">
        <f>SUM(T142:T162)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4" t="s">
        <v>90</v>
      </c>
      <c r="AT141" s="225" t="s">
        <v>82</v>
      </c>
      <c r="AU141" s="225" t="s">
        <v>90</v>
      </c>
      <c r="AY141" s="224" t="s">
        <v>244</v>
      </c>
      <c r="BK141" s="226">
        <f>SUM(BK142:BK162)</f>
        <v>0</v>
      </c>
    </row>
    <row r="142" s="2" customFormat="1" ht="55.5" customHeight="1">
      <c r="A142" s="39"/>
      <c r="B142" s="40"/>
      <c r="C142" s="229" t="s">
        <v>311</v>
      </c>
      <c r="D142" s="229" t="s">
        <v>247</v>
      </c>
      <c r="E142" s="230" t="s">
        <v>3835</v>
      </c>
      <c r="F142" s="231" t="s">
        <v>4185</v>
      </c>
      <c r="G142" s="232" t="s">
        <v>687</v>
      </c>
      <c r="H142" s="233">
        <v>6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247</v>
      </c>
      <c r="AU142" s="241" t="s">
        <v>92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394</v>
      </c>
    </row>
    <row r="143" s="2" customFormat="1" ht="21.75" customHeight="1">
      <c r="A143" s="39"/>
      <c r="B143" s="40"/>
      <c r="C143" s="229" t="s">
        <v>320</v>
      </c>
      <c r="D143" s="229" t="s">
        <v>247</v>
      </c>
      <c r="E143" s="230" t="s">
        <v>3837</v>
      </c>
      <c r="F143" s="231" t="s">
        <v>4187</v>
      </c>
      <c r="G143" s="232" t="s">
        <v>687</v>
      </c>
      <c r="H143" s="233">
        <v>5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247</v>
      </c>
      <c r="AU143" s="241" t="s">
        <v>92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405</v>
      </c>
    </row>
    <row r="144" s="2" customFormat="1" ht="24.15" customHeight="1">
      <c r="A144" s="39"/>
      <c r="B144" s="40"/>
      <c r="C144" s="229" t="s">
        <v>325</v>
      </c>
      <c r="D144" s="229" t="s">
        <v>247</v>
      </c>
      <c r="E144" s="230" t="s">
        <v>3839</v>
      </c>
      <c r="F144" s="231" t="s">
        <v>4189</v>
      </c>
      <c r="G144" s="232" t="s">
        <v>687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247</v>
      </c>
      <c r="AU144" s="241" t="s">
        <v>92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415</v>
      </c>
    </row>
    <row r="145" s="2" customFormat="1" ht="24.15" customHeight="1">
      <c r="A145" s="39"/>
      <c r="B145" s="40"/>
      <c r="C145" s="229" t="s">
        <v>330</v>
      </c>
      <c r="D145" s="229" t="s">
        <v>247</v>
      </c>
      <c r="E145" s="230" t="s">
        <v>3841</v>
      </c>
      <c r="F145" s="231" t="s">
        <v>4191</v>
      </c>
      <c r="G145" s="232" t="s">
        <v>687</v>
      </c>
      <c r="H145" s="233">
        <v>5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247</v>
      </c>
      <c r="AU145" s="241" t="s">
        <v>92</v>
      </c>
      <c r="AY145" s="18" t="s">
        <v>244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427</v>
      </c>
    </row>
    <row r="146" s="2" customFormat="1" ht="24.15" customHeight="1">
      <c r="A146" s="39"/>
      <c r="B146" s="40"/>
      <c r="C146" s="229" t="s">
        <v>335</v>
      </c>
      <c r="D146" s="229" t="s">
        <v>247</v>
      </c>
      <c r="E146" s="230" t="s">
        <v>3843</v>
      </c>
      <c r="F146" s="231" t="s">
        <v>4193</v>
      </c>
      <c r="G146" s="232" t="s">
        <v>687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247</v>
      </c>
      <c r="AU146" s="241" t="s">
        <v>92</v>
      </c>
      <c r="AY146" s="18" t="s">
        <v>244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439</v>
      </c>
    </row>
    <row r="147" s="2" customFormat="1" ht="16.5" customHeight="1">
      <c r="A147" s="39"/>
      <c r="B147" s="40"/>
      <c r="C147" s="229" t="s">
        <v>341</v>
      </c>
      <c r="D147" s="229" t="s">
        <v>247</v>
      </c>
      <c r="E147" s="230" t="s">
        <v>3845</v>
      </c>
      <c r="F147" s="231" t="s">
        <v>4195</v>
      </c>
      <c r="G147" s="232" t="s">
        <v>687</v>
      </c>
      <c r="H147" s="233">
        <v>6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247</v>
      </c>
      <c r="AU147" s="241" t="s">
        <v>92</v>
      </c>
      <c r="AY147" s="18" t="s">
        <v>244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454</v>
      </c>
    </row>
    <row r="148" s="2" customFormat="1" ht="16.5" customHeight="1">
      <c r="A148" s="39"/>
      <c r="B148" s="40"/>
      <c r="C148" s="229" t="s">
        <v>349</v>
      </c>
      <c r="D148" s="229" t="s">
        <v>247</v>
      </c>
      <c r="E148" s="230" t="s">
        <v>3847</v>
      </c>
      <c r="F148" s="231" t="s">
        <v>4197</v>
      </c>
      <c r="G148" s="232" t="s">
        <v>687</v>
      </c>
      <c r="H148" s="233">
        <v>6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247</v>
      </c>
      <c r="AU148" s="241" t="s">
        <v>92</v>
      </c>
      <c r="AY148" s="18" t="s">
        <v>244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465</v>
      </c>
    </row>
    <row r="149" s="2" customFormat="1" ht="16.5" customHeight="1">
      <c r="A149" s="39"/>
      <c r="B149" s="40"/>
      <c r="C149" s="229" t="s">
        <v>354</v>
      </c>
      <c r="D149" s="229" t="s">
        <v>247</v>
      </c>
      <c r="E149" s="230" t="s">
        <v>3849</v>
      </c>
      <c r="F149" s="231" t="s">
        <v>4199</v>
      </c>
      <c r="G149" s="232" t="s">
        <v>687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247</v>
      </c>
      <c r="AU149" s="241" t="s">
        <v>92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481</v>
      </c>
    </row>
    <row r="150" s="2" customFormat="1" ht="16.5" customHeight="1">
      <c r="A150" s="39"/>
      <c r="B150" s="40"/>
      <c r="C150" s="229" t="s">
        <v>7</v>
      </c>
      <c r="D150" s="229" t="s">
        <v>247</v>
      </c>
      <c r="E150" s="230" t="s">
        <v>3851</v>
      </c>
      <c r="F150" s="231" t="s">
        <v>4201</v>
      </c>
      <c r="G150" s="232" t="s">
        <v>687</v>
      </c>
      <c r="H150" s="233">
        <v>3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247</v>
      </c>
      <c r="AU150" s="241" t="s">
        <v>92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2066</v>
      </c>
    </row>
    <row r="151" s="2" customFormat="1" ht="16.5" customHeight="1">
      <c r="A151" s="39"/>
      <c r="B151" s="40"/>
      <c r="C151" s="229" t="s">
        <v>369</v>
      </c>
      <c r="D151" s="229" t="s">
        <v>247</v>
      </c>
      <c r="E151" s="230" t="s">
        <v>3853</v>
      </c>
      <c r="F151" s="231" t="s">
        <v>4205</v>
      </c>
      <c r="G151" s="232" t="s">
        <v>687</v>
      </c>
      <c r="H151" s="233">
        <v>3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247</v>
      </c>
      <c r="AU151" s="241" t="s">
        <v>92</v>
      </c>
      <c r="AY151" s="18" t="s">
        <v>244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514</v>
      </c>
    </row>
    <row r="152" s="2" customFormat="1" ht="16.5" customHeight="1">
      <c r="A152" s="39"/>
      <c r="B152" s="40"/>
      <c r="C152" s="229" t="s">
        <v>375</v>
      </c>
      <c r="D152" s="229" t="s">
        <v>247</v>
      </c>
      <c r="E152" s="230" t="s">
        <v>3855</v>
      </c>
      <c r="F152" s="231" t="s">
        <v>4209</v>
      </c>
      <c r="G152" s="232" t="s">
        <v>687</v>
      </c>
      <c r="H152" s="233">
        <v>3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247</v>
      </c>
      <c r="AU152" s="241" t="s">
        <v>92</v>
      </c>
      <c r="AY152" s="18" t="s">
        <v>244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540</v>
      </c>
    </row>
    <row r="153" s="2" customFormat="1" ht="16.5" customHeight="1">
      <c r="A153" s="39"/>
      <c r="B153" s="40"/>
      <c r="C153" s="229" t="s">
        <v>384</v>
      </c>
      <c r="D153" s="229" t="s">
        <v>247</v>
      </c>
      <c r="E153" s="230" t="s">
        <v>3930</v>
      </c>
      <c r="F153" s="231" t="s">
        <v>4213</v>
      </c>
      <c r="G153" s="232" t="s">
        <v>687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247</v>
      </c>
      <c r="AU153" s="241" t="s">
        <v>92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549</v>
      </c>
    </row>
    <row r="154" s="2" customFormat="1" ht="16.5" customHeight="1">
      <c r="A154" s="39"/>
      <c r="B154" s="40"/>
      <c r="C154" s="229" t="s">
        <v>389</v>
      </c>
      <c r="D154" s="229" t="s">
        <v>247</v>
      </c>
      <c r="E154" s="230" t="s">
        <v>3932</v>
      </c>
      <c r="F154" s="231" t="s">
        <v>4215</v>
      </c>
      <c r="G154" s="232" t="s">
        <v>687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247</v>
      </c>
      <c r="AU154" s="241" t="s">
        <v>92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567</v>
      </c>
    </row>
    <row r="155" s="2" customFormat="1" ht="24.15" customHeight="1">
      <c r="A155" s="39"/>
      <c r="B155" s="40"/>
      <c r="C155" s="229" t="s">
        <v>394</v>
      </c>
      <c r="D155" s="229" t="s">
        <v>247</v>
      </c>
      <c r="E155" s="230" t="s">
        <v>3934</v>
      </c>
      <c r="F155" s="231" t="s">
        <v>4219</v>
      </c>
      <c r="G155" s="232" t="s">
        <v>184</v>
      </c>
      <c r="H155" s="233">
        <v>85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247</v>
      </c>
      <c r="AU155" s="241" t="s">
        <v>92</v>
      </c>
      <c r="AY155" s="18" t="s">
        <v>244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585</v>
      </c>
    </row>
    <row r="156" s="2" customFormat="1" ht="24.15" customHeight="1">
      <c r="A156" s="39"/>
      <c r="B156" s="40"/>
      <c r="C156" s="229" t="s">
        <v>399</v>
      </c>
      <c r="D156" s="229" t="s">
        <v>247</v>
      </c>
      <c r="E156" s="230" t="s">
        <v>5951</v>
      </c>
      <c r="F156" s="231" t="s">
        <v>4223</v>
      </c>
      <c r="G156" s="232" t="s">
        <v>184</v>
      </c>
      <c r="H156" s="233">
        <v>16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247</v>
      </c>
      <c r="AU156" s="241" t="s">
        <v>92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595</v>
      </c>
    </row>
    <row r="157" s="2" customFormat="1" ht="16.5" customHeight="1">
      <c r="A157" s="39"/>
      <c r="B157" s="40"/>
      <c r="C157" s="229" t="s">
        <v>405</v>
      </c>
      <c r="D157" s="229" t="s">
        <v>247</v>
      </c>
      <c r="E157" s="230" t="s">
        <v>5952</v>
      </c>
      <c r="F157" s="231" t="s">
        <v>4225</v>
      </c>
      <c r="G157" s="232" t="s">
        <v>687</v>
      </c>
      <c r="H157" s="233">
        <v>12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247</v>
      </c>
      <c r="AU157" s="241" t="s">
        <v>92</v>
      </c>
      <c r="AY157" s="18" t="s">
        <v>244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607</v>
      </c>
    </row>
    <row r="158" s="2" customFormat="1" ht="24.15" customHeight="1">
      <c r="A158" s="39"/>
      <c r="B158" s="40"/>
      <c r="C158" s="229" t="s">
        <v>411</v>
      </c>
      <c r="D158" s="229" t="s">
        <v>247</v>
      </c>
      <c r="E158" s="230" t="s">
        <v>5953</v>
      </c>
      <c r="F158" s="231" t="s">
        <v>4229</v>
      </c>
      <c r="G158" s="232" t="s">
        <v>184</v>
      </c>
      <c r="H158" s="233">
        <v>60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247</v>
      </c>
      <c r="AU158" s="241" t="s">
        <v>92</v>
      </c>
      <c r="AY158" s="18" t="s">
        <v>244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634</v>
      </c>
    </row>
    <row r="159" s="2" customFormat="1" ht="16.5" customHeight="1">
      <c r="A159" s="39"/>
      <c r="B159" s="40"/>
      <c r="C159" s="229" t="s">
        <v>415</v>
      </c>
      <c r="D159" s="229" t="s">
        <v>247</v>
      </c>
      <c r="E159" s="230" t="s">
        <v>5954</v>
      </c>
      <c r="F159" s="231" t="s">
        <v>4231</v>
      </c>
      <c r="G159" s="232" t="s">
        <v>184</v>
      </c>
      <c r="H159" s="233">
        <v>120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247</v>
      </c>
      <c r="AU159" s="241" t="s">
        <v>92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642</v>
      </c>
    </row>
    <row r="160" s="2" customFormat="1" ht="16.5" customHeight="1">
      <c r="A160" s="39"/>
      <c r="B160" s="40"/>
      <c r="C160" s="229" t="s">
        <v>419</v>
      </c>
      <c r="D160" s="229" t="s">
        <v>247</v>
      </c>
      <c r="E160" s="230" t="s">
        <v>5955</v>
      </c>
      <c r="F160" s="231" t="s">
        <v>4154</v>
      </c>
      <c r="G160" s="232" t="s">
        <v>2994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247</v>
      </c>
      <c r="AU160" s="241" t="s">
        <v>92</v>
      </c>
      <c r="AY160" s="18" t="s">
        <v>244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650</v>
      </c>
    </row>
    <row r="161" s="2" customFormat="1" ht="16.5" customHeight="1">
      <c r="A161" s="39"/>
      <c r="B161" s="40"/>
      <c r="C161" s="229" t="s">
        <v>427</v>
      </c>
      <c r="D161" s="229" t="s">
        <v>247</v>
      </c>
      <c r="E161" s="230" t="s">
        <v>5956</v>
      </c>
      <c r="F161" s="231" t="s">
        <v>4156</v>
      </c>
      <c r="G161" s="232" t="s">
        <v>2994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247</v>
      </c>
      <c r="AU161" s="241" t="s">
        <v>92</v>
      </c>
      <c r="AY161" s="18" t="s">
        <v>244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668</v>
      </c>
    </row>
    <row r="162" s="2" customFormat="1" ht="16.5" customHeight="1">
      <c r="A162" s="39"/>
      <c r="B162" s="40"/>
      <c r="C162" s="229" t="s">
        <v>432</v>
      </c>
      <c r="D162" s="229" t="s">
        <v>247</v>
      </c>
      <c r="E162" s="230" t="s">
        <v>5957</v>
      </c>
      <c r="F162" s="231" t="s">
        <v>847</v>
      </c>
      <c r="G162" s="232" t="s">
        <v>1940</v>
      </c>
      <c r="H162" s="309"/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247</v>
      </c>
      <c r="AU162" s="241" t="s">
        <v>92</v>
      </c>
      <c r="AY162" s="18" t="s">
        <v>244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772</v>
      </c>
    </row>
    <row r="163" s="12" customFormat="1" ht="22.8" customHeight="1">
      <c r="A163" s="12"/>
      <c r="B163" s="213"/>
      <c r="C163" s="214"/>
      <c r="D163" s="215" t="s">
        <v>82</v>
      </c>
      <c r="E163" s="227" t="s">
        <v>3570</v>
      </c>
      <c r="F163" s="227" t="s">
        <v>4279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SUM(P164:P168)</f>
        <v>0</v>
      </c>
      <c r="Q163" s="221"/>
      <c r="R163" s="222">
        <f>SUM(R164:R168)</f>
        <v>0</v>
      </c>
      <c r="S163" s="221"/>
      <c r="T163" s="223">
        <f>SUM(T164:T168)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90</v>
      </c>
      <c r="AY163" s="224" t="s">
        <v>244</v>
      </c>
      <c r="BK163" s="226">
        <f>SUM(BK164:BK168)</f>
        <v>0</v>
      </c>
    </row>
    <row r="164" s="2" customFormat="1" ht="16.5" customHeight="1">
      <c r="A164" s="39"/>
      <c r="B164" s="40"/>
      <c r="C164" s="229" t="s">
        <v>439</v>
      </c>
      <c r="D164" s="229" t="s">
        <v>247</v>
      </c>
      <c r="E164" s="230" t="s">
        <v>5958</v>
      </c>
      <c r="F164" s="231" t="s">
        <v>4281</v>
      </c>
      <c r="G164" s="232" t="s">
        <v>731</v>
      </c>
      <c r="H164" s="233">
        <v>3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247</v>
      </c>
      <c r="AU164" s="241" t="s">
        <v>92</v>
      </c>
      <c r="AY164" s="18" t="s">
        <v>244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798</v>
      </c>
    </row>
    <row r="165" s="2" customFormat="1" ht="16.5" customHeight="1">
      <c r="A165" s="39"/>
      <c r="B165" s="40"/>
      <c r="C165" s="229" t="s">
        <v>446</v>
      </c>
      <c r="D165" s="229" t="s">
        <v>247</v>
      </c>
      <c r="E165" s="230" t="s">
        <v>5959</v>
      </c>
      <c r="F165" s="231" t="s">
        <v>4283</v>
      </c>
      <c r="G165" s="232" t="s">
        <v>2994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247</v>
      </c>
      <c r="AU165" s="241" t="s">
        <v>92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807</v>
      </c>
    </row>
    <row r="166" s="2" customFormat="1" ht="21.75" customHeight="1">
      <c r="A166" s="39"/>
      <c r="B166" s="40"/>
      <c r="C166" s="229" t="s">
        <v>454</v>
      </c>
      <c r="D166" s="229" t="s">
        <v>247</v>
      </c>
      <c r="E166" s="230" t="s">
        <v>5960</v>
      </c>
      <c r="F166" s="231" t="s">
        <v>4285</v>
      </c>
      <c r="G166" s="232" t="s">
        <v>2994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247</v>
      </c>
      <c r="AU166" s="241" t="s">
        <v>92</v>
      </c>
      <c r="AY166" s="18" t="s">
        <v>244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819</v>
      </c>
    </row>
    <row r="167" s="2" customFormat="1" ht="16.5" customHeight="1">
      <c r="A167" s="39"/>
      <c r="B167" s="40"/>
      <c r="C167" s="229" t="s">
        <v>460</v>
      </c>
      <c r="D167" s="229" t="s">
        <v>247</v>
      </c>
      <c r="E167" s="230" t="s">
        <v>5961</v>
      </c>
      <c r="F167" s="231" t="s">
        <v>4287</v>
      </c>
      <c r="G167" s="232" t="s">
        <v>731</v>
      </c>
      <c r="H167" s="233">
        <v>5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330</v>
      </c>
      <c r="AT167" s="241" t="s">
        <v>247</v>
      </c>
      <c r="AU167" s="241" t="s">
        <v>92</v>
      </c>
      <c r="AY167" s="18" t="s">
        <v>244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330</v>
      </c>
      <c r="BM167" s="241" t="s">
        <v>827</v>
      </c>
    </row>
    <row r="168" s="2" customFormat="1" ht="16.5" customHeight="1">
      <c r="A168" s="39"/>
      <c r="B168" s="40"/>
      <c r="C168" s="229" t="s">
        <v>465</v>
      </c>
      <c r="D168" s="229" t="s">
        <v>247</v>
      </c>
      <c r="E168" s="230" t="s">
        <v>5962</v>
      </c>
      <c r="F168" s="231" t="s">
        <v>4289</v>
      </c>
      <c r="G168" s="232" t="s">
        <v>2994</v>
      </c>
      <c r="H168" s="233">
        <v>1</v>
      </c>
      <c r="I168" s="234"/>
      <c r="J168" s="235">
        <f>ROUND(I168*H168,2)</f>
        <v>0</v>
      </c>
      <c r="K168" s="236"/>
      <c r="L168" s="45"/>
      <c r="M168" s="310" t="s">
        <v>1</v>
      </c>
      <c r="N168" s="311" t="s">
        <v>48</v>
      </c>
      <c r="O168" s="312"/>
      <c r="P168" s="313">
        <f>O168*H168</f>
        <v>0</v>
      </c>
      <c r="Q168" s="313">
        <v>0</v>
      </c>
      <c r="R168" s="313">
        <f>Q168*H168</f>
        <v>0</v>
      </c>
      <c r="S168" s="313">
        <v>0</v>
      </c>
      <c r="T168" s="31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247</v>
      </c>
      <c r="AU168" s="241" t="s">
        <v>92</v>
      </c>
      <c r="AY168" s="18" t="s">
        <v>244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842</v>
      </c>
    </row>
    <row r="169" s="2" customFormat="1" ht="6.96" customHeight="1">
      <c r="A169" s="39"/>
      <c r="B169" s="67"/>
      <c r="C169" s="68"/>
      <c r="D169" s="68"/>
      <c r="E169" s="68"/>
      <c r="F169" s="68"/>
      <c r="G169" s="68"/>
      <c r="H169" s="68"/>
      <c r="I169" s="68"/>
      <c r="J169" s="68"/>
      <c r="K169" s="68"/>
      <c r="L169" s="45"/>
      <c r="M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</sheetData>
  <sheetProtection sheet="1" autoFilter="0" formatColumns="0" formatRows="0" objects="1" scenarios="1" spinCount="100000" saltValue="4gwOFMsHP1U1zMBPT6de/OSQ9t0i9yhe4kiznfucmUN3/+jBUODNu2Wi/L6lTJOy8hY8gNpurmFD406H5ZXDog==" hashValue="P/qNs7uyKmFZOfxpxrqLV40WHk+RLZg/5K6FmtN3pWXllqJ1wLqPONW4iAKCw/obKNTg9xO4raWAkDYeyfQLAA==" algorithmName="SHA-512" password="CC35"/>
  <autoFilter ref="C124:K16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5248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4290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ROUND((SUM(BE123:BE159)),  2)</f>
        <v>0</v>
      </c>
      <c r="G35" s="39"/>
      <c r="H35" s="39"/>
      <c r="I35" s="166">
        <v>0.20999999999999999</v>
      </c>
      <c r="J35" s="165">
        <f>ROUND(((SUM(BE123:BE159))*I35),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ROUND((SUM(BF123:BF159)),  2)</f>
        <v>0</v>
      </c>
      <c r="G36" s="39"/>
      <c r="H36" s="39"/>
      <c r="I36" s="166">
        <v>0.12</v>
      </c>
      <c r="J36" s="165">
        <f>ROUND(((SUM(BF123:BF159))*I36),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ROUND((SUM(BG123:BG159)),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ROUND((SUM(BH123:BH159)),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ROUND((SUM(BI123:BI159)),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D.1.4.5.1 - Elektrická požární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5963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5964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5965</v>
      </c>
      <c r="E101" s="198"/>
      <c r="F101" s="198"/>
      <c r="G101" s="198"/>
      <c r="H101" s="198"/>
      <c r="I101" s="198"/>
      <c r="J101" s="199">
        <f>J146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229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186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5248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192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D.1.4.5.1 - Elektrická požární signalizace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Areál Nemocnice České Budějovice</v>
      </c>
      <c r="G117" s="41"/>
      <c r="H117" s="41"/>
      <c r="I117" s="33" t="s">
        <v>22</v>
      </c>
      <c r="J117" s="80" t="str">
        <f>IF(J14="","",J14)</f>
        <v>29. 4. 2025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32</v>
      </c>
      <c r="J119" s="37" t="str">
        <f>E23</f>
        <v>AGP nova spol.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30</v>
      </c>
      <c r="D120" s="41"/>
      <c r="E120" s="41"/>
      <c r="F120" s="28" t="str">
        <f>IF(E20="","",E20)</f>
        <v>Vyplň údaj</v>
      </c>
      <c r="G120" s="41"/>
      <c r="H120" s="41"/>
      <c r="I120" s="33" t="s">
        <v>37</v>
      </c>
      <c r="J120" s="37" t="str">
        <f>E26</f>
        <v>QSB,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230</v>
      </c>
      <c r="D122" s="204" t="s">
        <v>68</v>
      </c>
      <c r="E122" s="204" t="s">
        <v>64</v>
      </c>
      <c r="F122" s="204" t="s">
        <v>65</v>
      </c>
      <c r="G122" s="204" t="s">
        <v>231</v>
      </c>
      <c r="H122" s="204" t="s">
        <v>232</v>
      </c>
      <c r="I122" s="204" t="s">
        <v>233</v>
      </c>
      <c r="J122" s="205" t="s">
        <v>201</v>
      </c>
      <c r="K122" s="206" t="s">
        <v>234</v>
      </c>
      <c r="L122" s="207"/>
      <c r="M122" s="101" t="s">
        <v>1</v>
      </c>
      <c r="N122" s="102" t="s">
        <v>47</v>
      </c>
      <c r="O122" s="102" t="s">
        <v>235</v>
      </c>
      <c r="P122" s="102" t="s">
        <v>236</v>
      </c>
      <c r="Q122" s="102" t="s">
        <v>237</v>
      </c>
      <c r="R122" s="102" t="s">
        <v>238</v>
      </c>
      <c r="S122" s="102" t="s">
        <v>239</v>
      </c>
      <c r="T122" s="103" t="s">
        <v>240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241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82</v>
      </c>
      <c r="AU123" s="18" t="s">
        <v>203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5966</v>
      </c>
      <c r="F124" s="216" t="s">
        <v>5966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P125+P146</f>
        <v>0</v>
      </c>
      <c r="Q124" s="221"/>
      <c r="R124" s="222">
        <f>R125+R146</f>
        <v>0</v>
      </c>
      <c r="S124" s="221"/>
      <c r="T124" s="223">
        <f>T125+T146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90</v>
      </c>
      <c r="AT124" s="225" t="s">
        <v>82</v>
      </c>
      <c r="AU124" s="225" t="s">
        <v>83</v>
      </c>
      <c r="AY124" s="224" t="s">
        <v>244</v>
      </c>
      <c r="BK124" s="226">
        <f>BK125+BK146</f>
        <v>0</v>
      </c>
    </row>
    <row r="125" s="12" customFormat="1" ht="22.8" customHeight="1">
      <c r="A125" s="12"/>
      <c r="B125" s="213"/>
      <c r="C125" s="214"/>
      <c r="D125" s="215" t="s">
        <v>82</v>
      </c>
      <c r="E125" s="227" t="s">
        <v>2859</v>
      </c>
      <c r="F125" s="227" t="s">
        <v>4295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SUM(P126:P145)</f>
        <v>0</v>
      </c>
      <c r="Q125" s="221"/>
      <c r="R125" s="222">
        <f>SUM(R126:R145)</f>
        <v>0</v>
      </c>
      <c r="S125" s="221"/>
      <c r="T125" s="223">
        <f>SUM(T126:T145)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90</v>
      </c>
      <c r="AT125" s="225" t="s">
        <v>82</v>
      </c>
      <c r="AU125" s="225" t="s">
        <v>90</v>
      </c>
      <c r="AY125" s="224" t="s">
        <v>244</v>
      </c>
      <c r="BK125" s="226">
        <f>SUM(BK126:BK145)</f>
        <v>0</v>
      </c>
    </row>
    <row r="126" s="2" customFormat="1" ht="24.15" customHeight="1">
      <c r="A126" s="39"/>
      <c r="B126" s="40"/>
      <c r="C126" s="229" t="s">
        <v>90</v>
      </c>
      <c r="D126" s="229" t="s">
        <v>247</v>
      </c>
      <c r="E126" s="230" t="s">
        <v>3811</v>
      </c>
      <c r="F126" s="231" t="s">
        <v>4311</v>
      </c>
      <c r="G126" s="232" t="s">
        <v>687</v>
      </c>
      <c r="H126" s="233">
        <v>17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330</v>
      </c>
      <c r="AT126" s="241" t="s">
        <v>247</v>
      </c>
      <c r="AU126" s="241" t="s">
        <v>92</v>
      </c>
      <c r="AY126" s="18" t="s">
        <v>244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330</v>
      </c>
      <c r="BM126" s="241" t="s">
        <v>92</v>
      </c>
    </row>
    <row r="127" s="2" customFormat="1" ht="16.5" customHeight="1">
      <c r="A127" s="39"/>
      <c r="B127" s="40"/>
      <c r="C127" s="229" t="s">
        <v>92</v>
      </c>
      <c r="D127" s="229" t="s">
        <v>247</v>
      </c>
      <c r="E127" s="230" t="s">
        <v>3813</v>
      </c>
      <c r="F127" s="231" t="s">
        <v>4313</v>
      </c>
      <c r="G127" s="232" t="s">
        <v>687</v>
      </c>
      <c r="H127" s="233">
        <v>17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330</v>
      </c>
      <c r="AT127" s="241" t="s">
        <v>247</v>
      </c>
      <c r="AU127" s="241" t="s">
        <v>92</v>
      </c>
      <c r="AY127" s="18" t="s">
        <v>244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330</v>
      </c>
      <c r="BM127" s="241" t="s">
        <v>251</v>
      </c>
    </row>
    <row r="128" s="2" customFormat="1" ht="37.8" customHeight="1">
      <c r="A128" s="39"/>
      <c r="B128" s="40"/>
      <c r="C128" s="229" t="s">
        <v>358</v>
      </c>
      <c r="D128" s="229" t="s">
        <v>247</v>
      </c>
      <c r="E128" s="230" t="s">
        <v>3815</v>
      </c>
      <c r="F128" s="231" t="s">
        <v>4315</v>
      </c>
      <c r="G128" s="232" t="s">
        <v>687</v>
      </c>
      <c r="H128" s="233">
        <v>5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330</v>
      </c>
      <c r="AT128" s="241" t="s">
        <v>247</v>
      </c>
      <c r="AU128" s="241" t="s">
        <v>92</v>
      </c>
      <c r="AY128" s="18" t="s">
        <v>244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330</v>
      </c>
      <c r="BM128" s="241" t="s">
        <v>266</v>
      </c>
    </row>
    <row r="129" s="2" customFormat="1" ht="37.8" customHeight="1">
      <c r="A129" s="39"/>
      <c r="B129" s="40"/>
      <c r="C129" s="229" t="s">
        <v>251</v>
      </c>
      <c r="D129" s="229" t="s">
        <v>247</v>
      </c>
      <c r="E129" s="230" t="s">
        <v>3817</v>
      </c>
      <c r="F129" s="231" t="s">
        <v>4317</v>
      </c>
      <c r="G129" s="232" t="s">
        <v>687</v>
      </c>
      <c r="H129" s="233">
        <v>2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330</v>
      </c>
      <c r="AT129" s="241" t="s">
        <v>247</v>
      </c>
      <c r="AU129" s="241" t="s">
        <v>92</v>
      </c>
      <c r="AY129" s="18" t="s">
        <v>244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330</v>
      </c>
      <c r="BM129" s="241" t="s">
        <v>280</v>
      </c>
    </row>
    <row r="130" s="2" customFormat="1" ht="16.5" customHeight="1">
      <c r="A130" s="39"/>
      <c r="B130" s="40"/>
      <c r="C130" s="229" t="s">
        <v>260</v>
      </c>
      <c r="D130" s="229" t="s">
        <v>247</v>
      </c>
      <c r="E130" s="230" t="s">
        <v>3819</v>
      </c>
      <c r="F130" s="231" t="s">
        <v>4319</v>
      </c>
      <c r="G130" s="232" t="s">
        <v>687</v>
      </c>
      <c r="H130" s="233">
        <v>5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330</v>
      </c>
      <c r="AT130" s="241" t="s">
        <v>247</v>
      </c>
      <c r="AU130" s="241" t="s">
        <v>92</v>
      </c>
      <c r="AY130" s="18" t="s">
        <v>244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330</v>
      </c>
      <c r="BM130" s="241" t="s">
        <v>292</v>
      </c>
    </row>
    <row r="131" s="2" customFormat="1" ht="55.5" customHeight="1">
      <c r="A131" s="39"/>
      <c r="B131" s="40"/>
      <c r="C131" s="229" t="s">
        <v>266</v>
      </c>
      <c r="D131" s="229" t="s">
        <v>247</v>
      </c>
      <c r="E131" s="230" t="s">
        <v>3821</v>
      </c>
      <c r="F131" s="231" t="s">
        <v>4321</v>
      </c>
      <c r="G131" s="232" t="s">
        <v>687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330</v>
      </c>
      <c r="AT131" s="241" t="s">
        <v>247</v>
      </c>
      <c r="AU131" s="241" t="s">
        <v>92</v>
      </c>
      <c r="AY131" s="18" t="s">
        <v>244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330</v>
      </c>
      <c r="BM131" s="241" t="s">
        <v>8</v>
      </c>
    </row>
    <row r="132" s="2" customFormat="1" ht="37.8" customHeight="1">
      <c r="A132" s="39"/>
      <c r="B132" s="40"/>
      <c r="C132" s="229" t="s">
        <v>274</v>
      </c>
      <c r="D132" s="229" t="s">
        <v>247</v>
      </c>
      <c r="E132" s="230" t="s">
        <v>3823</v>
      </c>
      <c r="F132" s="231" t="s">
        <v>4323</v>
      </c>
      <c r="G132" s="232" t="s">
        <v>687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247</v>
      </c>
      <c r="AU132" s="241" t="s">
        <v>92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320</v>
      </c>
    </row>
    <row r="133" s="2" customFormat="1" ht="16.5" customHeight="1">
      <c r="A133" s="39"/>
      <c r="B133" s="40"/>
      <c r="C133" s="229" t="s">
        <v>280</v>
      </c>
      <c r="D133" s="229" t="s">
        <v>247</v>
      </c>
      <c r="E133" s="230" t="s">
        <v>3825</v>
      </c>
      <c r="F133" s="231" t="s">
        <v>4327</v>
      </c>
      <c r="G133" s="232" t="s">
        <v>687</v>
      </c>
      <c r="H133" s="233">
        <v>8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247</v>
      </c>
      <c r="AU133" s="241" t="s">
        <v>92</v>
      </c>
      <c r="AY133" s="18" t="s">
        <v>244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330</v>
      </c>
    </row>
    <row r="134" s="2" customFormat="1" ht="16.5" customHeight="1">
      <c r="A134" s="39"/>
      <c r="B134" s="40"/>
      <c r="C134" s="229" t="s">
        <v>288</v>
      </c>
      <c r="D134" s="229" t="s">
        <v>247</v>
      </c>
      <c r="E134" s="230" t="s">
        <v>3827</v>
      </c>
      <c r="F134" s="231" t="s">
        <v>4329</v>
      </c>
      <c r="G134" s="232" t="s">
        <v>687</v>
      </c>
      <c r="H134" s="233">
        <v>8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247</v>
      </c>
      <c r="AU134" s="241" t="s">
        <v>92</v>
      </c>
      <c r="AY134" s="18" t="s">
        <v>244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341</v>
      </c>
    </row>
    <row r="135" s="2" customFormat="1" ht="16.5" customHeight="1">
      <c r="A135" s="39"/>
      <c r="B135" s="40"/>
      <c r="C135" s="229" t="s">
        <v>292</v>
      </c>
      <c r="D135" s="229" t="s">
        <v>247</v>
      </c>
      <c r="E135" s="230" t="s">
        <v>3829</v>
      </c>
      <c r="F135" s="231" t="s">
        <v>4331</v>
      </c>
      <c r="G135" s="232" t="s">
        <v>687</v>
      </c>
      <c r="H135" s="233">
        <v>4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247</v>
      </c>
      <c r="AU135" s="241" t="s">
        <v>92</v>
      </c>
      <c r="AY135" s="18" t="s">
        <v>244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354</v>
      </c>
    </row>
    <row r="136" s="2" customFormat="1" ht="16.5" customHeight="1">
      <c r="A136" s="39"/>
      <c r="B136" s="40"/>
      <c r="C136" s="229" t="s">
        <v>297</v>
      </c>
      <c r="D136" s="229" t="s">
        <v>247</v>
      </c>
      <c r="E136" s="230" t="s">
        <v>3831</v>
      </c>
      <c r="F136" s="231" t="s">
        <v>4335</v>
      </c>
      <c r="G136" s="232" t="s">
        <v>687</v>
      </c>
      <c r="H136" s="233">
        <v>2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247</v>
      </c>
      <c r="AU136" s="241" t="s">
        <v>92</v>
      </c>
      <c r="AY136" s="18" t="s">
        <v>244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369</v>
      </c>
    </row>
    <row r="137" s="2" customFormat="1" ht="16.5" customHeight="1">
      <c r="A137" s="39"/>
      <c r="B137" s="40"/>
      <c r="C137" s="229" t="s">
        <v>8</v>
      </c>
      <c r="D137" s="229" t="s">
        <v>247</v>
      </c>
      <c r="E137" s="230" t="s">
        <v>3833</v>
      </c>
      <c r="F137" s="231" t="s">
        <v>4337</v>
      </c>
      <c r="G137" s="232" t="s">
        <v>687</v>
      </c>
      <c r="H137" s="233">
        <v>8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247</v>
      </c>
      <c r="AU137" s="241" t="s">
        <v>92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384</v>
      </c>
    </row>
    <row r="138" s="2" customFormat="1" ht="16.5" customHeight="1">
      <c r="A138" s="39"/>
      <c r="B138" s="40"/>
      <c r="C138" s="229" t="s">
        <v>311</v>
      </c>
      <c r="D138" s="229" t="s">
        <v>247</v>
      </c>
      <c r="E138" s="230" t="s">
        <v>3835</v>
      </c>
      <c r="F138" s="231" t="s">
        <v>4343</v>
      </c>
      <c r="G138" s="232" t="s">
        <v>184</v>
      </c>
      <c r="H138" s="233">
        <v>400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247</v>
      </c>
      <c r="AU138" s="241" t="s">
        <v>92</v>
      </c>
      <c r="AY138" s="18" t="s">
        <v>244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394</v>
      </c>
    </row>
    <row r="139" s="2" customFormat="1" ht="24.15" customHeight="1">
      <c r="A139" s="39"/>
      <c r="B139" s="40"/>
      <c r="C139" s="229" t="s">
        <v>320</v>
      </c>
      <c r="D139" s="229" t="s">
        <v>247</v>
      </c>
      <c r="E139" s="230" t="s">
        <v>3837</v>
      </c>
      <c r="F139" s="231" t="s">
        <v>4345</v>
      </c>
      <c r="G139" s="232" t="s">
        <v>184</v>
      </c>
      <c r="H139" s="233">
        <v>32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247</v>
      </c>
      <c r="AU139" s="241" t="s">
        <v>92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405</v>
      </c>
    </row>
    <row r="140" s="2" customFormat="1" ht="24.15" customHeight="1">
      <c r="A140" s="39"/>
      <c r="B140" s="40"/>
      <c r="C140" s="229" t="s">
        <v>325</v>
      </c>
      <c r="D140" s="229" t="s">
        <v>247</v>
      </c>
      <c r="E140" s="230" t="s">
        <v>3839</v>
      </c>
      <c r="F140" s="231" t="s">
        <v>4347</v>
      </c>
      <c r="G140" s="232" t="s">
        <v>184</v>
      </c>
      <c r="H140" s="233">
        <v>110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247</v>
      </c>
      <c r="AU140" s="241" t="s">
        <v>92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415</v>
      </c>
    </row>
    <row r="141" s="2" customFormat="1" ht="16.5" customHeight="1">
      <c r="A141" s="39"/>
      <c r="B141" s="40"/>
      <c r="C141" s="229" t="s">
        <v>330</v>
      </c>
      <c r="D141" s="229" t="s">
        <v>247</v>
      </c>
      <c r="E141" s="230" t="s">
        <v>3841</v>
      </c>
      <c r="F141" s="231" t="s">
        <v>4355</v>
      </c>
      <c r="G141" s="232" t="s">
        <v>184</v>
      </c>
      <c r="H141" s="233">
        <v>35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247</v>
      </c>
      <c r="AU141" s="241" t="s">
        <v>92</v>
      </c>
      <c r="AY141" s="18" t="s">
        <v>244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427</v>
      </c>
    </row>
    <row r="142" s="2" customFormat="1" ht="24.15" customHeight="1">
      <c r="A142" s="39"/>
      <c r="B142" s="40"/>
      <c r="C142" s="229" t="s">
        <v>335</v>
      </c>
      <c r="D142" s="229" t="s">
        <v>247</v>
      </c>
      <c r="E142" s="230" t="s">
        <v>3843</v>
      </c>
      <c r="F142" s="231" t="s">
        <v>4359</v>
      </c>
      <c r="G142" s="232" t="s">
        <v>687</v>
      </c>
      <c r="H142" s="233">
        <v>1530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247</v>
      </c>
      <c r="AU142" s="241" t="s">
        <v>92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439</v>
      </c>
    </row>
    <row r="143" s="2" customFormat="1" ht="16.5" customHeight="1">
      <c r="A143" s="39"/>
      <c r="B143" s="40"/>
      <c r="C143" s="229" t="s">
        <v>341</v>
      </c>
      <c r="D143" s="229" t="s">
        <v>247</v>
      </c>
      <c r="E143" s="230" t="s">
        <v>3845</v>
      </c>
      <c r="F143" s="231" t="s">
        <v>4363</v>
      </c>
      <c r="G143" s="232" t="s">
        <v>687</v>
      </c>
      <c r="H143" s="233">
        <v>24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247</v>
      </c>
      <c r="AU143" s="241" t="s">
        <v>92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454</v>
      </c>
    </row>
    <row r="144" s="2" customFormat="1" ht="16.5" customHeight="1">
      <c r="A144" s="39"/>
      <c r="B144" s="40"/>
      <c r="C144" s="229" t="s">
        <v>349</v>
      </c>
      <c r="D144" s="229" t="s">
        <v>247</v>
      </c>
      <c r="E144" s="230" t="s">
        <v>3847</v>
      </c>
      <c r="F144" s="231" t="s">
        <v>4154</v>
      </c>
      <c r="G144" s="232" t="s">
        <v>2994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247</v>
      </c>
      <c r="AU144" s="241" t="s">
        <v>92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465</v>
      </c>
    </row>
    <row r="145" s="2" customFormat="1" ht="16.5" customHeight="1">
      <c r="A145" s="39"/>
      <c r="B145" s="40"/>
      <c r="C145" s="229" t="s">
        <v>354</v>
      </c>
      <c r="D145" s="229" t="s">
        <v>247</v>
      </c>
      <c r="E145" s="230" t="s">
        <v>3849</v>
      </c>
      <c r="F145" s="231" t="s">
        <v>847</v>
      </c>
      <c r="G145" s="232" t="s">
        <v>1940</v>
      </c>
      <c r="H145" s="309"/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247</v>
      </c>
      <c r="AU145" s="241" t="s">
        <v>92</v>
      </c>
      <c r="AY145" s="18" t="s">
        <v>244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481</v>
      </c>
    </row>
    <row r="146" s="12" customFormat="1" ht="22.8" customHeight="1">
      <c r="A146" s="12"/>
      <c r="B146" s="213"/>
      <c r="C146" s="214"/>
      <c r="D146" s="215" t="s">
        <v>82</v>
      </c>
      <c r="E146" s="227" t="s">
        <v>3787</v>
      </c>
      <c r="F146" s="227" t="s">
        <v>4368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SUM(P147:P159)</f>
        <v>0</v>
      </c>
      <c r="Q146" s="221"/>
      <c r="R146" s="222">
        <f>SUM(R147:R159)</f>
        <v>0</v>
      </c>
      <c r="S146" s="221"/>
      <c r="T146" s="223">
        <f>SUM(T147:T159)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90</v>
      </c>
      <c r="AT146" s="225" t="s">
        <v>82</v>
      </c>
      <c r="AU146" s="225" t="s">
        <v>90</v>
      </c>
      <c r="AY146" s="224" t="s">
        <v>244</v>
      </c>
      <c r="BK146" s="226">
        <f>SUM(BK147:BK159)</f>
        <v>0</v>
      </c>
    </row>
    <row r="147" s="2" customFormat="1" ht="16.5" customHeight="1">
      <c r="A147" s="39"/>
      <c r="B147" s="40"/>
      <c r="C147" s="229" t="s">
        <v>7</v>
      </c>
      <c r="D147" s="229" t="s">
        <v>247</v>
      </c>
      <c r="E147" s="230" t="s">
        <v>3851</v>
      </c>
      <c r="F147" s="231" t="s">
        <v>4370</v>
      </c>
      <c r="G147" s="232" t="s">
        <v>731</v>
      </c>
      <c r="H147" s="233">
        <v>4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247</v>
      </c>
      <c r="AU147" s="241" t="s">
        <v>92</v>
      </c>
      <c r="AY147" s="18" t="s">
        <v>244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2066</v>
      </c>
    </row>
    <row r="148" s="2" customFormat="1" ht="16.5" customHeight="1">
      <c r="A148" s="39"/>
      <c r="B148" s="40"/>
      <c r="C148" s="229" t="s">
        <v>369</v>
      </c>
      <c r="D148" s="229" t="s">
        <v>247</v>
      </c>
      <c r="E148" s="230" t="s">
        <v>3853</v>
      </c>
      <c r="F148" s="231" t="s">
        <v>4372</v>
      </c>
      <c r="G148" s="232" t="s">
        <v>731</v>
      </c>
      <c r="H148" s="233">
        <v>3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247</v>
      </c>
      <c r="AU148" s="241" t="s">
        <v>92</v>
      </c>
      <c r="AY148" s="18" t="s">
        <v>244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514</v>
      </c>
    </row>
    <row r="149" s="2" customFormat="1" ht="44.25" customHeight="1">
      <c r="A149" s="39"/>
      <c r="B149" s="40"/>
      <c r="C149" s="229" t="s">
        <v>375</v>
      </c>
      <c r="D149" s="229" t="s">
        <v>247</v>
      </c>
      <c r="E149" s="230" t="s">
        <v>3855</v>
      </c>
      <c r="F149" s="231" t="s">
        <v>4374</v>
      </c>
      <c r="G149" s="232" t="s">
        <v>2994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247</v>
      </c>
      <c r="AU149" s="241" t="s">
        <v>92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540</v>
      </c>
    </row>
    <row r="150" s="2" customFormat="1" ht="16.5" customHeight="1">
      <c r="A150" s="39"/>
      <c r="B150" s="40"/>
      <c r="C150" s="229" t="s">
        <v>384</v>
      </c>
      <c r="D150" s="229" t="s">
        <v>247</v>
      </c>
      <c r="E150" s="230" t="s">
        <v>3930</v>
      </c>
      <c r="F150" s="231" t="s">
        <v>4376</v>
      </c>
      <c r="G150" s="232" t="s">
        <v>687</v>
      </c>
      <c r="H150" s="233">
        <v>15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247</v>
      </c>
      <c r="AU150" s="241" t="s">
        <v>92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549</v>
      </c>
    </row>
    <row r="151" s="2" customFormat="1" ht="16.5" customHeight="1">
      <c r="A151" s="39"/>
      <c r="B151" s="40"/>
      <c r="C151" s="229" t="s">
        <v>389</v>
      </c>
      <c r="D151" s="229" t="s">
        <v>247</v>
      </c>
      <c r="E151" s="230" t="s">
        <v>3932</v>
      </c>
      <c r="F151" s="231" t="s">
        <v>4378</v>
      </c>
      <c r="G151" s="232" t="s">
        <v>184</v>
      </c>
      <c r="H151" s="233">
        <v>40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247</v>
      </c>
      <c r="AU151" s="241" t="s">
        <v>92</v>
      </c>
      <c r="AY151" s="18" t="s">
        <v>244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567</v>
      </c>
    </row>
    <row r="152" s="2" customFormat="1" ht="16.5" customHeight="1">
      <c r="A152" s="39"/>
      <c r="B152" s="40"/>
      <c r="C152" s="229" t="s">
        <v>394</v>
      </c>
      <c r="D152" s="229" t="s">
        <v>247</v>
      </c>
      <c r="E152" s="230" t="s">
        <v>3934</v>
      </c>
      <c r="F152" s="231" t="s">
        <v>4380</v>
      </c>
      <c r="G152" s="232" t="s">
        <v>2994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247</v>
      </c>
      <c r="AU152" s="241" t="s">
        <v>92</v>
      </c>
      <c r="AY152" s="18" t="s">
        <v>244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585</v>
      </c>
    </row>
    <row r="153" s="2" customFormat="1" ht="16.5" customHeight="1">
      <c r="A153" s="39"/>
      <c r="B153" s="40"/>
      <c r="C153" s="229" t="s">
        <v>399</v>
      </c>
      <c r="D153" s="229" t="s">
        <v>247</v>
      </c>
      <c r="E153" s="230" t="s">
        <v>5951</v>
      </c>
      <c r="F153" s="231" t="s">
        <v>4382</v>
      </c>
      <c r="G153" s="232" t="s">
        <v>731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247</v>
      </c>
      <c r="AU153" s="241" t="s">
        <v>92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595</v>
      </c>
    </row>
    <row r="154" s="2" customFormat="1" ht="21.75" customHeight="1">
      <c r="A154" s="39"/>
      <c r="B154" s="40"/>
      <c r="C154" s="229" t="s">
        <v>405</v>
      </c>
      <c r="D154" s="229" t="s">
        <v>247</v>
      </c>
      <c r="E154" s="230" t="s">
        <v>5952</v>
      </c>
      <c r="F154" s="231" t="s">
        <v>4285</v>
      </c>
      <c r="G154" s="232" t="s">
        <v>2994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247</v>
      </c>
      <c r="AU154" s="241" t="s">
        <v>92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607</v>
      </c>
    </row>
    <row r="155" s="2" customFormat="1" ht="21.75" customHeight="1">
      <c r="A155" s="39"/>
      <c r="B155" s="40"/>
      <c r="C155" s="229" t="s">
        <v>411</v>
      </c>
      <c r="D155" s="229" t="s">
        <v>247</v>
      </c>
      <c r="E155" s="230" t="s">
        <v>5953</v>
      </c>
      <c r="F155" s="231" t="s">
        <v>4385</v>
      </c>
      <c r="G155" s="232" t="s">
        <v>2994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247</v>
      </c>
      <c r="AU155" s="241" t="s">
        <v>92</v>
      </c>
      <c r="AY155" s="18" t="s">
        <v>244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634</v>
      </c>
    </row>
    <row r="156" s="2" customFormat="1" ht="24.15" customHeight="1">
      <c r="A156" s="39"/>
      <c r="B156" s="40"/>
      <c r="C156" s="229" t="s">
        <v>415</v>
      </c>
      <c r="D156" s="229" t="s">
        <v>247</v>
      </c>
      <c r="E156" s="230" t="s">
        <v>5954</v>
      </c>
      <c r="F156" s="231" t="s">
        <v>4387</v>
      </c>
      <c r="G156" s="232" t="s">
        <v>2994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247</v>
      </c>
      <c r="AU156" s="241" t="s">
        <v>92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642</v>
      </c>
    </row>
    <row r="157" s="2" customFormat="1" ht="24.15" customHeight="1">
      <c r="A157" s="39"/>
      <c r="B157" s="40"/>
      <c r="C157" s="229" t="s">
        <v>419</v>
      </c>
      <c r="D157" s="229" t="s">
        <v>247</v>
      </c>
      <c r="E157" s="230" t="s">
        <v>5955</v>
      </c>
      <c r="F157" s="231" t="s">
        <v>4389</v>
      </c>
      <c r="G157" s="232" t="s">
        <v>2994</v>
      </c>
      <c r="H157" s="233">
        <v>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247</v>
      </c>
      <c r="AU157" s="241" t="s">
        <v>92</v>
      </c>
      <c r="AY157" s="18" t="s">
        <v>244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650</v>
      </c>
    </row>
    <row r="158" s="2" customFormat="1" ht="16.5" customHeight="1">
      <c r="A158" s="39"/>
      <c r="B158" s="40"/>
      <c r="C158" s="229" t="s">
        <v>427</v>
      </c>
      <c r="D158" s="229" t="s">
        <v>247</v>
      </c>
      <c r="E158" s="230" t="s">
        <v>5956</v>
      </c>
      <c r="F158" s="231" t="s">
        <v>5967</v>
      </c>
      <c r="G158" s="232" t="s">
        <v>687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247</v>
      </c>
      <c r="AU158" s="241" t="s">
        <v>92</v>
      </c>
      <c r="AY158" s="18" t="s">
        <v>244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668</v>
      </c>
    </row>
    <row r="159" s="2" customFormat="1" ht="16.5" customHeight="1">
      <c r="A159" s="39"/>
      <c r="B159" s="40"/>
      <c r="C159" s="229" t="s">
        <v>432</v>
      </c>
      <c r="D159" s="229" t="s">
        <v>247</v>
      </c>
      <c r="E159" s="230" t="s">
        <v>5957</v>
      </c>
      <c r="F159" s="231" t="s">
        <v>4397</v>
      </c>
      <c r="G159" s="232" t="s">
        <v>687</v>
      </c>
      <c r="H159" s="233">
        <v>36</v>
      </c>
      <c r="I159" s="234"/>
      <c r="J159" s="235">
        <f>ROUND(I159*H159,2)</f>
        <v>0</v>
      </c>
      <c r="K159" s="236"/>
      <c r="L159" s="45"/>
      <c r="M159" s="310" t="s">
        <v>1</v>
      </c>
      <c r="N159" s="311" t="s">
        <v>48</v>
      </c>
      <c r="O159" s="312"/>
      <c r="P159" s="313">
        <f>O159*H159</f>
        <v>0</v>
      </c>
      <c r="Q159" s="313">
        <v>0</v>
      </c>
      <c r="R159" s="313">
        <f>Q159*H159</f>
        <v>0</v>
      </c>
      <c r="S159" s="313">
        <v>0</v>
      </c>
      <c r="T159" s="31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247</v>
      </c>
      <c r="AU159" s="241" t="s">
        <v>92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772</v>
      </c>
    </row>
    <row r="160" s="2" customFormat="1" ht="6.96" customHeight="1">
      <c r="A160" s="39"/>
      <c r="B160" s="67"/>
      <c r="C160" s="68"/>
      <c r="D160" s="68"/>
      <c r="E160" s="68"/>
      <c r="F160" s="68"/>
      <c r="G160" s="68"/>
      <c r="H160" s="68"/>
      <c r="I160" s="68"/>
      <c r="J160" s="68"/>
      <c r="K160" s="68"/>
      <c r="L160" s="45"/>
      <c r="M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</sheetData>
  <sheetProtection sheet="1" autoFilter="0" formatColumns="0" formatRows="0" objects="1" scenarios="1" spinCount="100000" saltValue="dpUYSH2MI10GzjD43/32FOXQXWck+HZ9nsPUCGtPYJjiytiOulGJ3OlA/vxyvoXb61J/7XL5RfzyljcYPsXUzQ==" hashValue="8AZKWwr4wtTZivljwf//GZRprVIw7fuXXaM+sUaIkVWdK7pM4dyDfsivfFLr6KvnOXQDnRbwADgCm7TubZXtXA==" algorithmName="SHA-512" password="CC35"/>
  <autoFilter ref="C122:K15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5248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5968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ROUND(J129,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ROUND((SUM(BE129:BE197)),  2)</f>
        <v>0</v>
      </c>
      <c r="G35" s="39"/>
      <c r="H35" s="39"/>
      <c r="I35" s="166">
        <v>0.20999999999999999</v>
      </c>
      <c r="J35" s="165">
        <f>ROUND(((SUM(BE129:BE197))*I35),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ROUND((SUM(BF129:BF197)),  2)</f>
        <v>0</v>
      </c>
      <c r="G36" s="39"/>
      <c r="H36" s="39"/>
      <c r="I36" s="166">
        <v>0.12</v>
      </c>
      <c r="J36" s="165">
        <f>ROUND(((SUM(BF129:BF197))*I36),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ROUND((SUM(BG129:BG197)),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ROUND((SUM(BH129:BH197)),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ROUND((SUM(BI129:BI197)),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D.1.4.6 - Měření a regulace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J129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5969</v>
      </c>
      <c r="E99" s="193"/>
      <c r="F99" s="193"/>
      <c r="G99" s="193"/>
      <c r="H99" s="193"/>
      <c r="I99" s="193"/>
      <c r="J99" s="194">
        <f>J130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5970</v>
      </c>
      <c r="E100" s="198"/>
      <c r="F100" s="198"/>
      <c r="G100" s="198"/>
      <c r="H100" s="198"/>
      <c r="I100" s="198"/>
      <c r="J100" s="199">
        <f>J131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5970</v>
      </c>
      <c r="E101" s="198"/>
      <c r="F101" s="198"/>
      <c r="G101" s="198"/>
      <c r="H101" s="198"/>
      <c r="I101" s="198"/>
      <c r="J101" s="199">
        <f>J143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5970</v>
      </c>
      <c r="E102" s="198"/>
      <c r="F102" s="198"/>
      <c r="G102" s="198"/>
      <c r="H102" s="198"/>
      <c r="I102" s="198"/>
      <c r="J102" s="199">
        <f>J147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5970</v>
      </c>
      <c r="E103" s="198"/>
      <c r="F103" s="198"/>
      <c r="G103" s="198"/>
      <c r="H103" s="198"/>
      <c r="I103" s="198"/>
      <c r="J103" s="199">
        <f>J150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5970</v>
      </c>
      <c r="E104" s="198"/>
      <c r="F104" s="198"/>
      <c r="G104" s="198"/>
      <c r="H104" s="198"/>
      <c r="I104" s="198"/>
      <c r="J104" s="199">
        <f>J153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5971</v>
      </c>
      <c r="E105" s="198"/>
      <c r="F105" s="198"/>
      <c r="G105" s="198"/>
      <c r="H105" s="198"/>
      <c r="I105" s="198"/>
      <c r="J105" s="199">
        <f>J154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5970</v>
      </c>
      <c r="E106" s="198"/>
      <c r="F106" s="198"/>
      <c r="G106" s="198"/>
      <c r="H106" s="198"/>
      <c r="I106" s="198"/>
      <c r="J106" s="199">
        <f>J166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5970</v>
      </c>
      <c r="E107" s="198"/>
      <c r="F107" s="198"/>
      <c r="G107" s="198"/>
      <c r="H107" s="198"/>
      <c r="I107" s="198"/>
      <c r="J107" s="199">
        <f>J186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229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Parkoviště pro zaměstnance a heliport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186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185" t="s">
        <v>5248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192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E11</f>
        <v>D.1.4.6 - Měření a regulace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F14</f>
        <v>Areál Nemocnice České Budějovice</v>
      </c>
      <c r="G123" s="41"/>
      <c r="H123" s="41"/>
      <c r="I123" s="33" t="s">
        <v>22</v>
      </c>
      <c r="J123" s="80" t="str">
        <f>IF(J14="","",J14)</f>
        <v>29. 4. 2025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E17</f>
        <v>Nemocnice České Budějovice</v>
      </c>
      <c r="G125" s="41"/>
      <c r="H125" s="41"/>
      <c r="I125" s="33" t="s">
        <v>32</v>
      </c>
      <c r="J125" s="37" t="str">
        <f>E23</f>
        <v>AGP nova spol.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IF(E20="","",E20)</f>
        <v>Vyplň údaj</v>
      </c>
      <c r="G126" s="41"/>
      <c r="H126" s="41"/>
      <c r="I126" s="33" t="s">
        <v>37</v>
      </c>
      <c r="J126" s="37" t="str">
        <f>E26</f>
        <v>QSB,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230</v>
      </c>
      <c r="D128" s="204" t="s">
        <v>68</v>
      </c>
      <c r="E128" s="204" t="s">
        <v>64</v>
      </c>
      <c r="F128" s="204" t="s">
        <v>65</v>
      </c>
      <c r="G128" s="204" t="s">
        <v>231</v>
      </c>
      <c r="H128" s="204" t="s">
        <v>232</v>
      </c>
      <c r="I128" s="204" t="s">
        <v>233</v>
      </c>
      <c r="J128" s="205" t="s">
        <v>201</v>
      </c>
      <c r="K128" s="206" t="s">
        <v>234</v>
      </c>
      <c r="L128" s="207"/>
      <c r="M128" s="101" t="s">
        <v>1</v>
      </c>
      <c r="N128" s="102" t="s">
        <v>47</v>
      </c>
      <c r="O128" s="102" t="s">
        <v>235</v>
      </c>
      <c r="P128" s="102" t="s">
        <v>236</v>
      </c>
      <c r="Q128" s="102" t="s">
        <v>237</v>
      </c>
      <c r="R128" s="102" t="s">
        <v>238</v>
      </c>
      <c r="S128" s="102" t="s">
        <v>239</v>
      </c>
      <c r="T128" s="103" t="s">
        <v>240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241</v>
      </c>
      <c r="D129" s="41"/>
      <c r="E129" s="41"/>
      <c r="F129" s="41"/>
      <c r="G129" s="41"/>
      <c r="H129" s="41"/>
      <c r="I129" s="41"/>
      <c r="J129" s="208">
        <f>BK129</f>
        <v>0</v>
      </c>
      <c r="K129" s="41"/>
      <c r="L129" s="45"/>
      <c r="M129" s="104"/>
      <c r="N129" s="209"/>
      <c r="O129" s="105"/>
      <c r="P129" s="210">
        <f>P130</f>
        <v>0</v>
      </c>
      <c r="Q129" s="105"/>
      <c r="R129" s="210">
        <f>R130</f>
        <v>0</v>
      </c>
      <c r="S129" s="105"/>
      <c r="T129" s="211">
        <f>T130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82</v>
      </c>
      <c r="AU129" s="18" t="s">
        <v>203</v>
      </c>
      <c r="BK129" s="212">
        <f>BK130</f>
        <v>0</v>
      </c>
    </row>
    <row r="130" s="12" customFormat="1" ht="25.92" customHeight="1">
      <c r="A130" s="12"/>
      <c r="B130" s="213"/>
      <c r="C130" s="214"/>
      <c r="D130" s="215" t="s">
        <v>82</v>
      </c>
      <c r="E130" s="216" t="s">
        <v>5972</v>
      </c>
      <c r="F130" s="216" t="s">
        <v>5973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P131+P143+P147+P150+P153+P166+P186</f>
        <v>0</v>
      </c>
      <c r="Q130" s="221"/>
      <c r="R130" s="222">
        <f>R131+R143+R147+R150+R153+R166+R186</f>
        <v>0</v>
      </c>
      <c r="S130" s="221"/>
      <c r="T130" s="223">
        <f>T131+T143+T147+T150+T153+T166+T186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92</v>
      </c>
      <c r="AT130" s="225" t="s">
        <v>82</v>
      </c>
      <c r="AU130" s="225" t="s">
        <v>83</v>
      </c>
      <c r="AY130" s="224" t="s">
        <v>244</v>
      </c>
      <c r="BK130" s="226">
        <f>BK131+BK143+BK147+BK150+BK153+BK166+BK186</f>
        <v>0</v>
      </c>
    </row>
    <row r="131" s="12" customFormat="1" ht="22.8" customHeight="1">
      <c r="A131" s="12"/>
      <c r="B131" s="213"/>
      <c r="C131" s="214"/>
      <c r="D131" s="215" t="s">
        <v>82</v>
      </c>
      <c r="E131" s="227" t="s">
        <v>2859</v>
      </c>
      <c r="F131" s="227" t="s">
        <v>3230</v>
      </c>
      <c r="G131" s="214"/>
      <c r="H131" s="214"/>
      <c r="I131" s="217"/>
      <c r="J131" s="228">
        <f>BK131</f>
        <v>0</v>
      </c>
      <c r="K131" s="214"/>
      <c r="L131" s="219"/>
      <c r="M131" s="220"/>
      <c r="N131" s="221"/>
      <c r="O131" s="221"/>
      <c r="P131" s="222">
        <f>SUM(P132:P142)</f>
        <v>0</v>
      </c>
      <c r="Q131" s="221"/>
      <c r="R131" s="222">
        <f>SUM(R132:R142)</f>
        <v>0</v>
      </c>
      <c r="S131" s="221"/>
      <c r="T131" s="223">
        <f>SUM(T132:T142)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92</v>
      </c>
      <c r="AT131" s="225" t="s">
        <v>82</v>
      </c>
      <c r="AU131" s="225" t="s">
        <v>90</v>
      </c>
      <c r="AY131" s="224" t="s">
        <v>244</v>
      </c>
      <c r="BK131" s="226">
        <f>SUM(BK132:BK142)</f>
        <v>0</v>
      </c>
    </row>
    <row r="132" s="2" customFormat="1" ht="33" customHeight="1">
      <c r="A132" s="39"/>
      <c r="B132" s="40"/>
      <c r="C132" s="229" t="s">
        <v>90</v>
      </c>
      <c r="D132" s="229" t="s">
        <v>247</v>
      </c>
      <c r="E132" s="230" t="s">
        <v>4200</v>
      </c>
      <c r="F132" s="231" t="s">
        <v>5974</v>
      </c>
      <c r="G132" s="232" t="s">
        <v>687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247</v>
      </c>
      <c r="AU132" s="241" t="s">
        <v>92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92</v>
      </c>
    </row>
    <row r="133" s="2" customFormat="1" ht="24.15" customHeight="1">
      <c r="A133" s="39"/>
      <c r="B133" s="40"/>
      <c r="C133" s="229" t="s">
        <v>92</v>
      </c>
      <c r="D133" s="229" t="s">
        <v>247</v>
      </c>
      <c r="E133" s="230" t="s">
        <v>4202</v>
      </c>
      <c r="F133" s="231" t="s">
        <v>5975</v>
      </c>
      <c r="G133" s="232" t="s">
        <v>687</v>
      </c>
      <c r="H133" s="233">
        <v>6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247</v>
      </c>
      <c r="AU133" s="241" t="s">
        <v>92</v>
      </c>
      <c r="AY133" s="18" t="s">
        <v>244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251</v>
      </c>
    </row>
    <row r="134" s="2" customFormat="1" ht="16.5" customHeight="1">
      <c r="A134" s="39"/>
      <c r="B134" s="40"/>
      <c r="C134" s="229" t="s">
        <v>358</v>
      </c>
      <c r="D134" s="229" t="s">
        <v>247</v>
      </c>
      <c r="E134" s="230" t="s">
        <v>4204</v>
      </c>
      <c r="F134" s="231" t="s">
        <v>5976</v>
      </c>
      <c r="G134" s="232" t="s">
        <v>687</v>
      </c>
      <c r="H134" s="233">
        <v>6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247</v>
      </c>
      <c r="AU134" s="241" t="s">
        <v>92</v>
      </c>
      <c r="AY134" s="18" t="s">
        <v>244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266</v>
      </c>
    </row>
    <row r="135" s="2" customFormat="1" ht="37.8" customHeight="1">
      <c r="A135" s="39"/>
      <c r="B135" s="40"/>
      <c r="C135" s="229" t="s">
        <v>251</v>
      </c>
      <c r="D135" s="229" t="s">
        <v>247</v>
      </c>
      <c r="E135" s="230" t="s">
        <v>4206</v>
      </c>
      <c r="F135" s="231" t="s">
        <v>5977</v>
      </c>
      <c r="G135" s="232" t="s">
        <v>687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247</v>
      </c>
      <c r="AU135" s="241" t="s">
        <v>92</v>
      </c>
      <c r="AY135" s="18" t="s">
        <v>244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280</v>
      </c>
    </row>
    <row r="136" s="2" customFormat="1" ht="33" customHeight="1">
      <c r="A136" s="39"/>
      <c r="B136" s="40"/>
      <c r="C136" s="229" t="s">
        <v>260</v>
      </c>
      <c r="D136" s="229" t="s">
        <v>247</v>
      </c>
      <c r="E136" s="230" t="s">
        <v>4208</v>
      </c>
      <c r="F136" s="231" t="s">
        <v>5978</v>
      </c>
      <c r="G136" s="232" t="s">
        <v>687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247</v>
      </c>
      <c r="AU136" s="241" t="s">
        <v>92</v>
      </c>
      <c r="AY136" s="18" t="s">
        <v>244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292</v>
      </c>
    </row>
    <row r="137" s="2" customFormat="1" ht="21.75" customHeight="1">
      <c r="A137" s="39"/>
      <c r="B137" s="40"/>
      <c r="C137" s="229" t="s">
        <v>266</v>
      </c>
      <c r="D137" s="229" t="s">
        <v>247</v>
      </c>
      <c r="E137" s="230" t="s">
        <v>4210</v>
      </c>
      <c r="F137" s="231" t="s">
        <v>5979</v>
      </c>
      <c r="G137" s="232" t="s">
        <v>687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247</v>
      </c>
      <c r="AU137" s="241" t="s">
        <v>92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8</v>
      </c>
    </row>
    <row r="138" s="2" customFormat="1" ht="16.5" customHeight="1">
      <c r="A138" s="39"/>
      <c r="B138" s="40"/>
      <c r="C138" s="229" t="s">
        <v>274</v>
      </c>
      <c r="D138" s="229" t="s">
        <v>247</v>
      </c>
      <c r="E138" s="230" t="s">
        <v>4212</v>
      </c>
      <c r="F138" s="231" t="s">
        <v>5980</v>
      </c>
      <c r="G138" s="232" t="s">
        <v>687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247</v>
      </c>
      <c r="AU138" s="241" t="s">
        <v>92</v>
      </c>
      <c r="AY138" s="18" t="s">
        <v>244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320</v>
      </c>
    </row>
    <row r="139" s="2" customFormat="1" ht="16.5" customHeight="1">
      <c r="A139" s="39"/>
      <c r="B139" s="40"/>
      <c r="C139" s="229" t="s">
        <v>280</v>
      </c>
      <c r="D139" s="229" t="s">
        <v>247</v>
      </c>
      <c r="E139" s="230" t="s">
        <v>4214</v>
      </c>
      <c r="F139" s="231" t="s">
        <v>5981</v>
      </c>
      <c r="G139" s="232" t="s">
        <v>687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247</v>
      </c>
      <c r="AU139" s="241" t="s">
        <v>92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330</v>
      </c>
    </row>
    <row r="140" s="2" customFormat="1" ht="16.5" customHeight="1">
      <c r="A140" s="39"/>
      <c r="B140" s="40"/>
      <c r="C140" s="229" t="s">
        <v>288</v>
      </c>
      <c r="D140" s="229" t="s">
        <v>247</v>
      </c>
      <c r="E140" s="230" t="s">
        <v>4216</v>
      </c>
      <c r="F140" s="231" t="s">
        <v>5982</v>
      </c>
      <c r="G140" s="232" t="s">
        <v>687</v>
      </c>
      <c r="H140" s="233">
        <v>2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247</v>
      </c>
      <c r="AU140" s="241" t="s">
        <v>92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341</v>
      </c>
    </row>
    <row r="141" s="2" customFormat="1" ht="24.15" customHeight="1">
      <c r="A141" s="39"/>
      <c r="B141" s="40"/>
      <c r="C141" s="229" t="s">
        <v>292</v>
      </c>
      <c r="D141" s="229" t="s">
        <v>247</v>
      </c>
      <c r="E141" s="230" t="s">
        <v>4218</v>
      </c>
      <c r="F141" s="231" t="s">
        <v>5983</v>
      </c>
      <c r="G141" s="232" t="s">
        <v>687</v>
      </c>
      <c r="H141" s="233">
        <v>2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247</v>
      </c>
      <c r="AU141" s="241" t="s">
        <v>92</v>
      </c>
      <c r="AY141" s="18" t="s">
        <v>244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354</v>
      </c>
    </row>
    <row r="142" s="2" customFormat="1" ht="37.8" customHeight="1">
      <c r="A142" s="39"/>
      <c r="B142" s="40"/>
      <c r="C142" s="229" t="s">
        <v>297</v>
      </c>
      <c r="D142" s="229" t="s">
        <v>247</v>
      </c>
      <c r="E142" s="230" t="s">
        <v>4220</v>
      </c>
      <c r="F142" s="231" t="s">
        <v>5984</v>
      </c>
      <c r="G142" s="232" t="s">
        <v>687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247</v>
      </c>
      <c r="AU142" s="241" t="s">
        <v>92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369</v>
      </c>
    </row>
    <row r="143" s="12" customFormat="1" ht="22.8" customHeight="1">
      <c r="A143" s="12"/>
      <c r="B143" s="213"/>
      <c r="C143" s="214"/>
      <c r="D143" s="215" t="s">
        <v>82</v>
      </c>
      <c r="E143" s="227" t="s">
        <v>2859</v>
      </c>
      <c r="F143" s="227" t="s">
        <v>3230</v>
      </c>
      <c r="G143" s="214"/>
      <c r="H143" s="214"/>
      <c r="I143" s="217"/>
      <c r="J143" s="228">
        <f>BK143</f>
        <v>0</v>
      </c>
      <c r="K143" s="214"/>
      <c r="L143" s="219"/>
      <c r="M143" s="220"/>
      <c r="N143" s="221"/>
      <c r="O143" s="221"/>
      <c r="P143" s="222">
        <f>SUM(P144:P146)</f>
        <v>0</v>
      </c>
      <c r="Q143" s="221"/>
      <c r="R143" s="222">
        <f>SUM(R144:R146)</f>
        <v>0</v>
      </c>
      <c r="S143" s="221"/>
      <c r="T143" s="223">
        <f>SUM(T144:T146)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92</v>
      </c>
      <c r="AT143" s="225" t="s">
        <v>82</v>
      </c>
      <c r="AU143" s="225" t="s">
        <v>90</v>
      </c>
      <c r="AY143" s="224" t="s">
        <v>244</v>
      </c>
      <c r="BK143" s="226">
        <f>SUM(BK144:BK146)</f>
        <v>0</v>
      </c>
    </row>
    <row r="144" s="2" customFormat="1" ht="24.15" customHeight="1">
      <c r="A144" s="39"/>
      <c r="B144" s="40"/>
      <c r="C144" s="229" t="s">
        <v>8</v>
      </c>
      <c r="D144" s="229" t="s">
        <v>247</v>
      </c>
      <c r="E144" s="230" t="s">
        <v>4222</v>
      </c>
      <c r="F144" s="231" t="s">
        <v>5985</v>
      </c>
      <c r="G144" s="232" t="s">
        <v>687</v>
      </c>
      <c r="H144" s="233">
        <v>13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247</v>
      </c>
      <c r="AU144" s="241" t="s">
        <v>92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384</v>
      </c>
    </row>
    <row r="145" s="2" customFormat="1" ht="37.8" customHeight="1">
      <c r="A145" s="39"/>
      <c r="B145" s="40"/>
      <c r="C145" s="229" t="s">
        <v>311</v>
      </c>
      <c r="D145" s="229" t="s">
        <v>247</v>
      </c>
      <c r="E145" s="230" t="s">
        <v>4224</v>
      </c>
      <c r="F145" s="231" t="s">
        <v>5986</v>
      </c>
      <c r="G145" s="232" t="s">
        <v>687</v>
      </c>
      <c r="H145" s="233">
        <v>13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247</v>
      </c>
      <c r="AU145" s="241" t="s">
        <v>92</v>
      </c>
      <c r="AY145" s="18" t="s">
        <v>244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394</v>
      </c>
    </row>
    <row r="146" s="2" customFormat="1" ht="33" customHeight="1">
      <c r="A146" s="39"/>
      <c r="B146" s="40"/>
      <c r="C146" s="229" t="s">
        <v>320</v>
      </c>
      <c r="D146" s="229" t="s">
        <v>247</v>
      </c>
      <c r="E146" s="230" t="s">
        <v>4226</v>
      </c>
      <c r="F146" s="231" t="s">
        <v>5987</v>
      </c>
      <c r="G146" s="232" t="s">
        <v>687</v>
      </c>
      <c r="H146" s="233">
        <v>3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247</v>
      </c>
      <c r="AU146" s="241" t="s">
        <v>92</v>
      </c>
      <c r="AY146" s="18" t="s">
        <v>244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405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2859</v>
      </c>
      <c r="F147" s="227" t="s">
        <v>3230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SUM(P148:P149)</f>
        <v>0</v>
      </c>
      <c r="Q147" s="221"/>
      <c r="R147" s="222">
        <f>SUM(R148:R149)</f>
        <v>0</v>
      </c>
      <c r="S147" s="221"/>
      <c r="T147" s="223">
        <f>SUM(T148:T149)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92</v>
      </c>
      <c r="AT147" s="225" t="s">
        <v>82</v>
      </c>
      <c r="AU147" s="225" t="s">
        <v>90</v>
      </c>
      <c r="AY147" s="224" t="s">
        <v>244</v>
      </c>
      <c r="BK147" s="226">
        <f>SUM(BK148:BK149)</f>
        <v>0</v>
      </c>
    </row>
    <row r="148" s="2" customFormat="1" ht="49.05" customHeight="1">
      <c r="A148" s="39"/>
      <c r="B148" s="40"/>
      <c r="C148" s="229" t="s">
        <v>325</v>
      </c>
      <c r="D148" s="229" t="s">
        <v>247</v>
      </c>
      <c r="E148" s="230" t="s">
        <v>4228</v>
      </c>
      <c r="F148" s="231" t="s">
        <v>5988</v>
      </c>
      <c r="G148" s="232" t="s">
        <v>687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247</v>
      </c>
      <c r="AU148" s="241" t="s">
        <v>92</v>
      </c>
      <c r="AY148" s="18" t="s">
        <v>244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415</v>
      </c>
    </row>
    <row r="149" s="2" customFormat="1" ht="49.05" customHeight="1">
      <c r="A149" s="39"/>
      <c r="B149" s="40"/>
      <c r="C149" s="229" t="s">
        <v>330</v>
      </c>
      <c r="D149" s="229" t="s">
        <v>247</v>
      </c>
      <c r="E149" s="230" t="s">
        <v>4230</v>
      </c>
      <c r="F149" s="231" t="s">
        <v>5989</v>
      </c>
      <c r="G149" s="232" t="s">
        <v>687</v>
      </c>
      <c r="H149" s="233">
        <v>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247</v>
      </c>
      <c r="AU149" s="241" t="s">
        <v>92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427</v>
      </c>
    </row>
    <row r="150" s="12" customFormat="1" ht="22.8" customHeight="1">
      <c r="A150" s="12"/>
      <c r="B150" s="213"/>
      <c r="C150" s="214"/>
      <c r="D150" s="215" t="s">
        <v>82</v>
      </c>
      <c r="E150" s="227" t="s">
        <v>2859</v>
      </c>
      <c r="F150" s="227" t="s">
        <v>3230</v>
      </c>
      <c r="G150" s="214"/>
      <c r="H150" s="214"/>
      <c r="I150" s="217"/>
      <c r="J150" s="228">
        <f>BK150</f>
        <v>0</v>
      </c>
      <c r="K150" s="214"/>
      <c r="L150" s="219"/>
      <c r="M150" s="220"/>
      <c r="N150" s="221"/>
      <c r="O150" s="221"/>
      <c r="P150" s="222">
        <f>SUM(P151:P152)</f>
        <v>0</v>
      </c>
      <c r="Q150" s="221"/>
      <c r="R150" s="222">
        <f>SUM(R151:R152)</f>
        <v>0</v>
      </c>
      <c r="S150" s="221"/>
      <c r="T150" s="223">
        <f>SUM(T151:T152)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24" t="s">
        <v>92</v>
      </c>
      <c r="AT150" s="225" t="s">
        <v>82</v>
      </c>
      <c r="AU150" s="225" t="s">
        <v>90</v>
      </c>
      <c r="AY150" s="224" t="s">
        <v>244</v>
      </c>
      <c r="BK150" s="226">
        <f>SUM(BK151:BK152)</f>
        <v>0</v>
      </c>
    </row>
    <row r="151" s="2" customFormat="1" ht="76.35" customHeight="1">
      <c r="A151" s="39"/>
      <c r="B151" s="40"/>
      <c r="C151" s="229" t="s">
        <v>335</v>
      </c>
      <c r="D151" s="229" t="s">
        <v>247</v>
      </c>
      <c r="E151" s="230" t="s">
        <v>4232</v>
      </c>
      <c r="F151" s="231" t="s">
        <v>5990</v>
      </c>
      <c r="G151" s="232" t="s">
        <v>687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247</v>
      </c>
      <c r="AU151" s="241" t="s">
        <v>92</v>
      </c>
      <c r="AY151" s="18" t="s">
        <v>244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439</v>
      </c>
    </row>
    <row r="152" s="2" customFormat="1" ht="66.75" customHeight="1">
      <c r="A152" s="39"/>
      <c r="B152" s="40"/>
      <c r="C152" s="229" t="s">
        <v>341</v>
      </c>
      <c r="D152" s="229" t="s">
        <v>247</v>
      </c>
      <c r="E152" s="230" t="s">
        <v>4233</v>
      </c>
      <c r="F152" s="231" t="s">
        <v>5991</v>
      </c>
      <c r="G152" s="232" t="s">
        <v>687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247</v>
      </c>
      <c r="AU152" s="241" t="s">
        <v>92</v>
      </c>
      <c r="AY152" s="18" t="s">
        <v>244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454</v>
      </c>
    </row>
    <row r="153" s="12" customFormat="1" ht="22.8" customHeight="1">
      <c r="A153" s="12"/>
      <c r="B153" s="213"/>
      <c r="C153" s="214"/>
      <c r="D153" s="215" t="s">
        <v>82</v>
      </c>
      <c r="E153" s="227" t="s">
        <v>2859</v>
      </c>
      <c r="F153" s="227" t="s">
        <v>3230</v>
      </c>
      <c r="G153" s="214"/>
      <c r="H153" s="214"/>
      <c r="I153" s="217"/>
      <c r="J153" s="228">
        <f>BK153</f>
        <v>0</v>
      </c>
      <c r="K153" s="214"/>
      <c r="L153" s="219"/>
      <c r="M153" s="220"/>
      <c r="N153" s="221"/>
      <c r="O153" s="221"/>
      <c r="P153" s="222">
        <f>P154</f>
        <v>0</v>
      </c>
      <c r="Q153" s="221"/>
      <c r="R153" s="222">
        <f>R154</f>
        <v>0</v>
      </c>
      <c r="S153" s="221"/>
      <c r="T153" s="223">
        <f>T154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4" t="s">
        <v>92</v>
      </c>
      <c r="AT153" s="225" t="s">
        <v>82</v>
      </c>
      <c r="AU153" s="225" t="s">
        <v>90</v>
      </c>
      <c r="AY153" s="224" t="s">
        <v>244</v>
      </c>
      <c r="BK153" s="226">
        <f>BK154</f>
        <v>0</v>
      </c>
    </row>
    <row r="154" s="12" customFormat="1" ht="20.88" customHeight="1">
      <c r="A154" s="12"/>
      <c r="B154" s="213"/>
      <c r="C154" s="214"/>
      <c r="D154" s="215" t="s">
        <v>82</v>
      </c>
      <c r="E154" s="227" t="s">
        <v>3787</v>
      </c>
      <c r="F154" s="227" t="s">
        <v>5992</v>
      </c>
      <c r="G154" s="214"/>
      <c r="H154" s="214"/>
      <c r="I154" s="217"/>
      <c r="J154" s="228">
        <f>BK154</f>
        <v>0</v>
      </c>
      <c r="K154" s="214"/>
      <c r="L154" s="219"/>
      <c r="M154" s="220"/>
      <c r="N154" s="221"/>
      <c r="O154" s="221"/>
      <c r="P154" s="222">
        <f>SUM(P155:P165)</f>
        <v>0</v>
      </c>
      <c r="Q154" s="221"/>
      <c r="R154" s="222">
        <f>SUM(R155:R165)</f>
        <v>0</v>
      </c>
      <c r="S154" s="221"/>
      <c r="T154" s="223">
        <f>SUM(T155:T165)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24" t="s">
        <v>90</v>
      </c>
      <c r="AT154" s="225" t="s">
        <v>82</v>
      </c>
      <c r="AU154" s="225" t="s">
        <v>92</v>
      </c>
      <c r="AY154" s="224" t="s">
        <v>244</v>
      </c>
      <c r="BK154" s="226">
        <f>SUM(BK155:BK165)</f>
        <v>0</v>
      </c>
    </row>
    <row r="155" s="2" customFormat="1" ht="66.75" customHeight="1">
      <c r="A155" s="39"/>
      <c r="B155" s="40"/>
      <c r="C155" s="229" t="s">
        <v>349</v>
      </c>
      <c r="D155" s="229" t="s">
        <v>247</v>
      </c>
      <c r="E155" s="230" t="s">
        <v>4234</v>
      </c>
      <c r="F155" s="231" t="s">
        <v>5993</v>
      </c>
      <c r="G155" s="232" t="s">
        <v>687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247</v>
      </c>
      <c r="AU155" s="241" t="s">
        <v>358</v>
      </c>
      <c r="AY155" s="18" t="s">
        <v>244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465</v>
      </c>
    </row>
    <row r="156" s="2" customFormat="1" ht="16.5" customHeight="1">
      <c r="A156" s="39"/>
      <c r="B156" s="40"/>
      <c r="C156" s="229" t="s">
        <v>354</v>
      </c>
      <c r="D156" s="229" t="s">
        <v>247</v>
      </c>
      <c r="E156" s="230" t="s">
        <v>4236</v>
      </c>
      <c r="F156" s="231" t="s">
        <v>5994</v>
      </c>
      <c r="G156" s="232" t="s">
        <v>687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247</v>
      </c>
      <c r="AU156" s="241" t="s">
        <v>358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481</v>
      </c>
    </row>
    <row r="157" s="2" customFormat="1" ht="24.15" customHeight="1">
      <c r="A157" s="39"/>
      <c r="B157" s="40"/>
      <c r="C157" s="229" t="s">
        <v>7</v>
      </c>
      <c r="D157" s="229" t="s">
        <v>247</v>
      </c>
      <c r="E157" s="230" t="s">
        <v>4238</v>
      </c>
      <c r="F157" s="231" t="s">
        <v>5995</v>
      </c>
      <c r="G157" s="232" t="s">
        <v>687</v>
      </c>
      <c r="H157" s="233">
        <v>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247</v>
      </c>
      <c r="AU157" s="241" t="s">
        <v>358</v>
      </c>
      <c r="AY157" s="18" t="s">
        <v>244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2066</v>
      </c>
    </row>
    <row r="158" s="2" customFormat="1" ht="16.5" customHeight="1">
      <c r="A158" s="39"/>
      <c r="B158" s="40"/>
      <c r="C158" s="229" t="s">
        <v>369</v>
      </c>
      <c r="D158" s="229" t="s">
        <v>247</v>
      </c>
      <c r="E158" s="230" t="s">
        <v>4240</v>
      </c>
      <c r="F158" s="231" t="s">
        <v>5996</v>
      </c>
      <c r="G158" s="232" t="s">
        <v>687</v>
      </c>
      <c r="H158" s="233">
        <v>2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247</v>
      </c>
      <c r="AU158" s="241" t="s">
        <v>358</v>
      </c>
      <c r="AY158" s="18" t="s">
        <v>244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514</v>
      </c>
    </row>
    <row r="159" s="2" customFormat="1" ht="16.5" customHeight="1">
      <c r="A159" s="39"/>
      <c r="B159" s="40"/>
      <c r="C159" s="229" t="s">
        <v>375</v>
      </c>
      <c r="D159" s="229" t="s">
        <v>247</v>
      </c>
      <c r="E159" s="230" t="s">
        <v>4242</v>
      </c>
      <c r="F159" s="231" t="s">
        <v>5997</v>
      </c>
      <c r="G159" s="232" t="s">
        <v>687</v>
      </c>
      <c r="H159" s="233">
        <v>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247</v>
      </c>
      <c r="AU159" s="241" t="s">
        <v>358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540</v>
      </c>
    </row>
    <row r="160" s="2" customFormat="1" ht="21.75" customHeight="1">
      <c r="A160" s="39"/>
      <c r="B160" s="40"/>
      <c r="C160" s="229" t="s">
        <v>384</v>
      </c>
      <c r="D160" s="229" t="s">
        <v>247</v>
      </c>
      <c r="E160" s="230" t="s">
        <v>4244</v>
      </c>
      <c r="F160" s="231" t="s">
        <v>5998</v>
      </c>
      <c r="G160" s="232" t="s">
        <v>687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247</v>
      </c>
      <c r="AU160" s="241" t="s">
        <v>358</v>
      </c>
      <c r="AY160" s="18" t="s">
        <v>244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549</v>
      </c>
    </row>
    <row r="161" s="2" customFormat="1" ht="16.5" customHeight="1">
      <c r="A161" s="39"/>
      <c r="B161" s="40"/>
      <c r="C161" s="229" t="s">
        <v>389</v>
      </c>
      <c r="D161" s="229" t="s">
        <v>247</v>
      </c>
      <c r="E161" s="230" t="s">
        <v>4246</v>
      </c>
      <c r="F161" s="231" t="s">
        <v>5999</v>
      </c>
      <c r="G161" s="232" t="s">
        <v>687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247</v>
      </c>
      <c r="AU161" s="241" t="s">
        <v>358</v>
      </c>
      <c r="AY161" s="18" t="s">
        <v>244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567</v>
      </c>
    </row>
    <row r="162" s="2" customFormat="1" ht="24.15" customHeight="1">
      <c r="A162" s="39"/>
      <c r="B162" s="40"/>
      <c r="C162" s="229" t="s">
        <v>394</v>
      </c>
      <c r="D162" s="229" t="s">
        <v>247</v>
      </c>
      <c r="E162" s="230" t="s">
        <v>4248</v>
      </c>
      <c r="F162" s="231" t="s">
        <v>6000</v>
      </c>
      <c r="G162" s="232" t="s">
        <v>687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247</v>
      </c>
      <c r="AU162" s="241" t="s">
        <v>358</v>
      </c>
      <c r="AY162" s="18" t="s">
        <v>244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585</v>
      </c>
    </row>
    <row r="163" s="2" customFormat="1" ht="21.75" customHeight="1">
      <c r="A163" s="39"/>
      <c r="B163" s="40"/>
      <c r="C163" s="229" t="s">
        <v>399</v>
      </c>
      <c r="D163" s="229" t="s">
        <v>247</v>
      </c>
      <c r="E163" s="230" t="s">
        <v>4250</v>
      </c>
      <c r="F163" s="231" t="s">
        <v>6001</v>
      </c>
      <c r="G163" s="232" t="s">
        <v>687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330</v>
      </c>
      <c r="AT163" s="241" t="s">
        <v>247</v>
      </c>
      <c r="AU163" s="241" t="s">
        <v>358</v>
      </c>
      <c r="AY163" s="18" t="s">
        <v>244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330</v>
      </c>
      <c r="BM163" s="241" t="s">
        <v>595</v>
      </c>
    </row>
    <row r="164" s="2" customFormat="1" ht="21.75" customHeight="1">
      <c r="A164" s="39"/>
      <c r="B164" s="40"/>
      <c r="C164" s="229" t="s">
        <v>405</v>
      </c>
      <c r="D164" s="229" t="s">
        <v>247</v>
      </c>
      <c r="E164" s="230" t="s">
        <v>4252</v>
      </c>
      <c r="F164" s="231" t="s">
        <v>6002</v>
      </c>
      <c r="G164" s="232" t="s">
        <v>687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247</v>
      </c>
      <c r="AU164" s="241" t="s">
        <v>358</v>
      </c>
      <c r="AY164" s="18" t="s">
        <v>244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607</v>
      </c>
    </row>
    <row r="165" s="2" customFormat="1" ht="21.75" customHeight="1">
      <c r="A165" s="39"/>
      <c r="B165" s="40"/>
      <c r="C165" s="229" t="s">
        <v>411</v>
      </c>
      <c r="D165" s="229" t="s">
        <v>247</v>
      </c>
      <c r="E165" s="230" t="s">
        <v>4254</v>
      </c>
      <c r="F165" s="231" t="s">
        <v>6003</v>
      </c>
      <c r="G165" s="232" t="s">
        <v>687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247</v>
      </c>
      <c r="AU165" s="241" t="s">
        <v>358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634</v>
      </c>
    </row>
    <row r="166" s="12" customFormat="1" ht="22.8" customHeight="1">
      <c r="A166" s="12"/>
      <c r="B166" s="213"/>
      <c r="C166" s="214"/>
      <c r="D166" s="215" t="s">
        <v>82</v>
      </c>
      <c r="E166" s="227" t="s">
        <v>2859</v>
      </c>
      <c r="F166" s="227" t="s">
        <v>3230</v>
      </c>
      <c r="G166" s="214"/>
      <c r="H166" s="214"/>
      <c r="I166" s="217"/>
      <c r="J166" s="228">
        <f>BK166</f>
        <v>0</v>
      </c>
      <c r="K166" s="214"/>
      <c r="L166" s="219"/>
      <c r="M166" s="220"/>
      <c r="N166" s="221"/>
      <c r="O166" s="221"/>
      <c r="P166" s="222">
        <f>SUM(P167:P185)</f>
        <v>0</v>
      </c>
      <c r="Q166" s="221"/>
      <c r="R166" s="222">
        <f>SUM(R167:R185)</f>
        <v>0</v>
      </c>
      <c r="S166" s="221"/>
      <c r="T166" s="223">
        <f>SUM(T167:T185)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92</v>
      </c>
      <c r="AT166" s="225" t="s">
        <v>82</v>
      </c>
      <c r="AU166" s="225" t="s">
        <v>90</v>
      </c>
      <c r="AY166" s="224" t="s">
        <v>244</v>
      </c>
      <c r="BK166" s="226">
        <f>SUM(BK167:BK185)</f>
        <v>0</v>
      </c>
    </row>
    <row r="167" s="2" customFormat="1" ht="16.5" customHeight="1">
      <c r="A167" s="39"/>
      <c r="B167" s="40"/>
      <c r="C167" s="229" t="s">
        <v>415</v>
      </c>
      <c r="D167" s="229" t="s">
        <v>247</v>
      </c>
      <c r="E167" s="230" t="s">
        <v>4256</v>
      </c>
      <c r="F167" s="231" t="s">
        <v>6004</v>
      </c>
      <c r="G167" s="232" t="s">
        <v>184</v>
      </c>
      <c r="H167" s="233">
        <v>380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330</v>
      </c>
      <c r="AT167" s="241" t="s">
        <v>247</v>
      </c>
      <c r="AU167" s="241" t="s">
        <v>92</v>
      </c>
      <c r="AY167" s="18" t="s">
        <v>244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330</v>
      </c>
      <c r="BM167" s="241" t="s">
        <v>642</v>
      </c>
    </row>
    <row r="168" s="2" customFormat="1" ht="16.5" customHeight="1">
      <c r="A168" s="39"/>
      <c r="B168" s="40"/>
      <c r="C168" s="229" t="s">
        <v>419</v>
      </c>
      <c r="D168" s="229" t="s">
        <v>247</v>
      </c>
      <c r="E168" s="230" t="s">
        <v>4258</v>
      </c>
      <c r="F168" s="231" t="s">
        <v>6005</v>
      </c>
      <c r="G168" s="232" t="s">
        <v>184</v>
      </c>
      <c r="H168" s="233">
        <v>30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247</v>
      </c>
      <c r="AU168" s="241" t="s">
        <v>92</v>
      </c>
      <c r="AY168" s="18" t="s">
        <v>244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650</v>
      </c>
    </row>
    <row r="169" s="2" customFormat="1" ht="21.75" customHeight="1">
      <c r="A169" s="39"/>
      <c r="B169" s="40"/>
      <c r="C169" s="229" t="s">
        <v>427</v>
      </c>
      <c r="D169" s="229" t="s">
        <v>247</v>
      </c>
      <c r="E169" s="230" t="s">
        <v>4260</v>
      </c>
      <c r="F169" s="231" t="s">
        <v>6006</v>
      </c>
      <c r="G169" s="232" t="s">
        <v>184</v>
      </c>
      <c r="H169" s="233">
        <v>620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330</v>
      </c>
      <c r="AT169" s="241" t="s">
        <v>247</v>
      </c>
      <c r="AU169" s="241" t="s">
        <v>92</v>
      </c>
      <c r="AY169" s="18" t="s">
        <v>244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668</v>
      </c>
    </row>
    <row r="170" s="2" customFormat="1" ht="21.75" customHeight="1">
      <c r="A170" s="39"/>
      <c r="B170" s="40"/>
      <c r="C170" s="229" t="s">
        <v>432</v>
      </c>
      <c r="D170" s="229" t="s">
        <v>247</v>
      </c>
      <c r="E170" s="230" t="s">
        <v>4262</v>
      </c>
      <c r="F170" s="231" t="s">
        <v>6007</v>
      </c>
      <c r="G170" s="232" t="s">
        <v>184</v>
      </c>
      <c r="H170" s="233">
        <v>200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330</v>
      </c>
      <c r="AT170" s="241" t="s">
        <v>247</v>
      </c>
      <c r="AU170" s="241" t="s">
        <v>92</v>
      </c>
      <c r="AY170" s="18" t="s">
        <v>244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330</v>
      </c>
      <c r="BM170" s="241" t="s">
        <v>772</v>
      </c>
    </row>
    <row r="171" s="2" customFormat="1" ht="24.15" customHeight="1">
      <c r="A171" s="39"/>
      <c r="B171" s="40"/>
      <c r="C171" s="229" t="s">
        <v>439</v>
      </c>
      <c r="D171" s="229" t="s">
        <v>247</v>
      </c>
      <c r="E171" s="230" t="s">
        <v>4264</v>
      </c>
      <c r="F171" s="231" t="s">
        <v>6008</v>
      </c>
      <c r="G171" s="232" t="s">
        <v>184</v>
      </c>
      <c r="H171" s="233">
        <v>30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330</v>
      </c>
      <c r="AT171" s="241" t="s">
        <v>247</v>
      </c>
      <c r="AU171" s="241" t="s">
        <v>92</v>
      </c>
      <c r="AY171" s="18" t="s">
        <v>244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330</v>
      </c>
      <c r="BM171" s="241" t="s">
        <v>798</v>
      </c>
    </row>
    <row r="172" s="2" customFormat="1" ht="24.15" customHeight="1">
      <c r="A172" s="39"/>
      <c r="B172" s="40"/>
      <c r="C172" s="229" t="s">
        <v>446</v>
      </c>
      <c r="D172" s="229" t="s">
        <v>247</v>
      </c>
      <c r="E172" s="230" t="s">
        <v>4266</v>
      </c>
      <c r="F172" s="231" t="s">
        <v>6009</v>
      </c>
      <c r="G172" s="232" t="s">
        <v>184</v>
      </c>
      <c r="H172" s="233">
        <v>30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330</v>
      </c>
      <c r="AT172" s="241" t="s">
        <v>247</v>
      </c>
      <c r="AU172" s="241" t="s">
        <v>92</v>
      </c>
      <c r="AY172" s="18" t="s">
        <v>244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330</v>
      </c>
      <c r="BM172" s="241" t="s">
        <v>807</v>
      </c>
    </row>
    <row r="173" s="2" customFormat="1" ht="37.8" customHeight="1">
      <c r="A173" s="39"/>
      <c r="B173" s="40"/>
      <c r="C173" s="229" t="s">
        <v>454</v>
      </c>
      <c r="D173" s="229" t="s">
        <v>247</v>
      </c>
      <c r="E173" s="230" t="s">
        <v>4268</v>
      </c>
      <c r="F173" s="231" t="s">
        <v>6010</v>
      </c>
      <c r="G173" s="232" t="s">
        <v>687</v>
      </c>
      <c r="H173" s="233">
        <v>100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247</v>
      </c>
      <c r="AU173" s="241" t="s">
        <v>92</v>
      </c>
      <c r="AY173" s="18" t="s">
        <v>244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819</v>
      </c>
    </row>
    <row r="174" s="2" customFormat="1" ht="21.75" customHeight="1">
      <c r="A174" s="39"/>
      <c r="B174" s="40"/>
      <c r="C174" s="229" t="s">
        <v>460</v>
      </c>
      <c r="D174" s="229" t="s">
        <v>247</v>
      </c>
      <c r="E174" s="230" t="s">
        <v>4269</v>
      </c>
      <c r="F174" s="231" t="s">
        <v>6011</v>
      </c>
      <c r="G174" s="232" t="s">
        <v>184</v>
      </c>
      <c r="H174" s="233">
        <v>20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247</v>
      </c>
      <c r="AU174" s="241" t="s">
        <v>92</v>
      </c>
      <c r="AY174" s="18" t="s">
        <v>244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827</v>
      </c>
    </row>
    <row r="175" s="2" customFormat="1" ht="33" customHeight="1">
      <c r="A175" s="39"/>
      <c r="B175" s="40"/>
      <c r="C175" s="229" t="s">
        <v>465</v>
      </c>
      <c r="D175" s="229" t="s">
        <v>247</v>
      </c>
      <c r="E175" s="230" t="s">
        <v>4271</v>
      </c>
      <c r="F175" s="231" t="s">
        <v>6012</v>
      </c>
      <c r="G175" s="232" t="s">
        <v>184</v>
      </c>
      <c r="H175" s="233">
        <v>100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330</v>
      </c>
      <c r="AT175" s="241" t="s">
        <v>247</v>
      </c>
      <c r="AU175" s="241" t="s">
        <v>92</v>
      </c>
      <c r="AY175" s="18" t="s">
        <v>244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330</v>
      </c>
      <c r="BM175" s="241" t="s">
        <v>842</v>
      </c>
    </row>
    <row r="176" s="2" customFormat="1" ht="33" customHeight="1">
      <c r="A176" s="39"/>
      <c r="B176" s="40"/>
      <c r="C176" s="229" t="s">
        <v>470</v>
      </c>
      <c r="D176" s="229" t="s">
        <v>247</v>
      </c>
      <c r="E176" s="230" t="s">
        <v>4273</v>
      </c>
      <c r="F176" s="231" t="s">
        <v>6013</v>
      </c>
      <c r="G176" s="232" t="s">
        <v>184</v>
      </c>
      <c r="H176" s="233">
        <v>10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330</v>
      </c>
      <c r="AT176" s="241" t="s">
        <v>247</v>
      </c>
      <c r="AU176" s="241" t="s">
        <v>92</v>
      </c>
      <c r="AY176" s="18" t="s">
        <v>244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330</v>
      </c>
      <c r="BM176" s="241" t="s">
        <v>856</v>
      </c>
    </row>
    <row r="177" s="2" customFormat="1" ht="24.15" customHeight="1">
      <c r="A177" s="39"/>
      <c r="B177" s="40"/>
      <c r="C177" s="229" t="s">
        <v>481</v>
      </c>
      <c r="D177" s="229" t="s">
        <v>247</v>
      </c>
      <c r="E177" s="230" t="s">
        <v>4275</v>
      </c>
      <c r="F177" s="231" t="s">
        <v>6014</v>
      </c>
      <c r="G177" s="232" t="s">
        <v>184</v>
      </c>
      <c r="H177" s="233">
        <v>60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330</v>
      </c>
      <c r="AT177" s="241" t="s">
        <v>247</v>
      </c>
      <c r="AU177" s="241" t="s">
        <v>92</v>
      </c>
      <c r="AY177" s="18" t="s">
        <v>244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867</v>
      </c>
    </row>
    <row r="178" s="2" customFormat="1" ht="24.15" customHeight="1">
      <c r="A178" s="39"/>
      <c r="B178" s="40"/>
      <c r="C178" s="229" t="s">
        <v>2062</v>
      </c>
      <c r="D178" s="229" t="s">
        <v>247</v>
      </c>
      <c r="E178" s="230" t="s">
        <v>4277</v>
      </c>
      <c r="F178" s="231" t="s">
        <v>6015</v>
      </c>
      <c r="G178" s="232" t="s">
        <v>184</v>
      </c>
      <c r="H178" s="233">
        <v>60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247</v>
      </c>
      <c r="AU178" s="241" t="s">
        <v>92</v>
      </c>
      <c r="AY178" s="18" t="s">
        <v>244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876</v>
      </c>
    </row>
    <row r="179" s="2" customFormat="1" ht="37.8" customHeight="1">
      <c r="A179" s="39"/>
      <c r="B179" s="40"/>
      <c r="C179" s="229" t="s">
        <v>2066</v>
      </c>
      <c r="D179" s="229" t="s">
        <v>247</v>
      </c>
      <c r="E179" s="230" t="s">
        <v>4278</v>
      </c>
      <c r="F179" s="231" t="s">
        <v>6016</v>
      </c>
      <c r="G179" s="232" t="s">
        <v>184</v>
      </c>
      <c r="H179" s="233">
        <v>120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330</v>
      </c>
      <c r="AT179" s="241" t="s">
        <v>247</v>
      </c>
      <c r="AU179" s="241" t="s">
        <v>92</v>
      </c>
      <c r="AY179" s="18" t="s">
        <v>244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330</v>
      </c>
      <c r="BM179" s="241" t="s">
        <v>886</v>
      </c>
    </row>
    <row r="180" s="2" customFormat="1" ht="37.8" customHeight="1">
      <c r="A180" s="39"/>
      <c r="B180" s="40"/>
      <c r="C180" s="229" t="s">
        <v>2070</v>
      </c>
      <c r="D180" s="229" t="s">
        <v>247</v>
      </c>
      <c r="E180" s="230" t="s">
        <v>4280</v>
      </c>
      <c r="F180" s="231" t="s">
        <v>6017</v>
      </c>
      <c r="G180" s="232" t="s">
        <v>184</v>
      </c>
      <c r="H180" s="233">
        <v>10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330</v>
      </c>
      <c r="AT180" s="241" t="s">
        <v>247</v>
      </c>
      <c r="AU180" s="241" t="s">
        <v>92</v>
      </c>
      <c r="AY180" s="18" t="s">
        <v>244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330</v>
      </c>
      <c r="BM180" s="241" t="s">
        <v>894</v>
      </c>
    </row>
    <row r="181" s="2" customFormat="1" ht="24.15" customHeight="1">
      <c r="A181" s="39"/>
      <c r="B181" s="40"/>
      <c r="C181" s="229" t="s">
        <v>514</v>
      </c>
      <c r="D181" s="229" t="s">
        <v>247</v>
      </c>
      <c r="E181" s="230" t="s">
        <v>4282</v>
      </c>
      <c r="F181" s="231" t="s">
        <v>6018</v>
      </c>
      <c r="G181" s="232" t="s">
        <v>687</v>
      </c>
      <c r="H181" s="233">
        <v>20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330</v>
      </c>
      <c r="AT181" s="241" t="s">
        <v>247</v>
      </c>
      <c r="AU181" s="241" t="s">
        <v>92</v>
      </c>
      <c r="AY181" s="18" t="s">
        <v>244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330</v>
      </c>
      <c r="BM181" s="241" t="s">
        <v>930</v>
      </c>
    </row>
    <row r="182" s="2" customFormat="1" ht="24.15" customHeight="1">
      <c r="A182" s="39"/>
      <c r="B182" s="40"/>
      <c r="C182" s="229" t="s">
        <v>535</v>
      </c>
      <c r="D182" s="229" t="s">
        <v>247</v>
      </c>
      <c r="E182" s="230" t="s">
        <v>4284</v>
      </c>
      <c r="F182" s="231" t="s">
        <v>6019</v>
      </c>
      <c r="G182" s="232" t="s">
        <v>6020</v>
      </c>
      <c r="H182" s="233">
        <v>4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330</v>
      </c>
      <c r="AT182" s="241" t="s">
        <v>247</v>
      </c>
      <c r="AU182" s="241" t="s">
        <v>92</v>
      </c>
      <c r="AY182" s="18" t="s">
        <v>244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330</v>
      </c>
      <c r="BM182" s="241" t="s">
        <v>966</v>
      </c>
    </row>
    <row r="183" s="2" customFormat="1" ht="24.15" customHeight="1">
      <c r="A183" s="39"/>
      <c r="B183" s="40"/>
      <c r="C183" s="229" t="s">
        <v>540</v>
      </c>
      <c r="D183" s="229" t="s">
        <v>247</v>
      </c>
      <c r="E183" s="230" t="s">
        <v>4286</v>
      </c>
      <c r="F183" s="231" t="s">
        <v>6021</v>
      </c>
      <c r="G183" s="232" t="s">
        <v>687</v>
      </c>
      <c r="H183" s="233">
        <v>20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330</v>
      </c>
      <c r="AT183" s="241" t="s">
        <v>247</v>
      </c>
      <c r="AU183" s="241" t="s">
        <v>92</v>
      </c>
      <c r="AY183" s="18" t="s">
        <v>244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330</v>
      </c>
      <c r="BM183" s="241" t="s">
        <v>975</v>
      </c>
    </row>
    <row r="184" s="2" customFormat="1" ht="24.15" customHeight="1">
      <c r="A184" s="39"/>
      <c r="B184" s="40"/>
      <c r="C184" s="229" t="s">
        <v>545</v>
      </c>
      <c r="D184" s="229" t="s">
        <v>247</v>
      </c>
      <c r="E184" s="230" t="s">
        <v>4288</v>
      </c>
      <c r="F184" s="231" t="s">
        <v>6022</v>
      </c>
      <c r="G184" s="232" t="s">
        <v>687</v>
      </c>
      <c r="H184" s="233">
        <v>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330</v>
      </c>
      <c r="AT184" s="241" t="s">
        <v>247</v>
      </c>
      <c r="AU184" s="241" t="s">
        <v>92</v>
      </c>
      <c r="AY184" s="18" t="s">
        <v>244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330</v>
      </c>
      <c r="BM184" s="241" t="s">
        <v>1019</v>
      </c>
    </row>
    <row r="185" s="2" customFormat="1" ht="24.15" customHeight="1">
      <c r="A185" s="39"/>
      <c r="B185" s="40"/>
      <c r="C185" s="229" t="s">
        <v>549</v>
      </c>
      <c r="D185" s="229" t="s">
        <v>247</v>
      </c>
      <c r="E185" s="230" t="s">
        <v>6023</v>
      </c>
      <c r="F185" s="231" t="s">
        <v>6024</v>
      </c>
      <c r="G185" s="232" t="s">
        <v>687</v>
      </c>
      <c r="H185" s="233">
        <v>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330</v>
      </c>
      <c r="AT185" s="241" t="s">
        <v>247</v>
      </c>
      <c r="AU185" s="241" t="s">
        <v>92</v>
      </c>
      <c r="AY185" s="18" t="s">
        <v>244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330</v>
      </c>
      <c r="BM185" s="241" t="s">
        <v>1141</v>
      </c>
    </row>
    <row r="186" s="12" customFormat="1" ht="22.8" customHeight="1">
      <c r="A186" s="12"/>
      <c r="B186" s="213"/>
      <c r="C186" s="214"/>
      <c r="D186" s="215" t="s">
        <v>82</v>
      </c>
      <c r="E186" s="227" t="s">
        <v>2859</v>
      </c>
      <c r="F186" s="227" t="s">
        <v>3230</v>
      </c>
      <c r="G186" s="214"/>
      <c r="H186" s="214"/>
      <c r="I186" s="217"/>
      <c r="J186" s="228">
        <f>BK186</f>
        <v>0</v>
      </c>
      <c r="K186" s="214"/>
      <c r="L186" s="219"/>
      <c r="M186" s="220"/>
      <c r="N186" s="221"/>
      <c r="O186" s="221"/>
      <c r="P186" s="222">
        <f>SUM(P187:P197)</f>
        <v>0</v>
      </c>
      <c r="Q186" s="221"/>
      <c r="R186" s="222">
        <f>SUM(R187:R197)</f>
        <v>0</v>
      </c>
      <c r="S186" s="221"/>
      <c r="T186" s="223">
        <f>SUM(T187:T197)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4" t="s">
        <v>92</v>
      </c>
      <c r="AT186" s="225" t="s">
        <v>82</v>
      </c>
      <c r="AU186" s="225" t="s">
        <v>90</v>
      </c>
      <c r="AY186" s="224" t="s">
        <v>244</v>
      </c>
      <c r="BK186" s="226">
        <f>SUM(BK187:BK197)</f>
        <v>0</v>
      </c>
    </row>
    <row r="187" s="2" customFormat="1" ht="24.15" customHeight="1">
      <c r="A187" s="39"/>
      <c r="B187" s="40"/>
      <c r="C187" s="229" t="s">
        <v>554</v>
      </c>
      <c r="D187" s="229" t="s">
        <v>247</v>
      </c>
      <c r="E187" s="230" t="s">
        <v>6025</v>
      </c>
      <c r="F187" s="231" t="s">
        <v>6026</v>
      </c>
      <c r="G187" s="232" t="s">
        <v>687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330</v>
      </c>
      <c r="AT187" s="241" t="s">
        <v>247</v>
      </c>
      <c r="AU187" s="241" t="s">
        <v>92</v>
      </c>
      <c r="AY187" s="18" t="s">
        <v>244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330</v>
      </c>
      <c r="BM187" s="241" t="s">
        <v>1150</v>
      </c>
    </row>
    <row r="188" s="2" customFormat="1" ht="24.15" customHeight="1">
      <c r="A188" s="39"/>
      <c r="B188" s="40"/>
      <c r="C188" s="229" t="s">
        <v>567</v>
      </c>
      <c r="D188" s="229" t="s">
        <v>247</v>
      </c>
      <c r="E188" s="230" t="s">
        <v>6027</v>
      </c>
      <c r="F188" s="231" t="s">
        <v>6028</v>
      </c>
      <c r="G188" s="232" t="s">
        <v>731</v>
      </c>
      <c r="H188" s="233">
        <v>95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330</v>
      </c>
      <c r="AT188" s="241" t="s">
        <v>247</v>
      </c>
      <c r="AU188" s="241" t="s">
        <v>92</v>
      </c>
      <c r="AY188" s="18" t="s">
        <v>244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330</v>
      </c>
      <c r="BM188" s="241" t="s">
        <v>1203</v>
      </c>
    </row>
    <row r="189" s="2" customFormat="1" ht="37.8" customHeight="1">
      <c r="A189" s="39"/>
      <c r="B189" s="40"/>
      <c r="C189" s="229" t="s">
        <v>578</v>
      </c>
      <c r="D189" s="229" t="s">
        <v>247</v>
      </c>
      <c r="E189" s="230" t="s">
        <v>6029</v>
      </c>
      <c r="F189" s="231" t="s">
        <v>6030</v>
      </c>
      <c r="G189" s="232" t="s">
        <v>687</v>
      </c>
      <c r="H189" s="233">
        <v>1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330</v>
      </c>
      <c r="AT189" s="241" t="s">
        <v>247</v>
      </c>
      <c r="AU189" s="241" t="s">
        <v>92</v>
      </c>
      <c r="AY189" s="18" t="s">
        <v>244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330</v>
      </c>
      <c r="BM189" s="241" t="s">
        <v>1213</v>
      </c>
    </row>
    <row r="190" s="2" customFormat="1" ht="24.15" customHeight="1">
      <c r="A190" s="39"/>
      <c r="B190" s="40"/>
      <c r="C190" s="229" t="s">
        <v>585</v>
      </c>
      <c r="D190" s="229" t="s">
        <v>247</v>
      </c>
      <c r="E190" s="230" t="s">
        <v>6031</v>
      </c>
      <c r="F190" s="231" t="s">
        <v>6032</v>
      </c>
      <c r="G190" s="232" t="s">
        <v>687</v>
      </c>
      <c r="H190" s="233">
        <v>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330</v>
      </c>
      <c r="AT190" s="241" t="s">
        <v>247</v>
      </c>
      <c r="AU190" s="241" t="s">
        <v>92</v>
      </c>
      <c r="AY190" s="18" t="s">
        <v>244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330</v>
      </c>
      <c r="BM190" s="241" t="s">
        <v>1222</v>
      </c>
    </row>
    <row r="191" s="2" customFormat="1" ht="33" customHeight="1">
      <c r="A191" s="39"/>
      <c r="B191" s="40"/>
      <c r="C191" s="229" t="s">
        <v>2104</v>
      </c>
      <c r="D191" s="229" t="s">
        <v>247</v>
      </c>
      <c r="E191" s="230" t="s">
        <v>3534</v>
      </c>
      <c r="F191" s="231" t="s">
        <v>6033</v>
      </c>
      <c r="G191" s="232" t="s">
        <v>731</v>
      </c>
      <c r="H191" s="233">
        <v>14.5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330</v>
      </c>
      <c r="AT191" s="241" t="s">
        <v>247</v>
      </c>
      <c r="AU191" s="241" t="s">
        <v>92</v>
      </c>
      <c r="AY191" s="18" t="s">
        <v>244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330</v>
      </c>
      <c r="BM191" s="241" t="s">
        <v>1230</v>
      </c>
    </row>
    <row r="192" s="2" customFormat="1" ht="24.15" customHeight="1">
      <c r="A192" s="39"/>
      <c r="B192" s="40"/>
      <c r="C192" s="229" t="s">
        <v>595</v>
      </c>
      <c r="D192" s="229" t="s">
        <v>247</v>
      </c>
      <c r="E192" s="230" t="s">
        <v>3536</v>
      </c>
      <c r="F192" s="231" t="s">
        <v>6034</v>
      </c>
      <c r="G192" s="232" t="s">
        <v>687</v>
      </c>
      <c r="H192" s="233">
        <v>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330</v>
      </c>
      <c r="AT192" s="241" t="s">
        <v>247</v>
      </c>
      <c r="AU192" s="241" t="s">
        <v>92</v>
      </c>
      <c r="AY192" s="18" t="s">
        <v>244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330</v>
      </c>
      <c r="BM192" s="241" t="s">
        <v>1239</v>
      </c>
    </row>
    <row r="193" s="2" customFormat="1" ht="24.15" customHeight="1">
      <c r="A193" s="39"/>
      <c r="B193" s="40"/>
      <c r="C193" s="229" t="s">
        <v>601</v>
      </c>
      <c r="D193" s="229" t="s">
        <v>247</v>
      </c>
      <c r="E193" s="230" t="s">
        <v>3538</v>
      </c>
      <c r="F193" s="231" t="s">
        <v>6035</v>
      </c>
      <c r="G193" s="232" t="s">
        <v>687</v>
      </c>
      <c r="H193" s="233">
        <v>1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330</v>
      </c>
      <c r="AT193" s="241" t="s">
        <v>247</v>
      </c>
      <c r="AU193" s="241" t="s">
        <v>92</v>
      </c>
      <c r="AY193" s="18" t="s">
        <v>244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330</v>
      </c>
      <c r="BM193" s="241" t="s">
        <v>1250</v>
      </c>
    </row>
    <row r="194" s="2" customFormat="1" ht="24.15" customHeight="1">
      <c r="A194" s="39"/>
      <c r="B194" s="40"/>
      <c r="C194" s="229" t="s">
        <v>607</v>
      </c>
      <c r="D194" s="229" t="s">
        <v>247</v>
      </c>
      <c r="E194" s="230" t="s">
        <v>3546</v>
      </c>
      <c r="F194" s="231" t="s">
        <v>6036</v>
      </c>
      <c r="G194" s="232" t="s">
        <v>687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330</v>
      </c>
      <c r="AT194" s="241" t="s">
        <v>247</v>
      </c>
      <c r="AU194" s="241" t="s">
        <v>92</v>
      </c>
      <c r="AY194" s="18" t="s">
        <v>244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330</v>
      </c>
      <c r="BM194" s="241" t="s">
        <v>1282</v>
      </c>
    </row>
    <row r="195" s="2" customFormat="1" ht="16.5" customHeight="1">
      <c r="A195" s="39"/>
      <c r="B195" s="40"/>
      <c r="C195" s="229" t="s">
        <v>628</v>
      </c>
      <c r="D195" s="229" t="s">
        <v>247</v>
      </c>
      <c r="E195" s="230" t="s">
        <v>3548</v>
      </c>
      <c r="F195" s="231" t="s">
        <v>6037</v>
      </c>
      <c r="G195" s="232" t="s">
        <v>731</v>
      </c>
      <c r="H195" s="233">
        <v>10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330</v>
      </c>
      <c r="AT195" s="241" t="s">
        <v>247</v>
      </c>
      <c r="AU195" s="241" t="s">
        <v>92</v>
      </c>
      <c r="AY195" s="18" t="s">
        <v>244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330</v>
      </c>
      <c r="BM195" s="241" t="s">
        <v>1291</v>
      </c>
    </row>
    <row r="196" s="2" customFormat="1" ht="16.5" customHeight="1">
      <c r="A196" s="39"/>
      <c r="B196" s="40"/>
      <c r="C196" s="229" t="s">
        <v>634</v>
      </c>
      <c r="D196" s="229" t="s">
        <v>247</v>
      </c>
      <c r="E196" s="230" t="s">
        <v>3550</v>
      </c>
      <c r="F196" s="231" t="s">
        <v>6038</v>
      </c>
      <c r="G196" s="232" t="s">
        <v>731</v>
      </c>
      <c r="H196" s="233">
        <v>25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330</v>
      </c>
      <c r="AT196" s="241" t="s">
        <v>247</v>
      </c>
      <c r="AU196" s="241" t="s">
        <v>92</v>
      </c>
      <c r="AY196" s="18" t="s">
        <v>244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330</v>
      </c>
      <c r="BM196" s="241" t="s">
        <v>1299</v>
      </c>
    </row>
    <row r="197" s="2" customFormat="1" ht="16.5" customHeight="1">
      <c r="A197" s="39"/>
      <c r="B197" s="40"/>
      <c r="C197" s="229" t="s">
        <v>638</v>
      </c>
      <c r="D197" s="229" t="s">
        <v>247</v>
      </c>
      <c r="E197" s="230" t="s">
        <v>3552</v>
      </c>
      <c r="F197" s="231" t="s">
        <v>6039</v>
      </c>
      <c r="G197" s="232" t="s">
        <v>687</v>
      </c>
      <c r="H197" s="233">
        <v>1</v>
      </c>
      <c r="I197" s="234"/>
      <c r="J197" s="235">
        <f>ROUND(I197*H197,2)</f>
        <v>0</v>
      </c>
      <c r="K197" s="236"/>
      <c r="L197" s="45"/>
      <c r="M197" s="310" t="s">
        <v>1</v>
      </c>
      <c r="N197" s="311" t="s">
        <v>48</v>
      </c>
      <c r="O197" s="312"/>
      <c r="P197" s="313">
        <f>O197*H197</f>
        <v>0</v>
      </c>
      <c r="Q197" s="313">
        <v>0</v>
      </c>
      <c r="R197" s="313">
        <f>Q197*H197</f>
        <v>0</v>
      </c>
      <c r="S197" s="313">
        <v>0</v>
      </c>
      <c r="T197" s="31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330</v>
      </c>
      <c r="AT197" s="241" t="s">
        <v>247</v>
      </c>
      <c r="AU197" s="241" t="s">
        <v>92</v>
      </c>
      <c r="AY197" s="18" t="s">
        <v>244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330</v>
      </c>
      <c r="BM197" s="241" t="s">
        <v>1307</v>
      </c>
    </row>
    <row r="198" s="2" customFormat="1" ht="6.96" customHeight="1">
      <c r="A198" s="39"/>
      <c r="B198" s="67"/>
      <c r="C198" s="68"/>
      <c r="D198" s="68"/>
      <c r="E198" s="68"/>
      <c r="F198" s="68"/>
      <c r="G198" s="68"/>
      <c r="H198" s="68"/>
      <c r="I198" s="68"/>
      <c r="J198" s="68"/>
      <c r="K198" s="68"/>
      <c r="L198" s="45"/>
      <c r="M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</sheetData>
  <sheetProtection sheet="1" autoFilter="0" formatColumns="0" formatRows="0" objects="1" scenarios="1" spinCount="100000" saltValue="2YzY41kN+KaPFme/SzgSHqtJOR/kdpoOT7CVxBXBcP0MwhFO2FAG5YhN2qPA/9GDL9k5mbfghemYm6Y/8uhtvw==" hashValue="pCJUd1Nc052Jx6aes2Khigtv6VrNPOb9UQjXHxVYP1N+1UWvSSBRFR2S6NbjJrUG6wZTV2+okpx5uhwCZat4PA==" algorithmName="SHA-512" password="CC35"/>
  <autoFilter ref="C128:K19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5248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6040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ROUND((SUM(BE123:BE228)),  2)</f>
        <v>0</v>
      </c>
      <c r="G35" s="39"/>
      <c r="H35" s="39"/>
      <c r="I35" s="166">
        <v>0.20999999999999999</v>
      </c>
      <c r="J35" s="165">
        <f>ROUND(((SUM(BE123:BE228))*I35),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ROUND((SUM(BF123:BF228)),  2)</f>
        <v>0</v>
      </c>
      <c r="G36" s="39"/>
      <c r="H36" s="39"/>
      <c r="I36" s="166">
        <v>0.12</v>
      </c>
      <c r="J36" s="165">
        <f>ROUND(((SUM(BF123:BF228))*I36),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ROUND((SUM(BG123:BG228)),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ROUND((SUM(BH123:BH228)),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ROUND((SUM(BI123:BI228)),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D.5 - Technologie heliportu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6041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6042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6043</v>
      </c>
      <c r="E101" s="198"/>
      <c r="F101" s="198"/>
      <c r="G101" s="198"/>
      <c r="H101" s="198"/>
      <c r="I101" s="198"/>
      <c r="J101" s="199">
        <f>J200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229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186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5248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192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D.5 - Technologie heliportu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Areál Nemocnice České Budějovice</v>
      </c>
      <c r="G117" s="41"/>
      <c r="H117" s="41"/>
      <c r="I117" s="33" t="s">
        <v>22</v>
      </c>
      <c r="J117" s="80" t="str">
        <f>IF(J14="","",J14)</f>
        <v>29. 4. 2025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32</v>
      </c>
      <c r="J119" s="37" t="str">
        <f>E23</f>
        <v>AGP nova spol.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30</v>
      </c>
      <c r="D120" s="41"/>
      <c r="E120" s="41"/>
      <c r="F120" s="28" t="str">
        <f>IF(E20="","",E20)</f>
        <v>Vyplň údaj</v>
      </c>
      <c r="G120" s="41"/>
      <c r="H120" s="41"/>
      <c r="I120" s="33" t="s">
        <v>37</v>
      </c>
      <c r="J120" s="37" t="str">
        <f>E26</f>
        <v>QSB,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230</v>
      </c>
      <c r="D122" s="204" t="s">
        <v>68</v>
      </c>
      <c r="E122" s="204" t="s">
        <v>64</v>
      </c>
      <c r="F122" s="204" t="s">
        <v>65</v>
      </c>
      <c r="G122" s="204" t="s">
        <v>231</v>
      </c>
      <c r="H122" s="204" t="s">
        <v>232</v>
      </c>
      <c r="I122" s="204" t="s">
        <v>233</v>
      </c>
      <c r="J122" s="205" t="s">
        <v>201</v>
      </c>
      <c r="K122" s="206" t="s">
        <v>234</v>
      </c>
      <c r="L122" s="207"/>
      <c r="M122" s="101" t="s">
        <v>1</v>
      </c>
      <c r="N122" s="102" t="s">
        <v>47</v>
      </c>
      <c r="O122" s="102" t="s">
        <v>235</v>
      </c>
      <c r="P122" s="102" t="s">
        <v>236</v>
      </c>
      <c r="Q122" s="102" t="s">
        <v>237</v>
      </c>
      <c r="R122" s="102" t="s">
        <v>238</v>
      </c>
      <c r="S122" s="102" t="s">
        <v>239</v>
      </c>
      <c r="T122" s="103" t="s">
        <v>240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241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82</v>
      </c>
      <c r="AU123" s="18" t="s">
        <v>203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6044</v>
      </c>
      <c r="F124" s="216" t="s">
        <v>6045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P125+P200</f>
        <v>0</v>
      </c>
      <c r="Q124" s="221"/>
      <c r="R124" s="222">
        <f>R125+R200</f>
        <v>0</v>
      </c>
      <c r="S124" s="221"/>
      <c r="T124" s="223">
        <f>T125+T200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90</v>
      </c>
      <c r="AT124" s="225" t="s">
        <v>82</v>
      </c>
      <c r="AU124" s="225" t="s">
        <v>83</v>
      </c>
      <c r="AY124" s="224" t="s">
        <v>244</v>
      </c>
      <c r="BK124" s="226">
        <f>BK125+BK200</f>
        <v>0</v>
      </c>
    </row>
    <row r="125" s="12" customFormat="1" ht="22.8" customHeight="1">
      <c r="A125" s="12"/>
      <c r="B125" s="213"/>
      <c r="C125" s="214"/>
      <c r="D125" s="215" t="s">
        <v>82</v>
      </c>
      <c r="E125" s="227" t="s">
        <v>2859</v>
      </c>
      <c r="F125" s="227" t="s">
        <v>164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SUM(P126:P199)</f>
        <v>0</v>
      </c>
      <c r="Q125" s="221"/>
      <c r="R125" s="222">
        <f>SUM(R126:R199)</f>
        <v>0</v>
      </c>
      <c r="S125" s="221"/>
      <c r="T125" s="223">
        <f>SUM(T126:T199)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90</v>
      </c>
      <c r="AT125" s="225" t="s">
        <v>82</v>
      </c>
      <c r="AU125" s="225" t="s">
        <v>90</v>
      </c>
      <c r="AY125" s="224" t="s">
        <v>244</v>
      </c>
      <c r="BK125" s="226">
        <f>SUM(BK126:BK199)</f>
        <v>0</v>
      </c>
    </row>
    <row r="126" s="2" customFormat="1" ht="16.5" customHeight="1">
      <c r="A126" s="39"/>
      <c r="B126" s="40"/>
      <c r="C126" s="229" t="s">
        <v>90</v>
      </c>
      <c r="D126" s="229" t="s">
        <v>247</v>
      </c>
      <c r="E126" s="230" t="s">
        <v>4364</v>
      </c>
      <c r="F126" s="231" t="s">
        <v>6046</v>
      </c>
      <c r="G126" s="232" t="s">
        <v>687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330</v>
      </c>
      <c r="AT126" s="241" t="s">
        <v>247</v>
      </c>
      <c r="AU126" s="241" t="s">
        <v>92</v>
      </c>
      <c r="AY126" s="18" t="s">
        <v>244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330</v>
      </c>
      <c r="BM126" s="241" t="s">
        <v>92</v>
      </c>
    </row>
    <row r="127" s="2" customFormat="1">
      <c r="A127" s="39"/>
      <c r="B127" s="40"/>
      <c r="C127" s="41"/>
      <c r="D127" s="245" t="s">
        <v>632</v>
      </c>
      <c r="E127" s="41"/>
      <c r="F127" s="299" t="s">
        <v>6047</v>
      </c>
      <c r="G127" s="41"/>
      <c r="H127" s="41"/>
      <c r="I127" s="300"/>
      <c r="J127" s="41"/>
      <c r="K127" s="41"/>
      <c r="L127" s="45"/>
      <c r="M127" s="301"/>
      <c r="N127" s="302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632</v>
      </c>
      <c r="AU127" s="18" t="s">
        <v>92</v>
      </c>
    </row>
    <row r="128" s="2" customFormat="1" ht="16.5" customHeight="1">
      <c r="A128" s="39"/>
      <c r="B128" s="40"/>
      <c r="C128" s="229" t="s">
        <v>92</v>
      </c>
      <c r="D128" s="229" t="s">
        <v>247</v>
      </c>
      <c r="E128" s="230" t="s">
        <v>4365</v>
      </c>
      <c r="F128" s="231" t="s">
        <v>6048</v>
      </c>
      <c r="G128" s="232" t="s">
        <v>687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330</v>
      </c>
      <c r="AT128" s="241" t="s">
        <v>247</v>
      </c>
      <c r="AU128" s="241" t="s">
        <v>92</v>
      </c>
      <c r="AY128" s="18" t="s">
        <v>244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330</v>
      </c>
      <c r="BM128" s="241" t="s">
        <v>251</v>
      </c>
    </row>
    <row r="129" s="2" customFormat="1">
      <c r="A129" s="39"/>
      <c r="B129" s="40"/>
      <c r="C129" s="41"/>
      <c r="D129" s="245" t="s">
        <v>632</v>
      </c>
      <c r="E129" s="41"/>
      <c r="F129" s="299" t="s">
        <v>6049</v>
      </c>
      <c r="G129" s="41"/>
      <c r="H129" s="41"/>
      <c r="I129" s="300"/>
      <c r="J129" s="41"/>
      <c r="K129" s="41"/>
      <c r="L129" s="45"/>
      <c r="M129" s="301"/>
      <c r="N129" s="302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632</v>
      </c>
      <c r="AU129" s="18" t="s">
        <v>92</v>
      </c>
    </row>
    <row r="130" s="2" customFormat="1" ht="16.5" customHeight="1">
      <c r="A130" s="39"/>
      <c r="B130" s="40"/>
      <c r="C130" s="229" t="s">
        <v>358</v>
      </c>
      <c r="D130" s="229" t="s">
        <v>247</v>
      </c>
      <c r="E130" s="230" t="s">
        <v>4367</v>
      </c>
      <c r="F130" s="231" t="s">
        <v>6050</v>
      </c>
      <c r="G130" s="232" t="s">
        <v>687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330</v>
      </c>
      <c r="AT130" s="241" t="s">
        <v>247</v>
      </c>
      <c r="AU130" s="241" t="s">
        <v>92</v>
      </c>
      <c r="AY130" s="18" t="s">
        <v>244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330</v>
      </c>
      <c r="BM130" s="241" t="s">
        <v>266</v>
      </c>
    </row>
    <row r="131" s="2" customFormat="1">
      <c r="A131" s="39"/>
      <c r="B131" s="40"/>
      <c r="C131" s="41"/>
      <c r="D131" s="245" t="s">
        <v>632</v>
      </c>
      <c r="E131" s="41"/>
      <c r="F131" s="299" t="s">
        <v>6051</v>
      </c>
      <c r="G131" s="41"/>
      <c r="H131" s="41"/>
      <c r="I131" s="300"/>
      <c r="J131" s="41"/>
      <c r="K131" s="41"/>
      <c r="L131" s="45"/>
      <c r="M131" s="301"/>
      <c r="N131" s="302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632</v>
      </c>
      <c r="AU131" s="18" t="s">
        <v>92</v>
      </c>
    </row>
    <row r="132" s="2" customFormat="1" ht="16.5" customHeight="1">
      <c r="A132" s="39"/>
      <c r="B132" s="40"/>
      <c r="C132" s="229" t="s">
        <v>251</v>
      </c>
      <c r="D132" s="229" t="s">
        <v>247</v>
      </c>
      <c r="E132" s="230" t="s">
        <v>4369</v>
      </c>
      <c r="F132" s="231" t="s">
        <v>6052</v>
      </c>
      <c r="G132" s="232" t="s">
        <v>687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247</v>
      </c>
      <c r="AU132" s="241" t="s">
        <v>92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280</v>
      </c>
    </row>
    <row r="133" s="2" customFormat="1">
      <c r="A133" s="39"/>
      <c r="B133" s="40"/>
      <c r="C133" s="41"/>
      <c r="D133" s="245" t="s">
        <v>632</v>
      </c>
      <c r="E133" s="41"/>
      <c r="F133" s="299" t="s">
        <v>6053</v>
      </c>
      <c r="G133" s="41"/>
      <c r="H133" s="41"/>
      <c r="I133" s="300"/>
      <c r="J133" s="41"/>
      <c r="K133" s="41"/>
      <c r="L133" s="45"/>
      <c r="M133" s="301"/>
      <c r="N133" s="302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632</v>
      </c>
      <c r="AU133" s="18" t="s">
        <v>92</v>
      </c>
    </row>
    <row r="134" s="2" customFormat="1" ht="21.75" customHeight="1">
      <c r="A134" s="39"/>
      <c r="B134" s="40"/>
      <c r="C134" s="229" t="s">
        <v>260</v>
      </c>
      <c r="D134" s="229" t="s">
        <v>247</v>
      </c>
      <c r="E134" s="230" t="s">
        <v>4371</v>
      </c>
      <c r="F134" s="231" t="s">
        <v>6054</v>
      </c>
      <c r="G134" s="232" t="s">
        <v>687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247</v>
      </c>
      <c r="AU134" s="241" t="s">
        <v>92</v>
      </c>
      <c r="AY134" s="18" t="s">
        <v>244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292</v>
      </c>
    </row>
    <row r="135" s="2" customFormat="1">
      <c r="A135" s="39"/>
      <c r="B135" s="40"/>
      <c r="C135" s="41"/>
      <c r="D135" s="245" t="s">
        <v>632</v>
      </c>
      <c r="E135" s="41"/>
      <c r="F135" s="299" t="s">
        <v>6055</v>
      </c>
      <c r="G135" s="41"/>
      <c r="H135" s="41"/>
      <c r="I135" s="300"/>
      <c r="J135" s="41"/>
      <c r="K135" s="41"/>
      <c r="L135" s="45"/>
      <c r="M135" s="301"/>
      <c r="N135" s="302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632</v>
      </c>
      <c r="AU135" s="18" t="s">
        <v>92</v>
      </c>
    </row>
    <row r="136" s="2" customFormat="1" ht="16.5" customHeight="1">
      <c r="A136" s="39"/>
      <c r="B136" s="40"/>
      <c r="C136" s="229" t="s">
        <v>266</v>
      </c>
      <c r="D136" s="229" t="s">
        <v>247</v>
      </c>
      <c r="E136" s="230" t="s">
        <v>4373</v>
      </c>
      <c r="F136" s="231" t="s">
        <v>6056</v>
      </c>
      <c r="G136" s="232" t="s">
        <v>687</v>
      </c>
      <c r="H136" s="233">
        <v>23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247</v>
      </c>
      <c r="AU136" s="241" t="s">
        <v>92</v>
      </c>
      <c r="AY136" s="18" t="s">
        <v>244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8</v>
      </c>
    </row>
    <row r="137" s="2" customFormat="1">
      <c r="A137" s="39"/>
      <c r="B137" s="40"/>
      <c r="C137" s="41"/>
      <c r="D137" s="245" t="s">
        <v>632</v>
      </c>
      <c r="E137" s="41"/>
      <c r="F137" s="299" t="s">
        <v>6057</v>
      </c>
      <c r="G137" s="41"/>
      <c r="H137" s="41"/>
      <c r="I137" s="300"/>
      <c r="J137" s="41"/>
      <c r="K137" s="41"/>
      <c r="L137" s="45"/>
      <c r="M137" s="301"/>
      <c r="N137" s="302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632</v>
      </c>
      <c r="AU137" s="18" t="s">
        <v>92</v>
      </c>
    </row>
    <row r="138" s="2" customFormat="1" ht="16.5" customHeight="1">
      <c r="A138" s="39"/>
      <c r="B138" s="40"/>
      <c r="C138" s="229" t="s">
        <v>274</v>
      </c>
      <c r="D138" s="229" t="s">
        <v>247</v>
      </c>
      <c r="E138" s="230" t="s">
        <v>4375</v>
      </c>
      <c r="F138" s="231" t="s">
        <v>6058</v>
      </c>
      <c r="G138" s="232" t="s">
        <v>687</v>
      </c>
      <c r="H138" s="233">
        <v>8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247</v>
      </c>
      <c r="AU138" s="241" t="s">
        <v>92</v>
      </c>
      <c r="AY138" s="18" t="s">
        <v>244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320</v>
      </c>
    </row>
    <row r="139" s="2" customFormat="1">
      <c r="A139" s="39"/>
      <c r="B139" s="40"/>
      <c r="C139" s="41"/>
      <c r="D139" s="245" t="s">
        <v>632</v>
      </c>
      <c r="E139" s="41"/>
      <c r="F139" s="299" t="s">
        <v>6059</v>
      </c>
      <c r="G139" s="41"/>
      <c r="H139" s="41"/>
      <c r="I139" s="300"/>
      <c r="J139" s="41"/>
      <c r="K139" s="41"/>
      <c r="L139" s="45"/>
      <c r="M139" s="301"/>
      <c r="N139" s="302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632</v>
      </c>
      <c r="AU139" s="18" t="s">
        <v>92</v>
      </c>
    </row>
    <row r="140" s="2" customFormat="1" ht="24.15" customHeight="1">
      <c r="A140" s="39"/>
      <c r="B140" s="40"/>
      <c r="C140" s="229" t="s">
        <v>280</v>
      </c>
      <c r="D140" s="229" t="s">
        <v>247</v>
      </c>
      <c r="E140" s="230" t="s">
        <v>4377</v>
      </c>
      <c r="F140" s="231" t="s">
        <v>6060</v>
      </c>
      <c r="G140" s="232" t="s">
        <v>687</v>
      </c>
      <c r="H140" s="233">
        <v>31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247</v>
      </c>
      <c r="AU140" s="241" t="s">
        <v>92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330</v>
      </c>
    </row>
    <row r="141" s="2" customFormat="1">
      <c r="A141" s="39"/>
      <c r="B141" s="40"/>
      <c r="C141" s="41"/>
      <c r="D141" s="245" t="s">
        <v>632</v>
      </c>
      <c r="E141" s="41"/>
      <c r="F141" s="299" t="s">
        <v>6061</v>
      </c>
      <c r="G141" s="41"/>
      <c r="H141" s="41"/>
      <c r="I141" s="300"/>
      <c r="J141" s="41"/>
      <c r="K141" s="41"/>
      <c r="L141" s="45"/>
      <c r="M141" s="301"/>
      <c r="N141" s="302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632</v>
      </c>
      <c r="AU141" s="18" t="s">
        <v>92</v>
      </c>
    </row>
    <row r="142" s="2" customFormat="1" ht="24.15" customHeight="1">
      <c r="A142" s="39"/>
      <c r="B142" s="40"/>
      <c r="C142" s="229" t="s">
        <v>288</v>
      </c>
      <c r="D142" s="229" t="s">
        <v>247</v>
      </c>
      <c r="E142" s="230" t="s">
        <v>4379</v>
      </c>
      <c r="F142" s="231" t="s">
        <v>6062</v>
      </c>
      <c r="G142" s="232" t="s">
        <v>1428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247</v>
      </c>
      <c r="AU142" s="241" t="s">
        <v>92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341</v>
      </c>
    </row>
    <row r="143" s="2" customFormat="1">
      <c r="A143" s="39"/>
      <c r="B143" s="40"/>
      <c r="C143" s="41"/>
      <c r="D143" s="245" t="s">
        <v>632</v>
      </c>
      <c r="E143" s="41"/>
      <c r="F143" s="299" t="s">
        <v>6063</v>
      </c>
      <c r="G143" s="41"/>
      <c r="H143" s="41"/>
      <c r="I143" s="300"/>
      <c r="J143" s="41"/>
      <c r="K143" s="41"/>
      <c r="L143" s="45"/>
      <c r="M143" s="301"/>
      <c r="N143" s="302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632</v>
      </c>
      <c r="AU143" s="18" t="s">
        <v>92</v>
      </c>
    </row>
    <row r="144" s="2" customFormat="1" ht="16.5" customHeight="1">
      <c r="A144" s="39"/>
      <c r="B144" s="40"/>
      <c r="C144" s="229" t="s">
        <v>292</v>
      </c>
      <c r="D144" s="229" t="s">
        <v>247</v>
      </c>
      <c r="E144" s="230" t="s">
        <v>4381</v>
      </c>
      <c r="F144" s="231" t="s">
        <v>6064</v>
      </c>
      <c r="G144" s="232" t="s">
        <v>2994</v>
      </c>
      <c r="H144" s="233">
        <v>31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247</v>
      </c>
      <c r="AU144" s="241" t="s">
        <v>92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354</v>
      </c>
    </row>
    <row r="145" s="2" customFormat="1">
      <c r="A145" s="39"/>
      <c r="B145" s="40"/>
      <c r="C145" s="41"/>
      <c r="D145" s="245" t="s">
        <v>632</v>
      </c>
      <c r="E145" s="41"/>
      <c r="F145" s="299" t="s">
        <v>6065</v>
      </c>
      <c r="G145" s="41"/>
      <c r="H145" s="41"/>
      <c r="I145" s="300"/>
      <c r="J145" s="41"/>
      <c r="K145" s="41"/>
      <c r="L145" s="45"/>
      <c r="M145" s="301"/>
      <c r="N145" s="302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632</v>
      </c>
      <c r="AU145" s="18" t="s">
        <v>92</v>
      </c>
    </row>
    <row r="146" s="2" customFormat="1" ht="16.5" customHeight="1">
      <c r="A146" s="39"/>
      <c r="B146" s="40"/>
      <c r="C146" s="229" t="s">
        <v>297</v>
      </c>
      <c r="D146" s="229" t="s">
        <v>247</v>
      </c>
      <c r="E146" s="230" t="s">
        <v>4383</v>
      </c>
      <c r="F146" s="231" t="s">
        <v>6066</v>
      </c>
      <c r="G146" s="232" t="s">
        <v>687</v>
      </c>
      <c r="H146" s="233">
        <v>4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247</v>
      </c>
      <c r="AU146" s="241" t="s">
        <v>92</v>
      </c>
      <c r="AY146" s="18" t="s">
        <v>244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369</v>
      </c>
    </row>
    <row r="147" s="2" customFormat="1">
      <c r="A147" s="39"/>
      <c r="B147" s="40"/>
      <c r="C147" s="41"/>
      <c r="D147" s="245" t="s">
        <v>632</v>
      </c>
      <c r="E147" s="41"/>
      <c r="F147" s="299" t="s">
        <v>6067</v>
      </c>
      <c r="G147" s="41"/>
      <c r="H147" s="41"/>
      <c r="I147" s="300"/>
      <c r="J147" s="41"/>
      <c r="K147" s="41"/>
      <c r="L147" s="45"/>
      <c r="M147" s="301"/>
      <c r="N147" s="302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632</v>
      </c>
      <c r="AU147" s="18" t="s">
        <v>92</v>
      </c>
    </row>
    <row r="148" s="2" customFormat="1" ht="16.5" customHeight="1">
      <c r="A148" s="39"/>
      <c r="B148" s="40"/>
      <c r="C148" s="229" t="s">
        <v>8</v>
      </c>
      <c r="D148" s="229" t="s">
        <v>247</v>
      </c>
      <c r="E148" s="230" t="s">
        <v>4384</v>
      </c>
      <c r="F148" s="231" t="s">
        <v>6068</v>
      </c>
      <c r="G148" s="232" t="s">
        <v>687</v>
      </c>
      <c r="H148" s="233">
        <v>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247</v>
      </c>
      <c r="AU148" s="241" t="s">
        <v>92</v>
      </c>
      <c r="AY148" s="18" t="s">
        <v>244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384</v>
      </c>
    </row>
    <row r="149" s="2" customFormat="1">
      <c r="A149" s="39"/>
      <c r="B149" s="40"/>
      <c r="C149" s="41"/>
      <c r="D149" s="245" t="s">
        <v>632</v>
      </c>
      <c r="E149" s="41"/>
      <c r="F149" s="299" t="s">
        <v>6069</v>
      </c>
      <c r="G149" s="41"/>
      <c r="H149" s="41"/>
      <c r="I149" s="300"/>
      <c r="J149" s="41"/>
      <c r="K149" s="41"/>
      <c r="L149" s="45"/>
      <c r="M149" s="301"/>
      <c r="N149" s="302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632</v>
      </c>
      <c r="AU149" s="18" t="s">
        <v>92</v>
      </c>
    </row>
    <row r="150" s="2" customFormat="1" ht="16.5" customHeight="1">
      <c r="A150" s="39"/>
      <c r="B150" s="40"/>
      <c r="C150" s="229" t="s">
        <v>311</v>
      </c>
      <c r="D150" s="229" t="s">
        <v>247</v>
      </c>
      <c r="E150" s="230" t="s">
        <v>4386</v>
      </c>
      <c r="F150" s="231" t="s">
        <v>6070</v>
      </c>
      <c r="G150" s="232" t="s">
        <v>687</v>
      </c>
      <c r="H150" s="233">
        <v>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247</v>
      </c>
      <c r="AU150" s="241" t="s">
        <v>92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394</v>
      </c>
    </row>
    <row r="151" s="2" customFormat="1">
      <c r="A151" s="39"/>
      <c r="B151" s="40"/>
      <c r="C151" s="41"/>
      <c r="D151" s="245" t="s">
        <v>632</v>
      </c>
      <c r="E151" s="41"/>
      <c r="F151" s="299" t="s">
        <v>6071</v>
      </c>
      <c r="G151" s="41"/>
      <c r="H151" s="41"/>
      <c r="I151" s="300"/>
      <c r="J151" s="41"/>
      <c r="K151" s="41"/>
      <c r="L151" s="45"/>
      <c r="M151" s="301"/>
      <c r="N151" s="302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632</v>
      </c>
      <c r="AU151" s="18" t="s">
        <v>92</v>
      </c>
    </row>
    <row r="152" s="2" customFormat="1" ht="16.5" customHeight="1">
      <c r="A152" s="39"/>
      <c r="B152" s="40"/>
      <c r="C152" s="229" t="s">
        <v>320</v>
      </c>
      <c r="D152" s="229" t="s">
        <v>247</v>
      </c>
      <c r="E152" s="230" t="s">
        <v>4388</v>
      </c>
      <c r="F152" s="231" t="s">
        <v>6072</v>
      </c>
      <c r="G152" s="232" t="s">
        <v>687</v>
      </c>
      <c r="H152" s="233">
        <v>17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247</v>
      </c>
      <c r="AU152" s="241" t="s">
        <v>92</v>
      </c>
      <c r="AY152" s="18" t="s">
        <v>244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405</v>
      </c>
    </row>
    <row r="153" s="2" customFormat="1">
      <c r="A153" s="39"/>
      <c r="B153" s="40"/>
      <c r="C153" s="41"/>
      <c r="D153" s="245" t="s">
        <v>632</v>
      </c>
      <c r="E153" s="41"/>
      <c r="F153" s="299" t="s">
        <v>6073</v>
      </c>
      <c r="G153" s="41"/>
      <c r="H153" s="41"/>
      <c r="I153" s="300"/>
      <c r="J153" s="41"/>
      <c r="K153" s="41"/>
      <c r="L153" s="45"/>
      <c r="M153" s="301"/>
      <c r="N153" s="302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632</v>
      </c>
      <c r="AU153" s="18" t="s">
        <v>92</v>
      </c>
    </row>
    <row r="154" s="2" customFormat="1" ht="16.5" customHeight="1">
      <c r="A154" s="39"/>
      <c r="B154" s="40"/>
      <c r="C154" s="229" t="s">
        <v>325</v>
      </c>
      <c r="D154" s="229" t="s">
        <v>247</v>
      </c>
      <c r="E154" s="230" t="s">
        <v>4390</v>
      </c>
      <c r="F154" s="231" t="s">
        <v>6074</v>
      </c>
      <c r="G154" s="232" t="s">
        <v>687</v>
      </c>
      <c r="H154" s="233">
        <v>17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247</v>
      </c>
      <c r="AU154" s="241" t="s">
        <v>92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415</v>
      </c>
    </row>
    <row r="155" s="2" customFormat="1">
      <c r="A155" s="39"/>
      <c r="B155" s="40"/>
      <c r="C155" s="41"/>
      <c r="D155" s="245" t="s">
        <v>632</v>
      </c>
      <c r="E155" s="41"/>
      <c r="F155" s="299" t="s">
        <v>6075</v>
      </c>
      <c r="G155" s="41"/>
      <c r="H155" s="41"/>
      <c r="I155" s="300"/>
      <c r="J155" s="41"/>
      <c r="K155" s="41"/>
      <c r="L155" s="45"/>
      <c r="M155" s="301"/>
      <c r="N155" s="302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632</v>
      </c>
      <c r="AU155" s="18" t="s">
        <v>92</v>
      </c>
    </row>
    <row r="156" s="2" customFormat="1" ht="24.15" customHeight="1">
      <c r="A156" s="39"/>
      <c r="B156" s="40"/>
      <c r="C156" s="229" t="s">
        <v>330</v>
      </c>
      <c r="D156" s="229" t="s">
        <v>247</v>
      </c>
      <c r="E156" s="230" t="s">
        <v>4392</v>
      </c>
      <c r="F156" s="231" t="s">
        <v>6076</v>
      </c>
      <c r="G156" s="232" t="s">
        <v>687</v>
      </c>
      <c r="H156" s="233">
        <v>17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247</v>
      </c>
      <c r="AU156" s="241" t="s">
        <v>92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427</v>
      </c>
    </row>
    <row r="157" s="2" customFormat="1">
      <c r="A157" s="39"/>
      <c r="B157" s="40"/>
      <c r="C157" s="41"/>
      <c r="D157" s="245" t="s">
        <v>632</v>
      </c>
      <c r="E157" s="41"/>
      <c r="F157" s="299" t="s">
        <v>6077</v>
      </c>
      <c r="G157" s="41"/>
      <c r="H157" s="41"/>
      <c r="I157" s="300"/>
      <c r="J157" s="41"/>
      <c r="K157" s="41"/>
      <c r="L157" s="45"/>
      <c r="M157" s="301"/>
      <c r="N157" s="302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632</v>
      </c>
      <c r="AU157" s="18" t="s">
        <v>92</v>
      </c>
    </row>
    <row r="158" s="2" customFormat="1" ht="16.5" customHeight="1">
      <c r="A158" s="39"/>
      <c r="B158" s="40"/>
      <c r="C158" s="229" t="s">
        <v>335</v>
      </c>
      <c r="D158" s="229" t="s">
        <v>247</v>
      </c>
      <c r="E158" s="230" t="s">
        <v>4394</v>
      </c>
      <c r="F158" s="231" t="s">
        <v>6078</v>
      </c>
      <c r="G158" s="232" t="s">
        <v>687</v>
      </c>
      <c r="H158" s="233">
        <v>49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247</v>
      </c>
      <c r="AU158" s="241" t="s">
        <v>92</v>
      </c>
      <c r="AY158" s="18" t="s">
        <v>244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439</v>
      </c>
    </row>
    <row r="159" s="2" customFormat="1">
      <c r="A159" s="39"/>
      <c r="B159" s="40"/>
      <c r="C159" s="41"/>
      <c r="D159" s="245" t="s">
        <v>632</v>
      </c>
      <c r="E159" s="41"/>
      <c r="F159" s="299" t="s">
        <v>6079</v>
      </c>
      <c r="G159" s="41"/>
      <c r="H159" s="41"/>
      <c r="I159" s="300"/>
      <c r="J159" s="41"/>
      <c r="K159" s="41"/>
      <c r="L159" s="45"/>
      <c r="M159" s="301"/>
      <c r="N159" s="302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632</v>
      </c>
      <c r="AU159" s="18" t="s">
        <v>92</v>
      </c>
    </row>
    <row r="160" s="2" customFormat="1" ht="16.5" customHeight="1">
      <c r="A160" s="39"/>
      <c r="B160" s="40"/>
      <c r="C160" s="229" t="s">
        <v>341</v>
      </c>
      <c r="D160" s="229" t="s">
        <v>247</v>
      </c>
      <c r="E160" s="230" t="s">
        <v>4396</v>
      </c>
      <c r="F160" s="231" t="s">
        <v>6080</v>
      </c>
      <c r="G160" s="232" t="s">
        <v>687</v>
      </c>
      <c r="H160" s="233">
        <v>40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247</v>
      </c>
      <c r="AU160" s="241" t="s">
        <v>92</v>
      </c>
      <c r="AY160" s="18" t="s">
        <v>244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454</v>
      </c>
    </row>
    <row r="161" s="2" customFormat="1">
      <c r="A161" s="39"/>
      <c r="B161" s="40"/>
      <c r="C161" s="41"/>
      <c r="D161" s="245" t="s">
        <v>632</v>
      </c>
      <c r="E161" s="41"/>
      <c r="F161" s="299" t="s">
        <v>6081</v>
      </c>
      <c r="G161" s="41"/>
      <c r="H161" s="41"/>
      <c r="I161" s="300"/>
      <c r="J161" s="41"/>
      <c r="K161" s="41"/>
      <c r="L161" s="45"/>
      <c r="M161" s="301"/>
      <c r="N161" s="302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632</v>
      </c>
      <c r="AU161" s="18" t="s">
        <v>92</v>
      </c>
    </row>
    <row r="162" s="2" customFormat="1" ht="16.5" customHeight="1">
      <c r="A162" s="39"/>
      <c r="B162" s="40"/>
      <c r="C162" s="229" t="s">
        <v>349</v>
      </c>
      <c r="D162" s="229" t="s">
        <v>247</v>
      </c>
      <c r="E162" s="230" t="s">
        <v>4099</v>
      </c>
      <c r="F162" s="231" t="s">
        <v>6082</v>
      </c>
      <c r="G162" s="232" t="s">
        <v>687</v>
      </c>
      <c r="H162" s="233">
        <v>36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247</v>
      </c>
      <c r="AU162" s="241" t="s">
        <v>92</v>
      </c>
      <c r="AY162" s="18" t="s">
        <v>244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465</v>
      </c>
    </row>
    <row r="163" s="2" customFormat="1">
      <c r="A163" s="39"/>
      <c r="B163" s="40"/>
      <c r="C163" s="41"/>
      <c r="D163" s="245" t="s">
        <v>632</v>
      </c>
      <c r="E163" s="41"/>
      <c r="F163" s="299" t="s">
        <v>6083</v>
      </c>
      <c r="G163" s="41"/>
      <c r="H163" s="41"/>
      <c r="I163" s="300"/>
      <c r="J163" s="41"/>
      <c r="K163" s="41"/>
      <c r="L163" s="45"/>
      <c r="M163" s="301"/>
      <c r="N163" s="302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632</v>
      </c>
      <c r="AU163" s="18" t="s">
        <v>92</v>
      </c>
    </row>
    <row r="164" s="2" customFormat="1" ht="16.5" customHeight="1">
      <c r="A164" s="39"/>
      <c r="B164" s="40"/>
      <c r="C164" s="229" t="s">
        <v>354</v>
      </c>
      <c r="D164" s="229" t="s">
        <v>247</v>
      </c>
      <c r="E164" s="230" t="s">
        <v>4101</v>
      </c>
      <c r="F164" s="231" t="s">
        <v>6084</v>
      </c>
      <c r="G164" s="232" t="s">
        <v>184</v>
      </c>
      <c r="H164" s="233">
        <v>600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247</v>
      </c>
      <c r="AU164" s="241" t="s">
        <v>92</v>
      </c>
      <c r="AY164" s="18" t="s">
        <v>244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481</v>
      </c>
    </row>
    <row r="165" s="2" customFormat="1">
      <c r="A165" s="39"/>
      <c r="B165" s="40"/>
      <c r="C165" s="41"/>
      <c r="D165" s="245" t="s">
        <v>632</v>
      </c>
      <c r="E165" s="41"/>
      <c r="F165" s="299" t="s">
        <v>6085</v>
      </c>
      <c r="G165" s="41"/>
      <c r="H165" s="41"/>
      <c r="I165" s="300"/>
      <c r="J165" s="41"/>
      <c r="K165" s="41"/>
      <c r="L165" s="45"/>
      <c r="M165" s="301"/>
      <c r="N165" s="302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632</v>
      </c>
      <c r="AU165" s="18" t="s">
        <v>92</v>
      </c>
    </row>
    <row r="166" s="2" customFormat="1" ht="16.5" customHeight="1">
      <c r="A166" s="39"/>
      <c r="B166" s="40"/>
      <c r="C166" s="229" t="s">
        <v>7</v>
      </c>
      <c r="D166" s="229" t="s">
        <v>247</v>
      </c>
      <c r="E166" s="230" t="s">
        <v>4103</v>
      </c>
      <c r="F166" s="231" t="s">
        <v>6086</v>
      </c>
      <c r="G166" s="232" t="s">
        <v>184</v>
      </c>
      <c r="H166" s="233">
        <v>400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247</v>
      </c>
      <c r="AU166" s="241" t="s">
        <v>92</v>
      </c>
      <c r="AY166" s="18" t="s">
        <v>244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2066</v>
      </c>
    </row>
    <row r="167" s="2" customFormat="1">
      <c r="A167" s="39"/>
      <c r="B167" s="40"/>
      <c r="C167" s="41"/>
      <c r="D167" s="245" t="s">
        <v>632</v>
      </c>
      <c r="E167" s="41"/>
      <c r="F167" s="299" t="s">
        <v>6087</v>
      </c>
      <c r="G167" s="41"/>
      <c r="H167" s="41"/>
      <c r="I167" s="300"/>
      <c r="J167" s="41"/>
      <c r="K167" s="41"/>
      <c r="L167" s="45"/>
      <c r="M167" s="301"/>
      <c r="N167" s="302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632</v>
      </c>
      <c r="AU167" s="18" t="s">
        <v>92</v>
      </c>
    </row>
    <row r="168" s="2" customFormat="1" ht="16.5" customHeight="1">
      <c r="A168" s="39"/>
      <c r="B168" s="40"/>
      <c r="C168" s="229" t="s">
        <v>369</v>
      </c>
      <c r="D168" s="229" t="s">
        <v>247</v>
      </c>
      <c r="E168" s="230" t="s">
        <v>4105</v>
      </c>
      <c r="F168" s="231" t="s">
        <v>6088</v>
      </c>
      <c r="G168" s="232" t="s">
        <v>184</v>
      </c>
      <c r="H168" s="233">
        <v>30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247</v>
      </c>
      <c r="AU168" s="241" t="s">
        <v>92</v>
      </c>
      <c r="AY168" s="18" t="s">
        <v>244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514</v>
      </c>
    </row>
    <row r="169" s="2" customFormat="1">
      <c r="A169" s="39"/>
      <c r="B169" s="40"/>
      <c r="C169" s="41"/>
      <c r="D169" s="245" t="s">
        <v>632</v>
      </c>
      <c r="E169" s="41"/>
      <c r="F169" s="299" t="s">
        <v>6089</v>
      </c>
      <c r="G169" s="41"/>
      <c r="H169" s="41"/>
      <c r="I169" s="300"/>
      <c r="J169" s="41"/>
      <c r="K169" s="41"/>
      <c r="L169" s="45"/>
      <c r="M169" s="301"/>
      <c r="N169" s="302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632</v>
      </c>
      <c r="AU169" s="18" t="s">
        <v>92</v>
      </c>
    </row>
    <row r="170" s="2" customFormat="1" ht="16.5" customHeight="1">
      <c r="A170" s="39"/>
      <c r="B170" s="40"/>
      <c r="C170" s="229" t="s">
        <v>375</v>
      </c>
      <c r="D170" s="229" t="s">
        <v>247</v>
      </c>
      <c r="E170" s="230" t="s">
        <v>4107</v>
      </c>
      <c r="F170" s="231" t="s">
        <v>6090</v>
      </c>
      <c r="G170" s="232" t="s">
        <v>184</v>
      </c>
      <c r="H170" s="233">
        <v>70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330</v>
      </c>
      <c r="AT170" s="241" t="s">
        <v>247</v>
      </c>
      <c r="AU170" s="241" t="s">
        <v>92</v>
      </c>
      <c r="AY170" s="18" t="s">
        <v>244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330</v>
      </c>
      <c r="BM170" s="241" t="s">
        <v>540</v>
      </c>
    </row>
    <row r="171" s="2" customFormat="1">
      <c r="A171" s="39"/>
      <c r="B171" s="40"/>
      <c r="C171" s="41"/>
      <c r="D171" s="245" t="s">
        <v>632</v>
      </c>
      <c r="E171" s="41"/>
      <c r="F171" s="299" t="s">
        <v>6091</v>
      </c>
      <c r="G171" s="41"/>
      <c r="H171" s="41"/>
      <c r="I171" s="300"/>
      <c r="J171" s="41"/>
      <c r="K171" s="41"/>
      <c r="L171" s="45"/>
      <c r="M171" s="301"/>
      <c r="N171" s="302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632</v>
      </c>
      <c r="AU171" s="18" t="s">
        <v>92</v>
      </c>
    </row>
    <row r="172" s="2" customFormat="1" ht="16.5" customHeight="1">
      <c r="A172" s="39"/>
      <c r="B172" s="40"/>
      <c r="C172" s="229" t="s">
        <v>384</v>
      </c>
      <c r="D172" s="229" t="s">
        <v>247</v>
      </c>
      <c r="E172" s="230" t="s">
        <v>4109</v>
      </c>
      <c r="F172" s="231" t="s">
        <v>6092</v>
      </c>
      <c r="G172" s="232" t="s">
        <v>184</v>
      </c>
      <c r="H172" s="233">
        <v>40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330</v>
      </c>
      <c r="AT172" s="241" t="s">
        <v>247</v>
      </c>
      <c r="AU172" s="241" t="s">
        <v>92</v>
      </c>
      <c r="AY172" s="18" t="s">
        <v>244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330</v>
      </c>
      <c r="BM172" s="241" t="s">
        <v>549</v>
      </c>
    </row>
    <row r="173" s="2" customFormat="1">
      <c r="A173" s="39"/>
      <c r="B173" s="40"/>
      <c r="C173" s="41"/>
      <c r="D173" s="245" t="s">
        <v>632</v>
      </c>
      <c r="E173" s="41"/>
      <c r="F173" s="299" t="s">
        <v>6093</v>
      </c>
      <c r="G173" s="41"/>
      <c r="H173" s="41"/>
      <c r="I173" s="300"/>
      <c r="J173" s="41"/>
      <c r="K173" s="41"/>
      <c r="L173" s="45"/>
      <c r="M173" s="301"/>
      <c r="N173" s="302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632</v>
      </c>
      <c r="AU173" s="18" t="s">
        <v>92</v>
      </c>
    </row>
    <row r="174" s="2" customFormat="1" ht="16.5" customHeight="1">
      <c r="A174" s="39"/>
      <c r="B174" s="40"/>
      <c r="C174" s="229" t="s">
        <v>389</v>
      </c>
      <c r="D174" s="229" t="s">
        <v>247</v>
      </c>
      <c r="E174" s="230" t="s">
        <v>4111</v>
      </c>
      <c r="F174" s="231" t="s">
        <v>6094</v>
      </c>
      <c r="G174" s="232" t="s">
        <v>184</v>
      </c>
      <c r="H174" s="233">
        <v>70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247</v>
      </c>
      <c r="AU174" s="241" t="s">
        <v>92</v>
      </c>
      <c r="AY174" s="18" t="s">
        <v>244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567</v>
      </c>
    </row>
    <row r="175" s="2" customFormat="1">
      <c r="A175" s="39"/>
      <c r="B175" s="40"/>
      <c r="C175" s="41"/>
      <c r="D175" s="245" t="s">
        <v>632</v>
      </c>
      <c r="E175" s="41"/>
      <c r="F175" s="299" t="s">
        <v>6095</v>
      </c>
      <c r="G175" s="41"/>
      <c r="H175" s="41"/>
      <c r="I175" s="300"/>
      <c r="J175" s="41"/>
      <c r="K175" s="41"/>
      <c r="L175" s="45"/>
      <c r="M175" s="301"/>
      <c r="N175" s="302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632</v>
      </c>
      <c r="AU175" s="18" t="s">
        <v>92</v>
      </c>
    </row>
    <row r="176" s="2" customFormat="1" ht="16.5" customHeight="1">
      <c r="A176" s="39"/>
      <c r="B176" s="40"/>
      <c r="C176" s="229" t="s">
        <v>394</v>
      </c>
      <c r="D176" s="229" t="s">
        <v>247</v>
      </c>
      <c r="E176" s="230" t="s">
        <v>4113</v>
      </c>
      <c r="F176" s="231" t="s">
        <v>6096</v>
      </c>
      <c r="G176" s="232" t="s">
        <v>184</v>
      </c>
      <c r="H176" s="233">
        <v>250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330</v>
      </c>
      <c r="AT176" s="241" t="s">
        <v>247</v>
      </c>
      <c r="AU176" s="241" t="s">
        <v>92</v>
      </c>
      <c r="AY176" s="18" t="s">
        <v>244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330</v>
      </c>
      <c r="BM176" s="241" t="s">
        <v>585</v>
      </c>
    </row>
    <row r="177" s="2" customFormat="1">
      <c r="A177" s="39"/>
      <c r="B177" s="40"/>
      <c r="C177" s="41"/>
      <c r="D177" s="245" t="s">
        <v>632</v>
      </c>
      <c r="E177" s="41"/>
      <c r="F177" s="299" t="s">
        <v>6097</v>
      </c>
      <c r="G177" s="41"/>
      <c r="H177" s="41"/>
      <c r="I177" s="300"/>
      <c r="J177" s="41"/>
      <c r="K177" s="41"/>
      <c r="L177" s="45"/>
      <c r="M177" s="301"/>
      <c r="N177" s="302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632</v>
      </c>
      <c r="AU177" s="18" t="s">
        <v>92</v>
      </c>
    </row>
    <row r="178" s="2" customFormat="1" ht="16.5" customHeight="1">
      <c r="A178" s="39"/>
      <c r="B178" s="40"/>
      <c r="C178" s="229" t="s">
        <v>399</v>
      </c>
      <c r="D178" s="229" t="s">
        <v>247</v>
      </c>
      <c r="E178" s="230" t="s">
        <v>4115</v>
      </c>
      <c r="F178" s="231" t="s">
        <v>6098</v>
      </c>
      <c r="G178" s="232" t="s">
        <v>2994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247</v>
      </c>
      <c r="AU178" s="241" t="s">
        <v>92</v>
      </c>
      <c r="AY178" s="18" t="s">
        <v>244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595</v>
      </c>
    </row>
    <row r="179" s="2" customFormat="1">
      <c r="A179" s="39"/>
      <c r="B179" s="40"/>
      <c r="C179" s="41"/>
      <c r="D179" s="245" t="s">
        <v>632</v>
      </c>
      <c r="E179" s="41"/>
      <c r="F179" s="299" t="s">
        <v>6099</v>
      </c>
      <c r="G179" s="41"/>
      <c r="H179" s="41"/>
      <c r="I179" s="300"/>
      <c r="J179" s="41"/>
      <c r="K179" s="41"/>
      <c r="L179" s="45"/>
      <c r="M179" s="301"/>
      <c r="N179" s="302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632</v>
      </c>
      <c r="AU179" s="18" t="s">
        <v>92</v>
      </c>
    </row>
    <row r="180" s="2" customFormat="1" ht="16.5" customHeight="1">
      <c r="A180" s="39"/>
      <c r="B180" s="40"/>
      <c r="C180" s="229" t="s">
        <v>405</v>
      </c>
      <c r="D180" s="229" t="s">
        <v>247</v>
      </c>
      <c r="E180" s="230" t="s">
        <v>4117</v>
      </c>
      <c r="F180" s="231" t="s">
        <v>6100</v>
      </c>
      <c r="G180" s="232" t="s">
        <v>687</v>
      </c>
      <c r="H180" s="233">
        <v>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330</v>
      </c>
      <c r="AT180" s="241" t="s">
        <v>247</v>
      </c>
      <c r="AU180" s="241" t="s">
        <v>92</v>
      </c>
      <c r="AY180" s="18" t="s">
        <v>244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330</v>
      </c>
      <c r="BM180" s="241" t="s">
        <v>607</v>
      </c>
    </row>
    <row r="181" s="2" customFormat="1">
      <c r="A181" s="39"/>
      <c r="B181" s="40"/>
      <c r="C181" s="41"/>
      <c r="D181" s="245" t="s">
        <v>632</v>
      </c>
      <c r="E181" s="41"/>
      <c r="F181" s="299" t="s">
        <v>6101</v>
      </c>
      <c r="G181" s="41"/>
      <c r="H181" s="41"/>
      <c r="I181" s="300"/>
      <c r="J181" s="41"/>
      <c r="K181" s="41"/>
      <c r="L181" s="45"/>
      <c r="M181" s="301"/>
      <c r="N181" s="302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632</v>
      </c>
      <c r="AU181" s="18" t="s">
        <v>92</v>
      </c>
    </row>
    <row r="182" s="2" customFormat="1" ht="16.5" customHeight="1">
      <c r="A182" s="39"/>
      <c r="B182" s="40"/>
      <c r="C182" s="229" t="s">
        <v>411</v>
      </c>
      <c r="D182" s="229" t="s">
        <v>247</v>
      </c>
      <c r="E182" s="230" t="s">
        <v>4119</v>
      </c>
      <c r="F182" s="231" t="s">
        <v>6102</v>
      </c>
      <c r="G182" s="232" t="s">
        <v>687</v>
      </c>
      <c r="H182" s="233">
        <v>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330</v>
      </c>
      <c r="AT182" s="241" t="s">
        <v>247</v>
      </c>
      <c r="AU182" s="241" t="s">
        <v>92</v>
      </c>
      <c r="AY182" s="18" t="s">
        <v>244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330</v>
      </c>
      <c r="BM182" s="241" t="s">
        <v>634</v>
      </c>
    </row>
    <row r="183" s="2" customFormat="1">
      <c r="A183" s="39"/>
      <c r="B183" s="40"/>
      <c r="C183" s="41"/>
      <c r="D183" s="245" t="s">
        <v>632</v>
      </c>
      <c r="E183" s="41"/>
      <c r="F183" s="299" t="s">
        <v>6103</v>
      </c>
      <c r="G183" s="41"/>
      <c r="H183" s="41"/>
      <c r="I183" s="300"/>
      <c r="J183" s="41"/>
      <c r="K183" s="41"/>
      <c r="L183" s="45"/>
      <c r="M183" s="301"/>
      <c r="N183" s="302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632</v>
      </c>
      <c r="AU183" s="18" t="s">
        <v>92</v>
      </c>
    </row>
    <row r="184" s="2" customFormat="1" ht="16.5" customHeight="1">
      <c r="A184" s="39"/>
      <c r="B184" s="40"/>
      <c r="C184" s="229" t="s">
        <v>415</v>
      </c>
      <c r="D184" s="229" t="s">
        <v>247</v>
      </c>
      <c r="E184" s="230" t="s">
        <v>4121</v>
      </c>
      <c r="F184" s="231" t="s">
        <v>6104</v>
      </c>
      <c r="G184" s="232" t="s">
        <v>184</v>
      </c>
      <c r="H184" s="233">
        <v>20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330</v>
      </c>
      <c r="AT184" s="241" t="s">
        <v>247</v>
      </c>
      <c r="AU184" s="241" t="s">
        <v>92</v>
      </c>
      <c r="AY184" s="18" t="s">
        <v>244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330</v>
      </c>
      <c r="BM184" s="241" t="s">
        <v>642</v>
      </c>
    </row>
    <row r="185" s="2" customFormat="1">
      <c r="A185" s="39"/>
      <c r="B185" s="40"/>
      <c r="C185" s="41"/>
      <c r="D185" s="245" t="s">
        <v>632</v>
      </c>
      <c r="E185" s="41"/>
      <c r="F185" s="299" t="s">
        <v>6105</v>
      </c>
      <c r="G185" s="41"/>
      <c r="H185" s="41"/>
      <c r="I185" s="300"/>
      <c r="J185" s="41"/>
      <c r="K185" s="41"/>
      <c r="L185" s="45"/>
      <c r="M185" s="301"/>
      <c r="N185" s="302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632</v>
      </c>
      <c r="AU185" s="18" t="s">
        <v>92</v>
      </c>
    </row>
    <row r="186" s="2" customFormat="1" ht="24.15" customHeight="1">
      <c r="A186" s="39"/>
      <c r="B186" s="40"/>
      <c r="C186" s="229" t="s">
        <v>419</v>
      </c>
      <c r="D186" s="229" t="s">
        <v>247</v>
      </c>
      <c r="E186" s="230" t="s">
        <v>4123</v>
      </c>
      <c r="F186" s="231" t="s">
        <v>6106</v>
      </c>
      <c r="G186" s="232" t="s">
        <v>184</v>
      </c>
      <c r="H186" s="233">
        <v>60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330</v>
      </c>
      <c r="AT186" s="241" t="s">
        <v>247</v>
      </c>
      <c r="AU186" s="241" t="s">
        <v>92</v>
      </c>
      <c r="AY186" s="18" t="s">
        <v>244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330</v>
      </c>
      <c r="BM186" s="241" t="s">
        <v>650</v>
      </c>
    </row>
    <row r="187" s="2" customFormat="1">
      <c r="A187" s="39"/>
      <c r="B187" s="40"/>
      <c r="C187" s="41"/>
      <c r="D187" s="245" t="s">
        <v>632</v>
      </c>
      <c r="E187" s="41"/>
      <c r="F187" s="299" t="s">
        <v>6107</v>
      </c>
      <c r="G187" s="41"/>
      <c r="H187" s="41"/>
      <c r="I187" s="300"/>
      <c r="J187" s="41"/>
      <c r="K187" s="41"/>
      <c r="L187" s="45"/>
      <c r="M187" s="301"/>
      <c r="N187" s="302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632</v>
      </c>
      <c r="AU187" s="18" t="s">
        <v>92</v>
      </c>
    </row>
    <row r="188" s="2" customFormat="1" ht="21.75" customHeight="1">
      <c r="A188" s="39"/>
      <c r="B188" s="40"/>
      <c r="C188" s="229" t="s">
        <v>427</v>
      </c>
      <c r="D188" s="229" t="s">
        <v>247</v>
      </c>
      <c r="E188" s="230" t="s">
        <v>4125</v>
      </c>
      <c r="F188" s="231" t="s">
        <v>6108</v>
      </c>
      <c r="G188" s="232" t="s">
        <v>184</v>
      </c>
      <c r="H188" s="233">
        <v>200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330</v>
      </c>
      <c r="AT188" s="241" t="s">
        <v>247</v>
      </c>
      <c r="AU188" s="241" t="s">
        <v>92</v>
      </c>
      <c r="AY188" s="18" t="s">
        <v>244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330</v>
      </c>
      <c r="BM188" s="241" t="s">
        <v>668</v>
      </c>
    </row>
    <row r="189" s="2" customFormat="1">
      <c r="A189" s="39"/>
      <c r="B189" s="40"/>
      <c r="C189" s="41"/>
      <c r="D189" s="245" t="s">
        <v>632</v>
      </c>
      <c r="E189" s="41"/>
      <c r="F189" s="299" t="s">
        <v>6109</v>
      </c>
      <c r="G189" s="41"/>
      <c r="H189" s="41"/>
      <c r="I189" s="300"/>
      <c r="J189" s="41"/>
      <c r="K189" s="41"/>
      <c r="L189" s="45"/>
      <c r="M189" s="301"/>
      <c r="N189" s="302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632</v>
      </c>
      <c r="AU189" s="18" t="s">
        <v>92</v>
      </c>
    </row>
    <row r="190" s="2" customFormat="1" ht="16.5" customHeight="1">
      <c r="A190" s="39"/>
      <c r="B190" s="40"/>
      <c r="C190" s="229" t="s">
        <v>432</v>
      </c>
      <c r="D190" s="229" t="s">
        <v>247</v>
      </c>
      <c r="E190" s="230" t="s">
        <v>4127</v>
      </c>
      <c r="F190" s="231" t="s">
        <v>6110</v>
      </c>
      <c r="G190" s="232" t="s">
        <v>184</v>
      </c>
      <c r="H190" s="233">
        <v>50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330</v>
      </c>
      <c r="AT190" s="241" t="s">
        <v>247</v>
      </c>
      <c r="AU190" s="241" t="s">
        <v>92</v>
      </c>
      <c r="AY190" s="18" t="s">
        <v>244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330</v>
      </c>
      <c r="BM190" s="241" t="s">
        <v>772</v>
      </c>
    </row>
    <row r="191" s="2" customFormat="1">
      <c r="A191" s="39"/>
      <c r="B191" s="40"/>
      <c r="C191" s="41"/>
      <c r="D191" s="245" t="s">
        <v>632</v>
      </c>
      <c r="E191" s="41"/>
      <c r="F191" s="299" t="s">
        <v>6111</v>
      </c>
      <c r="G191" s="41"/>
      <c r="H191" s="41"/>
      <c r="I191" s="300"/>
      <c r="J191" s="41"/>
      <c r="K191" s="41"/>
      <c r="L191" s="45"/>
      <c r="M191" s="301"/>
      <c r="N191" s="302"/>
      <c r="O191" s="92"/>
      <c r="P191" s="92"/>
      <c r="Q191" s="92"/>
      <c r="R191" s="92"/>
      <c r="S191" s="92"/>
      <c r="T191" s="93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632</v>
      </c>
      <c r="AU191" s="18" t="s">
        <v>92</v>
      </c>
    </row>
    <row r="192" s="2" customFormat="1" ht="16.5" customHeight="1">
      <c r="A192" s="39"/>
      <c r="B192" s="40"/>
      <c r="C192" s="229" t="s">
        <v>439</v>
      </c>
      <c r="D192" s="229" t="s">
        <v>247</v>
      </c>
      <c r="E192" s="230" t="s">
        <v>4129</v>
      </c>
      <c r="F192" s="231" t="s">
        <v>6112</v>
      </c>
      <c r="G192" s="232" t="s">
        <v>687</v>
      </c>
      <c r="H192" s="233">
        <v>93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330</v>
      </c>
      <c r="AT192" s="241" t="s">
        <v>247</v>
      </c>
      <c r="AU192" s="241" t="s">
        <v>92</v>
      </c>
      <c r="AY192" s="18" t="s">
        <v>244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330</v>
      </c>
      <c r="BM192" s="241" t="s">
        <v>798</v>
      </c>
    </row>
    <row r="193" s="2" customFormat="1">
      <c r="A193" s="39"/>
      <c r="B193" s="40"/>
      <c r="C193" s="41"/>
      <c r="D193" s="245" t="s">
        <v>632</v>
      </c>
      <c r="E193" s="41"/>
      <c r="F193" s="299" t="s">
        <v>6113</v>
      </c>
      <c r="G193" s="41"/>
      <c r="H193" s="41"/>
      <c r="I193" s="300"/>
      <c r="J193" s="41"/>
      <c r="K193" s="41"/>
      <c r="L193" s="45"/>
      <c r="M193" s="301"/>
      <c r="N193" s="302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632</v>
      </c>
      <c r="AU193" s="18" t="s">
        <v>92</v>
      </c>
    </row>
    <row r="194" s="2" customFormat="1" ht="16.5" customHeight="1">
      <c r="A194" s="39"/>
      <c r="B194" s="40"/>
      <c r="C194" s="229" t="s">
        <v>446</v>
      </c>
      <c r="D194" s="229" t="s">
        <v>247</v>
      </c>
      <c r="E194" s="230" t="s">
        <v>4131</v>
      </c>
      <c r="F194" s="231" t="s">
        <v>6114</v>
      </c>
      <c r="G194" s="232" t="s">
        <v>687</v>
      </c>
      <c r="H194" s="233">
        <v>10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330</v>
      </c>
      <c r="AT194" s="241" t="s">
        <v>247</v>
      </c>
      <c r="AU194" s="241" t="s">
        <v>92</v>
      </c>
      <c r="AY194" s="18" t="s">
        <v>244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330</v>
      </c>
      <c r="BM194" s="241" t="s">
        <v>807</v>
      </c>
    </row>
    <row r="195" s="2" customFormat="1">
      <c r="A195" s="39"/>
      <c r="B195" s="40"/>
      <c r="C195" s="41"/>
      <c r="D195" s="245" t="s">
        <v>632</v>
      </c>
      <c r="E195" s="41"/>
      <c r="F195" s="299" t="s">
        <v>6115</v>
      </c>
      <c r="G195" s="41"/>
      <c r="H195" s="41"/>
      <c r="I195" s="300"/>
      <c r="J195" s="41"/>
      <c r="K195" s="41"/>
      <c r="L195" s="45"/>
      <c r="M195" s="301"/>
      <c r="N195" s="302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632</v>
      </c>
      <c r="AU195" s="18" t="s">
        <v>92</v>
      </c>
    </row>
    <row r="196" s="2" customFormat="1" ht="16.5" customHeight="1">
      <c r="A196" s="39"/>
      <c r="B196" s="40"/>
      <c r="C196" s="229" t="s">
        <v>454</v>
      </c>
      <c r="D196" s="229" t="s">
        <v>247</v>
      </c>
      <c r="E196" s="230" t="s">
        <v>4133</v>
      </c>
      <c r="F196" s="231" t="s">
        <v>6116</v>
      </c>
      <c r="G196" s="232" t="s">
        <v>687</v>
      </c>
      <c r="H196" s="233">
        <v>10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330</v>
      </c>
      <c r="AT196" s="241" t="s">
        <v>247</v>
      </c>
      <c r="AU196" s="241" t="s">
        <v>92</v>
      </c>
      <c r="AY196" s="18" t="s">
        <v>244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330</v>
      </c>
      <c r="BM196" s="241" t="s">
        <v>819</v>
      </c>
    </row>
    <row r="197" s="2" customFormat="1">
      <c r="A197" s="39"/>
      <c r="B197" s="40"/>
      <c r="C197" s="41"/>
      <c r="D197" s="245" t="s">
        <v>632</v>
      </c>
      <c r="E197" s="41"/>
      <c r="F197" s="299" t="s">
        <v>6117</v>
      </c>
      <c r="G197" s="41"/>
      <c r="H197" s="41"/>
      <c r="I197" s="300"/>
      <c r="J197" s="41"/>
      <c r="K197" s="41"/>
      <c r="L197" s="45"/>
      <c r="M197" s="301"/>
      <c r="N197" s="302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632</v>
      </c>
      <c r="AU197" s="18" t="s">
        <v>92</v>
      </c>
    </row>
    <row r="198" s="2" customFormat="1" ht="16.5" customHeight="1">
      <c r="A198" s="39"/>
      <c r="B198" s="40"/>
      <c r="C198" s="229" t="s">
        <v>460</v>
      </c>
      <c r="D198" s="229" t="s">
        <v>247</v>
      </c>
      <c r="E198" s="230" t="s">
        <v>4135</v>
      </c>
      <c r="F198" s="231" t="s">
        <v>6118</v>
      </c>
      <c r="G198" s="232" t="s">
        <v>687</v>
      </c>
      <c r="H198" s="233">
        <v>10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330</v>
      </c>
      <c r="AT198" s="241" t="s">
        <v>247</v>
      </c>
      <c r="AU198" s="241" t="s">
        <v>92</v>
      </c>
      <c r="AY198" s="18" t="s">
        <v>244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330</v>
      </c>
      <c r="BM198" s="241" t="s">
        <v>827</v>
      </c>
    </row>
    <row r="199" s="2" customFormat="1">
      <c r="A199" s="39"/>
      <c r="B199" s="40"/>
      <c r="C199" s="41"/>
      <c r="D199" s="245" t="s">
        <v>632</v>
      </c>
      <c r="E199" s="41"/>
      <c r="F199" s="299" t="s">
        <v>6119</v>
      </c>
      <c r="G199" s="41"/>
      <c r="H199" s="41"/>
      <c r="I199" s="300"/>
      <c r="J199" s="41"/>
      <c r="K199" s="41"/>
      <c r="L199" s="45"/>
      <c r="M199" s="301"/>
      <c r="N199" s="302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632</v>
      </c>
      <c r="AU199" s="18" t="s">
        <v>92</v>
      </c>
    </row>
    <row r="200" s="12" customFormat="1" ht="22.8" customHeight="1">
      <c r="A200" s="12"/>
      <c r="B200" s="213"/>
      <c r="C200" s="214"/>
      <c r="D200" s="215" t="s">
        <v>82</v>
      </c>
      <c r="E200" s="227" t="s">
        <v>3787</v>
      </c>
      <c r="F200" s="227" t="s">
        <v>3230</v>
      </c>
      <c r="G200" s="214"/>
      <c r="H200" s="214"/>
      <c r="I200" s="217"/>
      <c r="J200" s="228">
        <f>BK200</f>
        <v>0</v>
      </c>
      <c r="K200" s="214"/>
      <c r="L200" s="219"/>
      <c r="M200" s="220"/>
      <c r="N200" s="221"/>
      <c r="O200" s="221"/>
      <c r="P200" s="222">
        <f>SUM(P201:P228)</f>
        <v>0</v>
      </c>
      <c r="Q200" s="221"/>
      <c r="R200" s="222">
        <f>SUM(R201:R228)</f>
        <v>0</v>
      </c>
      <c r="S200" s="221"/>
      <c r="T200" s="223">
        <f>SUM(T201:T228)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90</v>
      </c>
      <c r="AT200" s="225" t="s">
        <v>82</v>
      </c>
      <c r="AU200" s="225" t="s">
        <v>90</v>
      </c>
      <c r="AY200" s="224" t="s">
        <v>244</v>
      </c>
      <c r="BK200" s="226">
        <f>SUM(BK201:BK228)</f>
        <v>0</v>
      </c>
    </row>
    <row r="201" s="2" customFormat="1" ht="16.5" customHeight="1">
      <c r="A201" s="39"/>
      <c r="B201" s="40"/>
      <c r="C201" s="229" t="s">
        <v>465</v>
      </c>
      <c r="D201" s="229" t="s">
        <v>247</v>
      </c>
      <c r="E201" s="230" t="s">
        <v>4137</v>
      </c>
      <c r="F201" s="231" t="s">
        <v>3854</v>
      </c>
      <c r="G201" s="232" t="s">
        <v>2994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330</v>
      </c>
      <c r="AT201" s="241" t="s">
        <v>247</v>
      </c>
      <c r="AU201" s="241" t="s">
        <v>92</v>
      </c>
      <c r="AY201" s="18" t="s">
        <v>244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330</v>
      </c>
      <c r="BM201" s="241" t="s">
        <v>842</v>
      </c>
    </row>
    <row r="202" s="2" customFormat="1">
      <c r="A202" s="39"/>
      <c r="B202" s="40"/>
      <c r="C202" s="41"/>
      <c r="D202" s="245" t="s">
        <v>632</v>
      </c>
      <c r="E202" s="41"/>
      <c r="F202" s="299" t="s">
        <v>6120</v>
      </c>
      <c r="G202" s="41"/>
      <c r="H202" s="41"/>
      <c r="I202" s="300"/>
      <c r="J202" s="41"/>
      <c r="K202" s="41"/>
      <c r="L202" s="45"/>
      <c r="M202" s="301"/>
      <c r="N202" s="302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632</v>
      </c>
      <c r="AU202" s="18" t="s">
        <v>92</v>
      </c>
    </row>
    <row r="203" s="2" customFormat="1" ht="16.5" customHeight="1">
      <c r="A203" s="39"/>
      <c r="B203" s="40"/>
      <c r="C203" s="229" t="s">
        <v>470</v>
      </c>
      <c r="D203" s="229" t="s">
        <v>247</v>
      </c>
      <c r="E203" s="230" t="s">
        <v>4139</v>
      </c>
      <c r="F203" s="231" t="s">
        <v>6121</v>
      </c>
      <c r="G203" s="232" t="s">
        <v>2994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330</v>
      </c>
      <c r="AT203" s="241" t="s">
        <v>247</v>
      </c>
      <c r="AU203" s="241" t="s">
        <v>92</v>
      </c>
      <c r="AY203" s="18" t="s">
        <v>244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330</v>
      </c>
      <c r="BM203" s="241" t="s">
        <v>856</v>
      </c>
    </row>
    <row r="204" s="2" customFormat="1">
      <c r="A204" s="39"/>
      <c r="B204" s="40"/>
      <c r="C204" s="41"/>
      <c r="D204" s="245" t="s">
        <v>632</v>
      </c>
      <c r="E204" s="41"/>
      <c r="F204" s="299" t="s">
        <v>6122</v>
      </c>
      <c r="G204" s="41"/>
      <c r="H204" s="41"/>
      <c r="I204" s="300"/>
      <c r="J204" s="41"/>
      <c r="K204" s="41"/>
      <c r="L204" s="45"/>
      <c r="M204" s="301"/>
      <c r="N204" s="302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632</v>
      </c>
      <c r="AU204" s="18" t="s">
        <v>92</v>
      </c>
    </row>
    <row r="205" s="2" customFormat="1" ht="16.5" customHeight="1">
      <c r="A205" s="39"/>
      <c r="B205" s="40"/>
      <c r="C205" s="229" t="s">
        <v>481</v>
      </c>
      <c r="D205" s="229" t="s">
        <v>247</v>
      </c>
      <c r="E205" s="230" t="s">
        <v>4141</v>
      </c>
      <c r="F205" s="231" t="s">
        <v>6123</v>
      </c>
      <c r="G205" s="232" t="s">
        <v>2994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330</v>
      </c>
      <c r="AT205" s="241" t="s">
        <v>247</v>
      </c>
      <c r="AU205" s="241" t="s">
        <v>92</v>
      </c>
      <c r="AY205" s="18" t="s">
        <v>244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330</v>
      </c>
      <c r="BM205" s="241" t="s">
        <v>867</v>
      </c>
    </row>
    <row r="206" s="2" customFormat="1">
      <c r="A206" s="39"/>
      <c r="B206" s="40"/>
      <c r="C206" s="41"/>
      <c r="D206" s="245" t="s">
        <v>632</v>
      </c>
      <c r="E206" s="41"/>
      <c r="F206" s="299" t="s">
        <v>6124</v>
      </c>
      <c r="G206" s="41"/>
      <c r="H206" s="41"/>
      <c r="I206" s="300"/>
      <c r="J206" s="41"/>
      <c r="K206" s="41"/>
      <c r="L206" s="45"/>
      <c r="M206" s="301"/>
      <c r="N206" s="302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632</v>
      </c>
      <c r="AU206" s="18" t="s">
        <v>92</v>
      </c>
    </row>
    <row r="207" s="2" customFormat="1" ht="16.5" customHeight="1">
      <c r="A207" s="39"/>
      <c r="B207" s="40"/>
      <c r="C207" s="229" t="s">
        <v>2062</v>
      </c>
      <c r="D207" s="229" t="s">
        <v>247</v>
      </c>
      <c r="E207" s="230" t="s">
        <v>4143</v>
      </c>
      <c r="F207" s="231" t="s">
        <v>847</v>
      </c>
      <c r="G207" s="232" t="s">
        <v>2994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330</v>
      </c>
      <c r="AT207" s="241" t="s">
        <v>247</v>
      </c>
      <c r="AU207" s="241" t="s">
        <v>92</v>
      </c>
      <c r="AY207" s="18" t="s">
        <v>244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330</v>
      </c>
      <c r="BM207" s="241" t="s">
        <v>876</v>
      </c>
    </row>
    <row r="208" s="2" customFormat="1">
      <c r="A208" s="39"/>
      <c r="B208" s="40"/>
      <c r="C208" s="41"/>
      <c r="D208" s="245" t="s">
        <v>632</v>
      </c>
      <c r="E208" s="41"/>
      <c r="F208" s="299" t="s">
        <v>6125</v>
      </c>
      <c r="G208" s="41"/>
      <c r="H208" s="41"/>
      <c r="I208" s="300"/>
      <c r="J208" s="41"/>
      <c r="K208" s="41"/>
      <c r="L208" s="45"/>
      <c r="M208" s="301"/>
      <c r="N208" s="302"/>
      <c r="O208" s="92"/>
      <c r="P208" s="92"/>
      <c r="Q208" s="92"/>
      <c r="R208" s="92"/>
      <c r="S208" s="92"/>
      <c r="T208" s="93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632</v>
      </c>
      <c r="AU208" s="18" t="s">
        <v>92</v>
      </c>
    </row>
    <row r="209" s="2" customFormat="1" ht="16.5" customHeight="1">
      <c r="A209" s="39"/>
      <c r="B209" s="40"/>
      <c r="C209" s="229" t="s">
        <v>2066</v>
      </c>
      <c r="D209" s="229" t="s">
        <v>247</v>
      </c>
      <c r="E209" s="230" t="s">
        <v>4145</v>
      </c>
      <c r="F209" s="231" t="s">
        <v>6126</v>
      </c>
      <c r="G209" s="232" t="s">
        <v>2994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330</v>
      </c>
      <c r="AT209" s="241" t="s">
        <v>247</v>
      </c>
      <c r="AU209" s="241" t="s">
        <v>92</v>
      </c>
      <c r="AY209" s="18" t="s">
        <v>244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330</v>
      </c>
      <c r="BM209" s="241" t="s">
        <v>886</v>
      </c>
    </row>
    <row r="210" s="2" customFormat="1">
      <c r="A210" s="39"/>
      <c r="B210" s="40"/>
      <c r="C210" s="41"/>
      <c r="D210" s="245" t="s">
        <v>632</v>
      </c>
      <c r="E210" s="41"/>
      <c r="F210" s="299" t="s">
        <v>6127</v>
      </c>
      <c r="G210" s="41"/>
      <c r="H210" s="41"/>
      <c r="I210" s="300"/>
      <c r="J210" s="41"/>
      <c r="K210" s="41"/>
      <c r="L210" s="45"/>
      <c r="M210" s="301"/>
      <c r="N210" s="302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632</v>
      </c>
      <c r="AU210" s="18" t="s">
        <v>92</v>
      </c>
    </row>
    <row r="211" s="2" customFormat="1" ht="16.5" customHeight="1">
      <c r="A211" s="39"/>
      <c r="B211" s="40"/>
      <c r="C211" s="229" t="s">
        <v>2070</v>
      </c>
      <c r="D211" s="229" t="s">
        <v>247</v>
      </c>
      <c r="E211" s="230" t="s">
        <v>4149</v>
      </c>
      <c r="F211" s="231" t="s">
        <v>6128</v>
      </c>
      <c r="G211" s="232" t="s">
        <v>2994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330</v>
      </c>
      <c r="AT211" s="241" t="s">
        <v>247</v>
      </c>
      <c r="AU211" s="241" t="s">
        <v>92</v>
      </c>
      <c r="AY211" s="18" t="s">
        <v>244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330</v>
      </c>
      <c r="BM211" s="241" t="s">
        <v>930</v>
      </c>
    </row>
    <row r="212" s="2" customFormat="1">
      <c r="A212" s="39"/>
      <c r="B212" s="40"/>
      <c r="C212" s="41"/>
      <c r="D212" s="245" t="s">
        <v>632</v>
      </c>
      <c r="E212" s="41"/>
      <c r="F212" s="299" t="s">
        <v>6129</v>
      </c>
      <c r="G212" s="41"/>
      <c r="H212" s="41"/>
      <c r="I212" s="300"/>
      <c r="J212" s="41"/>
      <c r="K212" s="41"/>
      <c r="L212" s="45"/>
      <c r="M212" s="301"/>
      <c r="N212" s="302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632</v>
      </c>
      <c r="AU212" s="18" t="s">
        <v>92</v>
      </c>
    </row>
    <row r="213" s="2" customFormat="1" ht="16.5" customHeight="1">
      <c r="A213" s="39"/>
      <c r="B213" s="40"/>
      <c r="C213" s="229" t="s">
        <v>514</v>
      </c>
      <c r="D213" s="229" t="s">
        <v>247</v>
      </c>
      <c r="E213" s="230" t="s">
        <v>4151</v>
      </c>
      <c r="F213" s="231" t="s">
        <v>6130</v>
      </c>
      <c r="G213" s="232" t="s">
        <v>2994</v>
      </c>
      <c r="H213" s="233">
        <v>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330</v>
      </c>
      <c r="AT213" s="241" t="s">
        <v>247</v>
      </c>
      <c r="AU213" s="241" t="s">
        <v>92</v>
      </c>
      <c r="AY213" s="18" t="s">
        <v>244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330</v>
      </c>
      <c r="BM213" s="241" t="s">
        <v>966</v>
      </c>
    </row>
    <row r="214" s="2" customFormat="1">
      <c r="A214" s="39"/>
      <c r="B214" s="40"/>
      <c r="C214" s="41"/>
      <c r="D214" s="245" t="s">
        <v>632</v>
      </c>
      <c r="E214" s="41"/>
      <c r="F214" s="299" t="s">
        <v>6131</v>
      </c>
      <c r="G214" s="41"/>
      <c r="H214" s="41"/>
      <c r="I214" s="300"/>
      <c r="J214" s="41"/>
      <c r="K214" s="41"/>
      <c r="L214" s="45"/>
      <c r="M214" s="301"/>
      <c r="N214" s="302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632</v>
      </c>
      <c r="AU214" s="18" t="s">
        <v>92</v>
      </c>
    </row>
    <row r="215" s="2" customFormat="1" ht="16.5" customHeight="1">
      <c r="A215" s="39"/>
      <c r="B215" s="40"/>
      <c r="C215" s="229" t="s">
        <v>535</v>
      </c>
      <c r="D215" s="229" t="s">
        <v>247</v>
      </c>
      <c r="E215" s="230" t="s">
        <v>4153</v>
      </c>
      <c r="F215" s="231" t="s">
        <v>6132</v>
      </c>
      <c r="G215" s="232" t="s">
        <v>2994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330</v>
      </c>
      <c r="AT215" s="241" t="s">
        <v>247</v>
      </c>
      <c r="AU215" s="241" t="s">
        <v>92</v>
      </c>
      <c r="AY215" s="18" t="s">
        <v>244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330</v>
      </c>
      <c r="BM215" s="241" t="s">
        <v>975</v>
      </c>
    </row>
    <row r="216" s="2" customFormat="1">
      <c r="A216" s="39"/>
      <c r="B216" s="40"/>
      <c r="C216" s="41"/>
      <c r="D216" s="245" t="s">
        <v>632</v>
      </c>
      <c r="E216" s="41"/>
      <c r="F216" s="299" t="s">
        <v>6133</v>
      </c>
      <c r="G216" s="41"/>
      <c r="H216" s="41"/>
      <c r="I216" s="300"/>
      <c r="J216" s="41"/>
      <c r="K216" s="41"/>
      <c r="L216" s="45"/>
      <c r="M216" s="301"/>
      <c r="N216" s="302"/>
      <c r="O216" s="92"/>
      <c r="P216" s="92"/>
      <c r="Q216" s="92"/>
      <c r="R216" s="92"/>
      <c r="S216" s="92"/>
      <c r="T216" s="93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632</v>
      </c>
      <c r="AU216" s="18" t="s">
        <v>92</v>
      </c>
    </row>
    <row r="217" s="2" customFormat="1" ht="16.5" customHeight="1">
      <c r="A217" s="39"/>
      <c r="B217" s="40"/>
      <c r="C217" s="229" t="s">
        <v>540</v>
      </c>
      <c r="D217" s="229" t="s">
        <v>247</v>
      </c>
      <c r="E217" s="230" t="s">
        <v>4155</v>
      </c>
      <c r="F217" s="231" t="s">
        <v>6134</v>
      </c>
      <c r="G217" s="232" t="s">
        <v>2994</v>
      </c>
      <c r="H217" s="233">
        <v>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330</v>
      </c>
      <c r="AT217" s="241" t="s">
        <v>247</v>
      </c>
      <c r="AU217" s="241" t="s">
        <v>92</v>
      </c>
      <c r="AY217" s="18" t="s">
        <v>244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330</v>
      </c>
      <c r="BM217" s="241" t="s">
        <v>1019</v>
      </c>
    </row>
    <row r="218" s="2" customFormat="1">
      <c r="A218" s="39"/>
      <c r="B218" s="40"/>
      <c r="C218" s="41"/>
      <c r="D218" s="245" t="s">
        <v>632</v>
      </c>
      <c r="E218" s="41"/>
      <c r="F218" s="299" t="s">
        <v>6135</v>
      </c>
      <c r="G218" s="41"/>
      <c r="H218" s="41"/>
      <c r="I218" s="300"/>
      <c r="J218" s="41"/>
      <c r="K218" s="41"/>
      <c r="L218" s="45"/>
      <c r="M218" s="301"/>
      <c r="N218" s="302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632</v>
      </c>
      <c r="AU218" s="18" t="s">
        <v>92</v>
      </c>
    </row>
    <row r="219" s="2" customFormat="1" ht="16.5" customHeight="1">
      <c r="A219" s="39"/>
      <c r="B219" s="40"/>
      <c r="C219" s="229" t="s">
        <v>545</v>
      </c>
      <c r="D219" s="229" t="s">
        <v>247</v>
      </c>
      <c r="E219" s="230" t="s">
        <v>4157</v>
      </c>
      <c r="F219" s="231" t="s">
        <v>6136</v>
      </c>
      <c r="G219" s="232" t="s">
        <v>2994</v>
      </c>
      <c r="H219" s="233">
        <v>1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330</v>
      </c>
      <c r="AT219" s="241" t="s">
        <v>247</v>
      </c>
      <c r="AU219" s="241" t="s">
        <v>92</v>
      </c>
      <c r="AY219" s="18" t="s">
        <v>244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330</v>
      </c>
      <c r="BM219" s="241" t="s">
        <v>1141</v>
      </c>
    </row>
    <row r="220" s="2" customFormat="1">
      <c r="A220" s="39"/>
      <c r="B220" s="40"/>
      <c r="C220" s="41"/>
      <c r="D220" s="245" t="s">
        <v>632</v>
      </c>
      <c r="E220" s="41"/>
      <c r="F220" s="299" t="s">
        <v>6137</v>
      </c>
      <c r="G220" s="41"/>
      <c r="H220" s="41"/>
      <c r="I220" s="300"/>
      <c r="J220" s="41"/>
      <c r="K220" s="41"/>
      <c r="L220" s="45"/>
      <c r="M220" s="301"/>
      <c r="N220" s="302"/>
      <c r="O220" s="92"/>
      <c r="P220" s="92"/>
      <c r="Q220" s="92"/>
      <c r="R220" s="92"/>
      <c r="S220" s="92"/>
      <c r="T220" s="93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632</v>
      </c>
      <c r="AU220" s="18" t="s">
        <v>92</v>
      </c>
    </row>
    <row r="221" s="2" customFormat="1" ht="16.5" customHeight="1">
      <c r="A221" s="39"/>
      <c r="B221" s="40"/>
      <c r="C221" s="229" t="s">
        <v>549</v>
      </c>
      <c r="D221" s="229" t="s">
        <v>247</v>
      </c>
      <c r="E221" s="230" t="s">
        <v>4159</v>
      </c>
      <c r="F221" s="231" t="s">
        <v>3765</v>
      </c>
      <c r="G221" s="232" t="s">
        <v>2994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330</v>
      </c>
      <c r="AT221" s="241" t="s">
        <v>247</v>
      </c>
      <c r="AU221" s="241" t="s">
        <v>92</v>
      </c>
      <c r="AY221" s="18" t="s">
        <v>244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330</v>
      </c>
      <c r="BM221" s="241" t="s">
        <v>1150</v>
      </c>
    </row>
    <row r="222" s="2" customFormat="1">
      <c r="A222" s="39"/>
      <c r="B222" s="40"/>
      <c r="C222" s="41"/>
      <c r="D222" s="245" t="s">
        <v>632</v>
      </c>
      <c r="E222" s="41"/>
      <c r="F222" s="299" t="s">
        <v>6138</v>
      </c>
      <c r="G222" s="41"/>
      <c r="H222" s="41"/>
      <c r="I222" s="300"/>
      <c r="J222" s="41"/>
      <c r="K222" s="41"/>
      <c r="L222" s="45"/>
      <c r="M222" s="301"/>
      <c r="N222" s="302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632</v>
      </c>
      <c r="AU222" s="18" t="s">
        <v>92</v>
      </c>
    </row>
    <row r="223" s="2" customFormat="1" ht="16.5" customHeight="1">
      <c r="A223" s="39"/>
      <c r="B223" s="40"/>
      <c r="C223" s="229" t="s">
        <v>554</v>
      </c>
      <c r="D223" s="229" t="s">
        <v>247</v>
      </c>
      <c r="E223" s="230" t="s">
        <v>4163</v>
      </c>
      <c r="F223" s="231" t="s">
        <v>6139</v>
      </c>
      <c r="G223" s="232" t="s">
        <v>2994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330</v>
      </c>
      <c r="AT223" s="241" t="s">
        <v>247</v>
      </c>
      <c r="AU223" s="241" t="s">
        <v>92</v>
      </c>
      <c r="AY223" s="18" t="s">
        <v>244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330</v>
      </c>
      <c r="BM223" s="241" t="s">
        <v>1213</v>
      </c>
    </row>
    <row r="224" s="2" customFormat="1">
      <c r="A224" s="39"/>
      <c r="B224" s="40"/>
      <c r="C224" s="41"/>
      <c r="D224" s="245" t="s">
        <v>632</v>
      </c>
      <c r="E224" s="41"/>
      <c r="F224" s="299" t="s">
        <v>6140</v>
      </c>
      <c r="G224" s="41"/>
      <c r="H224" s="41"/>
      <c r="I224" s="300"/>
      <c r="J224" s="41"/>
      <c r="K224" s="41"/>
      <c r="L224" s="45"/>
      <c r="M224" s="301"/>
      <c r="N224" s="302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632</v>
      </c>
      <c r="AU224" s="18" t="s">
        <v>92</v>
      </c>
    </row>
    <row r="225" s="2" customFormat="1" ht="16.5" customHeight="1">
      <c r="A225" s="39"/>
      <c r="B225" s="40"/>
      <c r="C225" s="229" t="s">
        <v>567</v>
      </c>
      <c r="D225" s="229" t="s">
        <v>247</v>
      </c>
      <c r="E225" s="230" t="s">
        <v>4165</v>
      </c>
      <c r="F225" s="231" t="s">
        <v>6141</v>
      </c>
      <c r="G225" s="232" t="s">
        <v>2994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330</v>
      </c>
      <c r="AT225" s="241" t="s">
        <v>247</v>
      </c>
      <c r="AU225" s="241" t="s">
        <v>92</v>
      </c>
      <c r="AY225" s="18" t="s">
        <v>244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330</v>
      </c>
      <c r="BM225" s="241" t="s">
        <v>1222</v>
      </c>
    </row>
    <row r="226" s="2" customFormat="1">
      <c r="A226" s="39"/>
      <c r="B226" s="40"/>
      <c r="C226" s="41"/>
      <c r="D226" s="245" t="s">
        <v>632</v>
      </c>
      <c r="E226" s="41"/>
      <c r="F226" s="299" t="s">
        <v>6142</v>
      </c>
      <c r="G226" s="41"/>
      <c r="H226" s="41"/>
      <c r="I226" s="300"/>
      <c r="J226" s="41"/>
      <c r="K226" s="41"/>
      <c r="L226" s="45"/>
      <c r="M226" s="301"/>
      <c r="N226" s="302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632</v>
      </c>
      <c r="AU226" s="18" t="s">
        <v>92</v>
      </c>
    </row>
    <row r="227" s="2" customFormat="1" ht="16.5" customHeight="1">
      <c r="A227" s="39"/>
      <c r="B227" s="40"/>
      <c r="C227" s="229" t="s">
        <v>578</v>
      </c>
      <c r="D227" s="229" t="s">
        <v>247</v>
      </c>
      <c r="E227" s="230" t="s">
        <v>4167</v>
      </c>
      <c r="F227" s="231" t="s">
        <v>6143</v>
      </c>
      <c r="G227" s="232" t="s">
        <v>2994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330</v>
      </c>
      <c r="AT227" s="241" t="s">
        <v>247</v>
      </c>
      <c r="AU227" s="241" t="s">
        <v>92</v>
      </c>
      <c r="AY227" s="18" t="s">
        <v>244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330</v>
      </c>
      <c r="BM227" s="241" t="s">
        <v>1230</v>
      </c>
    </row>
    <row r="228" s="2" customFormat="1">
      <c r="A228" s="39"/>
      <c r="B228" s="40"/>
      <c r="C228" s="41"/>
      <c r="D228" s="245" t="s">
        <v>632</v>
      </c>
      <c r="E228" s="41"/>
      <c r="F228" s="299" t="s">
        <v>6144</v>
      </c>
      <c r="G228" s="41"/>
      <c r="H228" s="41"/>
      <c r="I228" s="300"/>
      <c r="J228" s="41"/>
      <c r="K228" s="41"/>
      <c r="L228" s="45"/>
      <c r="M228" s="318"/>
      <c r="N228" s="319"/>
      <c r="O228" s="312"/>
      <c r="P228" s="312"/>
      <c r="Q228" s="312"/>
      <c r="R228" s="312"/>
      <c r="S228" s="312"/>
      <c r="T228" s="320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632</v>
      </c>
      <c r="AU228" s="18" t="s">
        <v>92</v>
      </c>
    </row>
    <row r="229" s="2" customFormat="1" ht="6.96" customHeight="1">
      <c r="A229" s="39"/>
      <c r="B229" s="67"/>
      <c r="C229" s="68"/>
      <c r="D229" s="68"/>
      <c r="E229" s="68"/>
      <c r="F229" s="68"/>
      <c r="G229" s="68"/>
      <c r="H229" s="68"/>
      <c r="I229" s="68"/>
      <c r="J229" s="68"/>
      <c r="K229" s="68"/>
      <c r="L229" s="45"/>
      <c r="M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</sheetData>
  <sheetProtection sheet="1" autoFilter="0" formatColumns="0" formatRows="0" objects="1" scenarios="1" spinCount="100000" saltValue="Bdc1btbSYkjokRF0YeU3e7FIl4qR+ZroJP6JEJIPK955PK6bvXHL+OdGKimH+Ff0Xfwz0wqzSCHIqhnjEv3Cpw==" hashValue="88DOBmlocqYLYcCUPvwbfCNDVAuuy2vcvEbEpaGTHZt1fke2ln19rUdEcF52EuJBAXvMvAKqynEkSeVDkmuFew==" algorithmName="SHA-512" password="CC35"/>
  <autoFilter ref="C122:K22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1895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ROUND((SUM(BE132:BE294)),  2)</f>
        <v>0</v>
      </c>
      <c r="G35" s="39"/>
      <c r="H35" s="39"/>
      <c r="I35" s="166">
        <v>0.20999999999999999</v>
      </c>
      <c r="J35" s="165">
        <f>ROUND(((SUM(BE132:BE294))*I35),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ROUND((SUM(BF132:BF294)),  2)</f>
        <v>0</v>
      </c>
      <c r="G36" s="39"/>
      <c r="H36" s="39"/>
      <c r="I36" s="166">
        <v>0.12</v>
      </c>
      <c r="J36" s="165">
        <f>ROUND(((SUM(BF132:BF294))*I36),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ROUND((SUM(BG132:BG294)),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ROUND((SUM(BH132:BH294)),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ROUND((SUM(BI132:BI294)),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D.1.1.1b - ARS- Můstek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204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208</v>
      </c>
      <c r="E100" s="198"/>
      <c r="F100" s="198"/>
      <c r="G100" s="198"/>
      <c r="H100" s="198"/>
      <c r="I100" s="198"/>
      <c r="J100" s="199">
        <f>J134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209</v>
      </c>
      <c r="E101" s="198"/>
      <c r="F101" s="198"/>
      <c r="G101" s="198"/>
      <c r="H101" s="198"/>
      <c r="I101" s="198"/>
      <c r="J101" s="199">
        <f>J138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210</v>
      </c>
      <c r="E102" s="198"/>
      <c r="F102" s="198"/>
      <c r="G102" s="198"/>
      <c r="H102" s="198"/>
      <c r="I102" s="198"/>
      <c r="J102" s="199">
        <f>J156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90"/>
      <c r="C103" s="191"/>
      <c r="D103" s="192" t="s">
        <v>213</v>
      </c>
      <c r="E103" s="193"/>
      <c r="F103" s="193"/>
      <c r="G103" s="193"/>
      <c r="H103" s="193"/>
      <c r="I103" s="193"/>
      <c r="J103" s="194">
        <f>J159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96"/>
      <c r="C104" s="134"/>
      <c r="D104" s="197" t="s">
        <v>215</v>
      </c>
      <c r="E104" s="198"/>
      <c r="F104" s="198"/>
      <c r="G104" s="198"/>
      <c r="H104" s="198"/>
      <c r="I104" s="198"/>
      <c r="J104" s="199">
        <f>J160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216</v>
      </c>
      <c r="E105" s="198"/>
      <c r="F105" s="198"/>
      <c r="G105" s="198"/>
      <c r="H105" s="198"/>
      <c r="I105" s="198"/>
      <c r="J105" s="199">
        <f>J172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218</v>
      </c>
      <c r="E106" s="198"/>
      <c r="F106" s="198"/>
      <c r="G106" s="198"/>
      <c r="H106" s="198"/>
      <c r="I106" s="198"/>
      <c r="J106" s="199">
        <f>J198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219</v>
      </c>
      <c r="E107" s="198"/>
      <c r="F107" s="198"/>
      <c r="G107" s="198"/>
      <c r="H107" s="198"/>
      <c r="I107" s="198"/>
      <c r="J107" s="199">
        <f>J235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220</v>
      </c>
      <c r="E108" s="198"/>
      <c r="F108" s="198"/>
      <c r="G108" s="198"/>
      <c r="H108" s="198"/>
      <c r="I108" s="198"/>
      <c r="J108" s="199">
        <f>J241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222</v>
      </c>
      <c r="E109" s="198"/>
      <c r="F109" s="198"/>
      <c r="G109" s="198"/>
      <c r="H109" s="198"/>
      <c r="I109" s="198"/>
      <c r="J109" s="199">
        <f>J264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223</v>
      </c>
      <c r="E110" s="198"/>
      <c r="F110" s="198"/>
      <c r="G110" s="198"/>
      <c r="H110" s="198"/>
      <c r="I110" s="198"/>
      <c r="J110" s="199">
        <f>J275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229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186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189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192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D.1.1.1b - ARS- Můstek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Areál Nemocnice České Budějovice</v>
      </c>
      <c r="G126" s="41"/>
      <c r="H126" s="41"/>
      <c r="I126" s="33" t="s">
        <v>22</v>
      </c>
      <c r="J126" s="80" t="str">
        <f>IF(J14="","",J14)</f>
        <v>29. 4. 2025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32</v>
      </c>
      <c r="J128" s="37" t="str">
        <f>E23</f>
        <v>AGP nova spol.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30</v>
      </c>
      <c r="D129" s="41"/>
      <c r="E129" s="41"/>
      <c r="F129" s="28" t="str">
        <f>IF(E20="","",E20)</f>
        <v>Vyplň údaj</v>
      </c>
      <c r="G129" s="41"/>
      <c r="H129" s="41"/>
      <c r="I129" s="33" t="s">
        <v>37</v>
      </c>
      <c r="J129" s="37" t="str">
        <f>E26</f>
        <v>QSB,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230</v>
      </c>
      <c r="D131" s="204" t="s">
        <v>68</v>
      </c>
      <c r="E131" s="204" t="s">
        <v>64</v>
      </c>
      <c r="F131" s="204" t="s">
        <v>65</v>
      </c>
      <c r="G131" s="204" t="s">
        <v>231</v>
      </c>
      <c r="H131" s="204" t="s">
        <v>232</v>
      </c>
      <c r="I131" s="204" t="s">
        <v>233</v>
      </c>
      <c r="J131" s="205" t="s">
        <v>201</v>
      </c>
      <c r="K131" s="206" t="s">
        <v>234</v>
      </c>
      <c r="L131" s="207"/>
      <c r="M131" s="101" t="s">
        <v>1</v>
      </c>
      <c r="N131" s="102" t="s">
        <v>47</v>
      </c>
      <c r="O131" s="102" t="s">
        <v>235</v>
      </c>
      <c r="P131" s="102" t="s">
        <v>236</v>
      </c>
      <c r="Q131" s="102" t="s">
        <v>237</v>
      </c>
      <c r="R131" s="102" t="s">
        <v>238</v>
      </c>
      <c r="S131" s="102" t="s">
        <v>239</v>
      </c>
      <c r="T131" s="103" t="s">
        <v>240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241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P133+P159</f>
        <v>0</v>
      </c>
      <c r="Q132" s="105"/>
      <c r="R132" s="210">
        <f>R133+R159</f>
        <v>49.101831529999998</v>
      </c>
      <c r="S132" s="105"/>
      <c r="T132" s="211">
        <f>T133+T159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82</v>
      </c>
      <c r="AU132" s="18" t="s">
        <v>203</v>
      </c>
      <c r="BK132" s="212">
        <f>BK133+BK159</f>
        <v>0</v>
      </c>
    </row>
    <row r="133" s="12" customFormat="1" ht="25.92" customHeight="1">
      <c r="A133" s="12"/>
      <c r="B133" s="213"/>
      <c r="C133" s="214"/>
      <c r="D133" s="215" t="s">
        <v>82</v>
      </c>
      <c r="E133" s="216" t="s">
        <v>242</v>
      </c>
      <c r="F133" s="216" t="s">
        <v>243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P134+P138+P156</f>
        <v>0</v>
      </c>
      <c r="Q133" s="221"/>
      <c r="R133" s="222">
        <f>R134+R138+R156</f>
        <v>34.03902952</v>
      </c>
      <c r="S133" s="221"/>
      <c r="T133" s="223">
        <f>T134+T138+T156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90</v>
      </c>
      <c r="AT133" s="225" t="s">
        <v>82</v>
      </c>
      <c r="AU133" s="225" t="s">
        <v>83</v>
      </c>
      <c r="AY133" s="224" t="s">
        <v>244</v>
      </c>
      <c r="BK133" s="226">
        <f>BK134+BK138+BK156</f>
        <v>0</v>
      </c>
    </row>
    <row r="134" s="12" customFormat="1" ht="22.8" customHeight="1">
      <c r="A134" s="12"/>
      <c r="B134" s="213"/>
      <c r="C134" s="214"/>
      <c r="D134" s="215" t="s">
        <v>82</v>
      </c>
      <c r="E134" s="227" t="s">
        <v>251</v>
      </c>
      <c r="F134" s="227" t="s">
        <v>480</v>
      </c>
      <c r="G134" s="214"/>
      <c r="H134" s="214"/>
      <c r="I134" s="217"/>
      <c r="J134" s="228">
        <f>BK134</f>
        <v>0</v>
      </c>
      <c r="K134" s="214"/>
      <c r="L134" s="219"/>
      <c r="M134" s="220"/>
      <c r="N134" s="221"/>
      <c r="O134" s="221"/>
      <c r="P134" s="222">
        <f>SUM(P135:P137)</f>
        <v>0</v>
      </c>
      <c r="Q134" s="221"/>
      <c r="R134" s="222">
        <f>SUM(R135:R137)</f>
        <v>4.6136721600000001</v>
      </c>
      <c r="S134" s="221"/>
      <c r="T134" s="223">
        <f>SUM(T135:T137)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90</v>
      </c>
      <c r="AT134" s="225" t="s">
        <v>82</v>
      </c>
      <c r="AU134" s="225" t="s">
        <v>90</v>
      </c>
      <c r="AY134" s="224" t="s">
        <v>244</v>
      </c>
      <c r="BK134" s="226">
        <f>SUM(BK135:BK137)</f>
        <v>0</v>
      </c>
    </row>
    <row r="135" s="2" customFormat="1" ht="24.15" customHeight="1">
      <c r="A135" s="39"/>
      <c r="B135" s="40"/>
      <c r="C135" s="229" t="s">
        <v>90</v>
      </c>
      <c r="D135" s="229" t="s">
        <v>247</v>
      </c>
      <c r="E135" s="230" t="s">
        <v>1896</v>
      </c>
      <c r="F135" s="231" t="s">
        <v>1897</v>
      </c>
      <c r="G135" s="232" t="s">
        <v>174</v>
      </c>
      <c r="H135" s="233">
        <v>130.44800000000001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0.014670000000000001</v>
      </c>
      <c r="R135" s="239">
        <f>Q135*H135</f>
        <v>1.9136721600000002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251</v>
      </c>
      <c r="AT135" s="241" t="s">
        <v>247</v>
      </c>
      <c r="AU135" s="241" t="s">
        <v>92</v>
      </c>
      <c r="AY135" s="18" t="s">
        <v>244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251</v>
      </c>
      <c r="BM135" s="241" t="s">
        <v>1898</v>
      </c>
    </row>
    <row r="136" s="13" customFormat="1">
      <c r="A136" s="13"/>
      <c r="B136" s="243"/>
      <c r="C136" s="244"/>
      <c r="D136" s="245" t="s">
        <v>253</v>
      </c>
      <c r="E136" s="246" t="s">
        <v>1</v>
      </c>
      <c r="F136" s="247" t="s">
        <v>1899</v>
      </c>
      <c r="G136" s="244"/>
      <c r="H136" s="248">
        <v>130.44800000000001</v>
      </c>
      <c r="I136" s="249"/>
      <c r="J136" s="244"/>
      <c r="K136" s="244"/>
      <c r="L136" s="250"/>
      <c r="M136" s="251"/>
      <c r="N136" s="252"/>
      <c r="O136" s="252"/>
      <c r="P136" s="252"/>
      <c r="Q136" s="252"/>
      <c r="R136" s="252"/>
      <c r="S136" s="252"/>
      <c r="T136" s="25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4" t="s">
        <v>253</v>
      </c>
      <c r="AU136" s="254" t="s">
        <v>92</v>
      </c>
      <c r="AV136" s="13" t="s">
        <v>92</v>
      </c>
      <c r="AW136" s="13" t="s">
        <v>36</v>
      </c>
      <c r="AX136" s="13" t="s">
        <v>90</v>
      </c>
      <c r="AY136" s="254" t="s">
        <v>244</v>
      </c>
    </row>
    <row r="137" s="2" customFormat="1" ht="16.5" customHeight="1">
      <c r="A137" s="39"/>
      <c r="B137" s="40"/>
      <c r="C137" s="229" t="s">
        <v>92</v>
      </c>
      <c r="D137" s="229" t="s">
        <v>247</v>
      </c>
      <c r="E137" s="230" t="s">
        <v>1900</v>
      </c>
      <c r="F137" s="231" t="s">
        <v>1901</v>
      </c>
      <c r="G137" s="232" t="s">
        <v>171</v>
      </c>
      <c r="H137" s="233">
        <v>1.0800000000000001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2.5</v>
      </c>
      <c r="R137" s="239">
        <f>Q137*H137</f>
        <v>2.7000000000000002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251</v>
      </c>
      <c r="AT137" s="241" t="s">
        <v>247</v>
      </c>
      <c r="AU137" s="241" t="s">
        <v>92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251</v>
      </c>
      <c r="BM137" s="241" t="s">
        <v>1902</v>
      </c>
    </row>
    <row r="138" s="12" customFormat="1" ht="22.8" customHeight="1">
      <c r="A138" s="12"/>
      <c r="B138" s="213"/>
      <c r="C138" s="214"/>
      <c r="D138" s="215" t="s">
        <v>82</v>
      </c>
      <c r="E138" s="227" t="s">
        <v>266</v>
      </c>
      <c r="F138" s="227" t="s">
        <v>489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SUM(P139:P155)</f>
        <v>0</v>
      </c>
      <c r="Q138" s="221"/>
      <c r="R138" s="222">
        <f>SUM(R139:R155)</f>
        <v>29.425357359999996</v>
      </c>
      <c r="S138" s="221"/>
      <c r="T138" s="223">
        <f>SUM(T139:T155)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90</v>
      </c>
      <c r="AY138" s="224" t="s">
        <v>244</v>
      </c>
      <c r="BK138" s="226">
        <f>SUM(BK139:BK155)</f>
        <v>0</v>
      </c>
    </row>
    <row r="139" s="2" customFormat="1" ht="24.15" customHeight="1">
      <c r="A139" s="39"/>
      <c r="B139" s="40"/>
      <c r="C139" s="229" t="s">
        <v>251</v>
      </c>
      <c r="D139" s="229" t="s">
        <v>247</v>
      </c>
      <c r="E139" s="230" t="s">
        <v>1903</v>
      </c>
      <c r="F139" s="231" t="s">
        <v>1904</v>
      </c>
      <c r="G139" s="232" t="s">
        <v>174</v>
      </c>
      <c r="H139" s="233">
        <v>82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0.00013999999999999999</v>
      </c>
      <c r="R139" s="239">
        <f>Q139*H139</f>
        <v>0.011479999999999999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251</v>
      </c>
      <c r="AT139" s="241" t="s">
        <v>247</v>
      </c>
      <c r="AU139" s="241" t="s">
        <v>92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251</v>
      </c>
      <c r="BM139" s="241" t="s">
        <v>1905</v>
      </c>
    </row>
    <row r="140" s="13" customFormat="1">
      <c r="A140" s="13"/>
      <c r="B140" s="243"/>
      <c r="C140" s="244"/>
      <c r="D140" s="245" t="s">
        <v>253</v>
      </c>
      <c r="E140" s="246" t="s">
        <v>1</v>
      </c>
      <c r="F140" s="247" t="s">
        <v>876</v>
      </c>
      <c r="G140" s="244"/>
      <c r="H140" s="248">
        <v>82</v>
      </c>
      <c r="I140" s="249"/>
      <c r="J140" s="244"/>
      <c r="K140" s="244"/>
      <c r="L140" s="250"/>
      <c r="M140" s="251"/>
      <c r="N140" s="252"/>
      <c r="O140" s="252"/>
      <c r="P140" s="252"/>
      <c r="Q140" s="252"/>
      <c r="R140" s="252"/>
      <c r="S140" s="252"/>
      <c r="T140" s="25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4" t="s">
        <v>253</v>
      </c>
      <c r="AU140" s="254" t="s">
        <v>92</v>
      </c>
      <c r="AV140" s="13" t="s">
        <v>92</v>
      </c>
      <c r="AW140" s="13" t="s">
        <v>36</v>
      </c>
      <c r="AX140" s="13" t="s">
        <v>83</v>
      </c>
      <c r="AY140" s="254" t="s">
        <v>244</v>
      </c>
    </row>
    <row r="141" s="14" customFormat="1">
      <c r="A141" s="14"/>
      <c r="B141" s="255"/>
      <c r="C141" s="256"/>
      <c r="D141" s="245" t="s">
        <v>253</v>
      </c>
      <c r="E141" s="257" t="s">
        <v>1</v>
      </c>
      <c r="F141" s="258" t="s">
        <v>255</v>
      </c>
      <c r="G141" s="256"/>
      <c r="H141" s="259">
        <v>82</v>
      </c>
      <c r="I141" s="260"/>
      <c r="J141" s="256"/>
      <c r="K141" s="256"/>
      <c r="L141" s="261"/>
      <c r="M141" s="262"/>
      <c r="N141" s="263"/>
      <c r="O141" s="263"/>
      <c r="P141" s="263"/>
      <c r="Q141" s="263"/>
      <c r="R141" s="263"/>
      <c r="S141" s="263"/>
      <c r="T141" s="26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5" t="s">
        <v>253</v>
      </c>
      <c r="AU141" s="265" t="s">
        <v>92</v>
      </c>
      <c r="AV141" s="14" t="s">
        <v>251</v>
      </c>
      <c r="AW141" s="14" t="s">
        <v>36</v>
      </c>
      <c r="AX141" s="14" t="s">
        <v>90</v>
      </c>
      <c r="AY141" s="265" t="s">
        <v>244</v>
      </c>
    </row>
    <row r="142" s="2" customFormat="1" ht="44.25" customHeight="1">
      <c r="A142" s="39"/>
      <c r="B142" s="40"/>
      <c r="C142" s="229" t="s">
        <v>642</v>
      </c>
      <c r="D142" s="229" t="s">
        <v>247</v>
      </c>
      <c r="E142" s="230" t="s">
        <v>1906</v>
      </c>
      <c r="F142" s="231" t="s">
        <v>1907</v>
      </c>
      <c r="G142" s="232" t="s">
        <v>174</v>
      </c>
      <c r="H142" s="233">
        <v>82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0.01189</v>
      </c>
      <c r="R142" s="239">
        <f>Q142*H142</f>
        <v>0.97497999999999996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251</v>
      </c>
      <c r="AT142" s="241" t="s">
        <v>247</v>
      </c>
      <c r="AU142" s="241" t="s">
        <v>92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251</v>
      </c>
      <c r="BM142" s="241" t="s">
        <v>1908</v>
      </c>
    </row>
    <row r="143" s="2" customFormat="1" ht="24.15" customHeight="1">
      <c r="A143" s="39"/>
      <c r="B143" s="40"/>
      <c r="C143" s="287" t="s">
        <v>646</v>
      </c>
      <c r="D143" s="287" t="s">
        <v>529</v>
      </c>
      <c r="E143" s="288" t="s">
        <v>1909</v>
      </c>
      <c r="F143" s="289" t="s">
        <v>1910</v>
      </c>
      <c r="G143" s="290" t="s">
        <v>174</v>
      </c>
      <c r="H143" s="291">
        <v>86.099999999999994</v>
      </c>
      <c r="I143" s="292"/>
      <c r="J143" s="293">
        <f>ROUND(I143*H143,2)</f>
        <v>0</v>
      </c>
      <c r="K143" s="294"/>
      <c r="L143" s="295"/>
      <c r="M143" s="296" t="s">
        <v>1</v>
      </c>
      <c r="N143" s="297" t="s">
        <v>48</v>
      </c>
      <c r="O143" s="92"/>
      <c r="P143" s="239">
        <f>O143*H143</f>
        <v>0</v>
      </c>
      <c r="Q143" s="239">
        <v>0.0465</v>
      </c>
      <c r="R143" s="239">
        <f>Q143*H143</f>
        <v>4.0036499999999995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280</v>
      </c>
      <c r="AT143" s="241" t="s">
        <v>529</v>
      </c>
      <c r="AU143" s="241" t="s">
        <v>92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251</v>
      </c>
      <c r="BM143" s="241" t="s">
        <v>1911</v>
      </c>
    </row>
    <row r="144" s="13" customFormat="1">
      <c r="A144" s="13"/>
      <c r="B144" s="243"/>
      <c r="C144" s="244"/>
      <c r="D144" s="245" t="s">
        <v>253</v>
      </c>
      <c r="E144" s="246" t="s">
        <v>1</v>
      </c>
      <c r="F144" s="247" t="s">
        <v>1912</v>
      </c>
      <c r="G144" s="244"/>
      <c r="H144" s="248">
        <v>82</v>
      </c>
      <c r="I144" s="249"/>
      <c r="J144" s="244"/>
      <c r="K144" s="244"/>
      <c r="L144" s="250"/>
      <c r="M144" s="251"/>
      <c r="N144" s="252"/>
      <c r="O144" s="252"/>
      <c r="P144" s="252"/>
      <c r="Q144" s="252"/>
      <c r="R144" s="252"/>
      <c r="S144" s="252"/>
      <c r="T144" s="25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4" t="s">
        <v>253</v>
      </c>
      <c r="AU144" s="254" t="s">
        <v>92</v>
      </c>
      <c r="AV144" s="13" t="s">
        <v>92</v>
      </c>
      <c r="AW144" s="13" t="s">
        <v>36</v>
      </c>
      <c r="AX144" s="13" t="s">
        <v>90</v>
      </c>
      <c r="AY144" s="254" t="s">
        <v>244</v>
      </c>
    </row>
    <row r="145" s="13" customFormat="1">
      <c r="A145" s="13"/>
      <c r="B145" s="243"/>
      <c r="C145" s="244"/>
      <c r="D145" s="245" t="s">
        <v>253</v>
      </c>
      <c r="E145" s="244"/>
      <c r="F145" s="247" t="s">
        <v>1913</v>
      </c>
      <c r="G145" s="244"/>
      <c r="H145" s="248">
        <v>86.099999999999994</v>
      </c>
      <c r="I145" s="249"/>
      <c r="J145" s="244"/>
      <c r="K145" s="244"/>
      <c r="L145" s="250"/>
      <c r="M145" s="251"/>
      <c r="N145" s="252"/>
      <c r="O145" s="252"/>
      <c r="P145" s="252"/>
      <c r="Q145" s="252"/>
      <c r="R145" s="252"/>
      <c r="S145" s="252"/>
      <c r="T145" s="25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4" t="s">
        <v>253</v>
      </c>
      <c r="AU145" s="254" t="s">
        <v>92</v>
      </c>
      <c r="AV145" s="13" t="s">
        <v>92</v>
      </c>
      <c r="AW145" s="13" t="s">
        <v>4</v>
      </c>
      <c r="AX145" s="13" t="s">
        <v>90</v>
      </c>
      <c r="AY145" s="254" t="s">
        <v>244</v>
      </c>
    </row>
    <row r="146" s="2" customFormat="1" ht="24.15" customHeight="1">
      <c r="A146" s="39"/>
      <c r="B146" s="40"/>
      <c r="C146" s="229" t="s">
        <v>260</v>
      </c>
      <c r="D146" s="229" t="s">
        <v>247</v>
      </c>
      <c r="E146" s="230" t="s">
        <v>1914</v>
      </c>
      <c r="F146" s="231" t="s">
        <v>1915</v>
      </c>
      <c r="G146" s="232" t="s">
        <v>174</v>
      </c>
      <c r="H146" s="233">
        <v>82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0.0028500000000000001</v>
      </c>
      <c r="R146" s="239">
        <f>Q146*H146</f>
        <v>0.23370000000000002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251</v>
      </c>
      <c r="AT146" s="241" t="s">
        <v>247</v>
      </c>
      <c r="AU146" s="241" t="s">
        <v>92</v>
      </c>
      <c r="AY146" s="18" t="s">
        <v>244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251</v>
      </c>
      <c r="BM146" s="241" t="s">
        <v>1916</v>
      </c>
    </row>
    <row r="147" s="13" customFormat="1">
      <c r="A147" s="13"/>
      <c r="B147" s="243"/>
      <c r="C147" s="244"/>
      <c r="D147" s="245" t="s">
        <v>253</v>
      </c>
      <c r="E147" s="246" t="s">
        <v>1</v>
      </c>
      <c r="F147" s="247" t="s">
        <v>876</v>
      </c>
      <c r="G147" s="244"/>
      <c r="H147" s="248">
        <v>82</v>
      </c>
      <c r="I147" s="249"/>
      <c r="J147" s="244"/>
      <c r="K147" s="244"/>
      <c r="L147" s="250"/>
      <c r="M147" s="251"/>
      <c r="N147" s="252"/>
      <c r="O147" s="252"/>
      <c r="P147" s="252"/>
      <c r="Q147" s="252"/>
      <c r="R147" s="252"/>
      <c r="S147" s="252"/>
      <c r="T147" s="25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4" t="s">
        <v>253</v>
      </c>
      <c r="AU147" s="254" t="s">
        <v>92</v>
      </c>
      <c r="AV147" s="13" t="s">
        <v>92</v>
      </c>
      <c r="AW147" s="13" t="s">
        <v>36</v>
      </c>
      <c r="AX147" s="13" t="s">
        <v>83</v>
      </c>
      <c r="AY147" s="254" t="s">
        <v>244</v>
      </c>
    </row>
    <row r="148" s="14" customFormat="1">
      <c r="A148" s="14"/>
      <c r="B148" s="255"/>
      <c r="C148" s="256"/>
      <c r="D148" s="245" t="s">
        <v>253</v>
      </c>
      <c r="E148" s="257" t="s">
        <v>1</v>
      </c>
      <c r="F148" s="258" t="s">
        <v>255</v>
      </c>
      <c r="G148" s="256"/>
      <c r="H148" s="259">
        <v>82</v>
      </c>
      <c r="I148" s="260"/>
      <c r="J148" s="256"/>
      <c r="K148" s="256"/>
      <c r="L148" s="261"/>
      <c r="M148" s="262"/>
      <c r="N148" s="263"/>
      <c r="O148" s="263"/>
      <c r="P148" s="263"/>
      <c r="Q148" s="263"/>
      <c r="R148" s="263"/>
      <c r="S148" s="263"/>
      <c r="T148" s="26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5" t="s">
        <v>253</v>
      </c>
      <c r="AU148" s="265" t="s">
        <v>92</v>
      </c>
      <c r="AV148" s="14" t="s">
        <v>251</v>
      </c>
      <c r="AW148" s="14" t="s">
        <v>36</v>
      </c>
      <c r="AX148" s="14" t="s">
        <v>90</v>
      </c>
      <c r="AY148" s="265" t="s">
        <v>244</v>
      </c>
    </row>
    <row r="149" s="2" customFormat="1" ht="33" customHeight="1">
      <c r="A149" s="39"/>
      <c r="B149" s="40"/>
      <c r="C149" s="229" t="s">
        <v>266</v>
      </c>
      <c r="D149" s="229" t="s">
        <v>247</v>
      </c>
      <c r="E149" s="230" t="s">
        <v>568</v>
      </c>
      <c r="F149" s="231" t="s">
        <v>569</v>
      </c>
      <c r="G149" s="232" t="s">
        <v>171</v>
      </c>
      <c r="H149" s="233">
        <v>9.3000000000000007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2.5018699999999998</v>
      </c>
      <c r="R149" s="239">
        <f>Q149*H149</f>
        <v>23.267391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251</v>
      </c>
      <c r="AT149" s="241" t="s">
        <v>247</v>
      </c>
      <c r="AU149" s="241" t="s">
        <v>92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251</v>
      </c>
      <c r="BM149" s="241" t="s">
        <v>1917</v>
      </c>
    </row>
    <row r="150" s="13" customFormat="1">
      <c r="A150" s="13"/>
      <c r="B150" s="243"/>
      <c r="C150" s="244"/>
      <c r="D150" s="245" t="s">
        <v>253</v>
      </c>
      <c r="E150" s="246" t="s">
        <v>1</v>
      </c>
      <c r="F150" s="247" t="s">
        <v>1918</v>
      </c>
      <c r="G150" s="244"/>
      <c r="H150" s="248">
        <v>9.3000000000000007</v>
      </c>
      <c r="I150" s="249"/>
      <c r="J150" s="244"/>
      <c r="K150" s="244"/>
      <c r="L150" s="250"/>
      <c r="M150" s="251"/>
      <c r="N150" s="252"/>
      <c r="O150" s="252"/>
      <c r="P150" s="252"/>
      <c r="Q150" s="252"/>
      <c r="R150" s="252"/>
      <c r="S150" s="252"/>
      <c r="T150" s="25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4" t="s">
        <v>253</v>
      </c>
      <c r="AU150" s="254" t="s">
        <v>92</v>
      </c>
      <c r="AV150" s="13" t="s">
        <v>92</v>
      </c>
      <c r="AW150" s="13" t="s">
        <v>36</v>
      </c>
      <c r="AX150" s="13" t="s">
        <v>90</v>
      </c>
      <c r="AY150" s="254" t="s">
        <v>244</v>
      </c>
    </row>
    <row r="151" s="2" customFormat="1" ht="16.5" customHeight="1">
      <c r="A151" s="39"/>
      <c r="B151" s="40"/>
      <c r="C151" s="229" t="s">
        <v>274</v>
      </c>
      <c r="D151" s="229" t="s">
        <v>247</v>
      </c>
      <c r="E151" s="230" t="s">
        <v>1919</v>
      </c>
      <c r="F151" s="231" t="s">
        <v>1920</v>
      </c>
      <c r="G151" s="232" t="s">
        <v>338</v>
      </c>
      <c r="H151" s="233">
        <v>0.252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1.0416099999999999</v>
      </c>
      <c r="R151" s="239">
        <f>Q151*H151</f>
        <v>0.26248571999999998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251</v>
      </c>
      <c r="AT151" s="241" t="s">
        <v>247</v>
      </c>
      <c r="AU151" s="241" t="s">
        <v>92</v>
      </c>
      <c r="AY151" s="18" t="s">
        <v>244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251</v>
      </c>
      <c r="BM151" s="241" t="s">
        <v>1921</v>
      </c>
    </row>
    <row r="152" s="13" customFormat="1">
      <c r="A152" s="13"/>
      <c r="B152" s="243"/>
      <c r="C152" s="244"/>
      <c r="D152" s="245" t="s">
        <v>253</v>
      </c>
      <c r="E152" s="246" t="s">
        <v>1</v>
      </c>
      <c r="F152" s="247" t="s">
        <v>1922</v>
      </c>
      <c r="G152" s="244"/>
      <c r="H152" s="248">
        <v>0.252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253</v>
      </c>
      <c r="AU152" s="254" t="s">
        <v>92</v>
      </c>
      <c r="AV152" s="13" t="s">
        <v>92</v>
      </c>
      <c r="AW152" s="13" t="s">
        <v>36</v>
      </c>
      <c r="AX152" s="13" t="s">
        <v>90</v>
      </c>
      <c r="AY152" s="254" t="s">
        <v>244</v>
      </c>
    </row>
    <row r="153" s="2" customFormat="1" ht="16.5" customHeight="1">
      <c r="A153" s="39"/>
      <c r="B153" s="40"/>
      <c r="C153" s="229" t="s">
        <v>280</v>
      </c>
      <c r="D153" s="229" t="s">
        <v>247</v>
      </c>
      <c r="E153" s="230" t="s">
        <v>586</v>
      </c>
      <c r="F153" s="231" t="s">
        <v>587</v>
      </c>
      <c r="G153" s="232" t="s">
        <v>338</v>
      </c>
      <c r="H153" s="233">
        <v>0.63200000000000001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1.06277</v>
      </c>
      <c r="R153" s="239">
        <f>Q153*H153</f>
        <v>0.67167063999999999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251</v>
      </c>
      <c r="AT153" s="241" t="s">
        <v>247</v>
      </c>
      <c r="AU153" s="241" t="s">
        <v>92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251</v>
      </c>
      <c r="BM153" s="241" t="s">
        <v>1923</v>
      </c>
    </row>
    <row r="154" s="13" customFormat="1">
      <c r="A154" s="13"/>
      <c r="B154" s="243"/>
      <c r="C154" s="244"/>
      <c r="D154" s="245" t="s">
        <v>253</v>
      </c>
      <c r="E154" s="246" t="s">
        <v>1</v>
      </c>
      <c r="F154" s="247" t="s">
        <v>1924</v>
      </c>
      <c r="G154" s="244"/>
      <c r="H154" s="248">
        <v>0.63200000000000001</v>
      </c>
      <c r="I154" s="249"/>
      <c r="J154" s="244"/>
      <c r="K154" s="244"/>
      <c r="L154" s="250"/>
      <c r="M154" s="251"/>
      <c r="N154" s="252"/>
      <c r="O154" s="252"/>
      <c r="P154" s="252"/>
      <c r="Q154" s="252"/>
      <c r="R154" s="252"/>
      <c r="S154" s="252"/>
      <c r="T154" s="25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4" t="s">
        <v>253</v>
      </c>
      <c r="AU154" s="254" t="s">
        <v>92</v>
      </c>
      <c r="AV154" s="13" t="s">
        <v>92</v>
      </c>
      <c r="AW154" s="13" t="s">
        <v>36</v>
      </c>
      <c r="AX154" s="13" t="s">
        <v>83</v>
      </c>
      <c r="AY154" s="254" t="s">
        <v>244</v>
      </c>
    </row>
    <row r="155" s="14" customFormat="1">
      <c r="A155" s="14"/>
      <c r="B155" s="255"/>
      <c r="C155" s="256"/>
      <c r="D155" s="245" t="s">
        <v>253</v>
      </c>
      <c r="E155" s="257" t="s">
        <v>1</v>
      </c>
      <c r="F155" s="258" t="s">
        <v>255</v>
      </c>
      <c r="G155" s="256"/>
      <c r="H155" s="259">
        <v>0.63200000000000001</v>
      </c>
      <c r="I155" s="260"/>
      <c r="J155" s="256"/>
      <c r="K155" s="256"/>
      <c r="L155" s="261"/>
      <c r="M155" s="262"/>
      <c r="N155" s="263"/>
      <c r="O155" s="263"/>
      <c r="P155" s="263"/>
      <c r="Q155" s="263"/>
      <c r="R155" s="263"/>
      <c r="S155" s="263"/>
      <c r="T155" s="26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5" t="s">
        <v>253</v>
      </c>
      <c r="AU155" s="265" t="s">
        <v>92</v>
      </c>
      <c r="AV155" s="14" t="s">
        <v>251</v>
      </c>
      <c r="AW155" s="14" t="s">
        <v>36</v>
      </c>
      <c r="AX155" s="14" t="s">
        <v>90</v>
      </c>
      <c r="AY155" s="265" t="s">
        <v>244</v>
      </c>
    </row>
    <row r="156" s="12" customFormat="1" ht="22.8" customHeight="1">
      <c r="A156" s="12"/>
      <c r="B156" s="213"/>
      <c r="C156" s="214"/>
      <c r="D156" s="215" t="s">
        <v>82</v>
      </c>
      <c r="E156" s="227" t="s">
        <v>288</v>
      </c>
      <c r="F156" s="227" t="s">
        <v>677</v>
      </c>
      <c r="G156" s="214"/>
      <c r="H156" s="214"/>
      <c r="I156" s="217"/>
      <c r="J156" s="228">
        <f>BK156</f>
        <v>0</v>
      </c>
      <c r="K156" s="214"/>
      <c r="L156" s="219"/>
      <c r="M156" s="220"/>
      <c r="N156" s="221"/>
      <c r="O156" s="221"/>
      <c r="P156" s="222">
        <f>SUM(P157:P158)</f>
        <v>0</v>
      </c>
      <c r="Q156" s="221"/>
      <c r="R156" s="222">
        <f>SUM(R157:R158)</f>
        <v>0</v>
      </c>
      <c r="S156" s="221"/>
      <c r="T156" s="223">
        <f>SUM(T157:T158)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90</v>
      </c>
      <c r="AT156" s="225" t="s">
        <v>82</v>
      </c>
      <c r="AU156" s="225" t="s">
        <v>90</v>
      </c>
      <c r="AY156" s="224" t="s">
        <v>244</v>
      </c>
      <c r="BK156" s="226">
        <f>SUM(BK157:BK158)</f>
        <v>0</v>
      </c>
    </row>
    <row r="157" s="2" customFormat="1" ht="24.15" customHeight="1">
      <c r="A157" s="39"/>
      <c r="B157" s="40"/>
      <c r="C157" s="229" t="s">
        <v>654</v>
      </c>
      <c r="D157" s="229" t="s">
        <v>247</v>
      </c>
      <c r="E157" s="230" t="s">
        <v>729</v>
      </c>
      <c r="F157" s="231" t="s">
        <v>730</v>
      </c>
      <c r="G157" s="232" t="s">
        <v>731</v>
      </c>
      <c r="H157" s="233">
        <v>50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251</v>
      </c>
      <c r="AT157" s="241" t="s">
        <v>247</v>
      </c>
      <c r="AU157" s="241" t="s">
        <v>92</v>
      </c>
      <c r="AY157" s="18" t="s">
        <v>244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251</v>
      </c>
      <c r="BM157" s="241" t="s">
        <v>1925</v>
      </c>
    </row>
    <row r="158" s="13" customFormat="1">
      <c r="A158" s="13"/>
      <c r="B158" s="243"/>
      <c r="C158" s="244"/>
      <c r="D158" s="245" t="s">
        <v>253</v>
      </c>
      <c r="E158" s="246" t="s">
        <v>1</v>
      </c>
      <c r="F158" s="247" t="s">
        <v>567</v>
      </c>
      <c r="G158" s="244"/>
      <c r="H158" s="248">
        <v>50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253</v>
      </c>
      <c r="AU158" s="254" t="s">
        <v>92</v>
      </c>
      <c r="AV158" s="13" t="s">
        <v>92</v>
      </c>
      <c r="AW158" s="13" t="s">
        <v>36</v>
      </c>
      <c r="AX158" s="13" t="s">
        <v>90</v>
      </c>
      <c r="AY158" s="254" t="s">
        <v>244</v>
      </c>
    </row>
    <row r="159" s="12" customFormat="1" ht="25.92" customHeight="1">
      <c r="A159" s="12"/>
      <c r="B159" s="213"/>
      <c r="C159" s="214"/>
      <c r="D159" s="215" t="s">
        <v>82</v>
      </c>
      <c r="E159" s="216" t="s">
        <v>852</v>
      </c>
      <c r="F159" s="216" t="s">
        <v>853</v>
      </c>
      <c r="G159" s="214"/>
      <c r="H159" s="214"/>
      <c r="I159" s="217"/>
      <c r="J159" s="218">
        <f>BK159</f>
        <v>0</v>
      </c>
      <c r="K159" s="214"/>
      <c r="L159" s="219"/>
      <c r="M159" s="220"/>
      <c r="N159" s="221"/>
      <c r="O159" s="221"/>
      <c r="P159" s="222">
        <f>P160+P172+P198+P235+P241+P264+P275</f>
        <v>0</v>
      </c>
      <c r="Q159" s="221"/>
      <c r="R159" s="222">
        <f>R160+R172+R198+R235+R241+R264+R275</f>
        <v>15.06280201</v>
      </c>
      <c r="S159" s="221"/>
      <c r="T159" s="223">
        <f>T160+T172+T198+T235+T241+T264+T275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92</v>
      </c>
      <c r="AT159" s="225" t="s">
        <v>82</v>
      </c>
      <c r="AU159" s="225" t="s">
        <v>83</v>
      </c>
      <c r="AY159" s="224" t="s">
        <v>244</v>
      </c>
      <c r="BK159" s="226">
        <f>BK160+BK172+BK198+BK235+BK241+BK264+BK275</f>
        <v>0</v>
      </c>
    </row>
    <row r="160" s="12" customFormat="1" ht="22.8" customHeight="1">
      <c r="A160" s="12"/>
      <c r="B160" s="213"/>
      <c r="C160" s="214"/>
      <c r="D160" s="215" t="s">
        <v>82</v>
      </c>
      <c r="E160" s="227" t="s">
        <v>898</v>
      </c>
      <c r="F160" s="227" t="s">
        <v>899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SUM(P161:P171)</f>
        <v>0</v>
      </c>
      <c r="Q160" s="221"/>
      <c r="R160" s="222">
        <f>SUM(R161:R171)</f>
        <v>0.043815</v>
      </c>
      <c r="S160" s="221"/>
      <c r="T160" s="223">
        <f>SUM(T161:T171)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92</v>
      </c>
      <c r="AT160" s="225" t="s">
        <v>82</v>
      </c>
      <c r="AU160" s="225" t="s">
        <v>90</v>
      </c>
      <c r="AY160" s="224" t="s">
        <v>244</v>
      </c>
      <c r="BK160" s="226">
        <f>SUM(BK161:BK171)</f>
        <v>0</v>
      </c>
    </row>
    <row r="161" s="2" customFormat="1" ht="37.8" customHeight="1">
      <c r="A161" s="39"/>
      <c r="B161" s="40"/>
      <c r="C161" s="229" t="s">
        <v>288</v>
      </c>
      <c r="D161" s="303" t="s">
        <v>247</v>
      </c>
      <c r="E161" s="230" t="s">
        <v>1926</v>
      </c>
      <c r="F161" s="231" t="s">
        <v>1927</v>
      </c>
      <c r="G161" s="232" t="s">
        <v>174</v>
      </c>
      <c r="H161" s="233">
        <v>126.45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247</v>
      </c>
      <c r="AU161" s="241" t="s">
        <v>92</v>
      </c>
      <c r="AY161" s="18" t="s">
        <v>244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1928</v>
      </c>
    </row>
    <row r="162" s="13" customFormat="1">
      <c r="A162" s="13"/>
      <c r="B162" s="243"/>
      <c r="C162" s="244"/>
      <c r="D162" s="245" t="s">
        <v>253</v>
      </c>
      <c r="E162" s="246" t="s">
        <v>1</v>
      </c>
      <c r="F162" s="247" t="s">
        <v>1929</v>
      </c>
      <c r="G162" s="244"/>
      <c r="H162" s="248">
        <v>107.15000000000001</v>
      </c>
      <c r="I162" s="249"/>
      <c r="J162" s="244"/>
      <c r="K162" s="244"/>
      <c r="L162" s="250"/>
      <c r="M162" s="251"/>
      <c r="N162" s="252"/>
      <c r="O162" s="252"/>
      <c r="P162" s="252"/>
      <c r="Q162" s="252"/>
      <c r="R162" s="252"/>
      <c r="S162" s="252"/>
      <c r="T162" s="25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4" t="s">
        <v>253</v>
      </c>
      <c r="AU162" s="254" t="s">
        <v>92</v>
      </c>
      <c r="AV162" s="13" t="s">
        <v>92</v>
      </c>
      <c r="AW162" s="13" t="s">
        <v>36</v>
      </c>
      <c r="AX162" s="13" t="s">
        <v>83</v>
      </c>
      <c r="AY162" s="254" t="s">
        <v>244</v>
      </c>
    </row>
    <row r="163" s="13" customFormat="1">
      <c r="A163" s="13"/>
      <c r="B163" s="243"/>
      <c r="C163" s="244"/>
      <c r="D163" s="245" t="s">
        <v>253</v>
      </c>
      <c r="E163" s="246" t="s">
        <v>1</v>
      </c>
      <c r="F163" s="247" t="s">
        <v>1930</v>
      </c>
      <c r="G163" s="244"/>
      <c r="H163" s="248">
        <v>19.300000000000001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253</v>
      </c>
      <c r="AU163" s="254" t="s">
        <v>92</v>
      </c>
      <c r="AV163" s="13" t="s">
        <v>92</v>
      </c>
      <c r="AW163" s="13" t="s">
        <v>36</v>
      </c>
      <c r="AX163" s="13" t="s">
        <v>83</v>
      </c>
      <c r="AY163" s="254" t="s">
        <v>244</v>
      </c>
    </row>
    <row r="164" s="14" customFormat="1">
      <c r="A164" s="14"/>
      <c r="B164" s="255"/>
      <c r="C164" s="256"/>
      <c r="D164" s="245" t="s">
        <v>253</v>
      </c>
      <c r="E164" s="257" t="s">
        <v>1</v>
      </c>
      <c r="F164" s="258" t="s">
        <v>255</v>
      </c>
      <c r="G164" s="256"/>
      <c r="H164" s="259">
        <v>126.45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5" t="s">
        <v>253</v>
      </c>
      <c r="AU164" s="265" t="s">
        <v>92</v>
      </c>
      <c r="AV164" s="14" t="s">
        <v>251</v>
      </c>
      <c r="AW164" s="14" t="s">
        <v>36</v>
      </c>
      <c r="AX164" s="14" t="s">
        <v>90</v>
      </c>
      <c r="AY164" s="265" t="s">
        <v>244</v>
      </c>
    </row>
    <row r="165" s="2" customFormat="1" ht="24.15" customHeight="1">
      <c r="A165" s="39"/>
      <c r="B165" s="40"/>
      <c r="C165" s="229" t="s">
        <v>292</v>
      </c>
      <c r="D165" s="229" t="s">
        <v>247</v>
      </c>
      <c r="E165" s="230" t="s">
        <v>1931</v>
      </c>
      <c r="F165" s="231" t="s">
        <v>1932</v>
      </c>
      <c r="G165" s="232" t="s">
        <v>174</v>
      </c>
      <c r="H165" s="233">
        <v>126.45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247</v>
      </c>
      <c r="AU165" s="241" t="s">
        <v>92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1933</v>
      </c>
    </row>
    <row r="166" s="13" customFormat="1">
      <c r="A166" s="13"/>
      <c r="B166" s="243"/>
      <c r="C166" s="244"/>
      <c r="D166" s="245" t="s">
        <v>253</v>
      </c>
      <c r="E166" s="246" t="s">
        <v>1</v>
      </c>
      <c r="F166" s="247" t="s">
        <v>1929</v>
      </c>
      <c r="G166" s="244"/>
      <c r="H166" s="248">
        <v>107.15000000000001</v>
      </c>
      <c r="I166" s="249"/>
      <c r="J166" s="244"/>
      <c r="K166" s="244"/>
      <c r="L166" s="250"/>
      <c r="M166" s="251"/>
      <c r="N166" s="252"/>
      <c r="O166" s="252"/>
      <c r="P166" s="252"/>
      <c r="Q166" s="252"/>
      <c r="R166" s="252"/>
      <c r="S166" s="252"/>
      <c r="T166" s="25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4" t="s">
        <v>253</v>
      </c>
      <c r="AU166" s="254" t="s">
        <v>92</v>
      </c>
      <c r="AV166" s="13" t="s">
        <v>92</v>
      </c>
      <c r="AW166" s="13" t="s">
        <v>36</v>
      </c>
      <c r="AX166" s="13" t="s">
        <v>83</v>
      </c>
      <c r="AY166" s="254" t="s">
        <v>244</v>
      </c>
    </row>
    <row r="167" s="13" customFormat="1">
      <c r="A167" s="13"/>
      <c r="B167" s="243"/>
      <c r="C167" s="244"/>
      <c r="D167" s="245" t="s">
        <v>253</v>
      </c>
      <c r="E167" s="246" t="s">
        <v>1</v>
      </c>
      <c r="F167" s="247" t="s">
        <v>1930</v>
      </c>
      <c r="G167" s="244"/>
      <c r="H167" s="248">
        <v>19.300000000000001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253</v>
      </c>
      <c r="AU167" s="254" t="s">
        <v>92</v>
      </c>
      <c r="AV167" s="13" t="s">
        <v>92</v>
      </c>
      <c r="AW167" s="13" t="s">
        <v>36</v>
      </c>
      <c r="AX167" s="13" t="s">
        <v>83</v>
      </c>
      <c r="AY167" s="254" t="s">
        <v>244</v>
      </c>
    </row>
    <row r="168" s="14" customFormat="1">
      <c r="A168" s="14"/>
      <c r="B168" s="255"/>
      <c r="C168" s="256"/>
      <c r="D168" s="245" t="s">
        <v>253</v>
      </c>
      <c r="E168" s="257" t="s">
        <v>1</v>
      </c>
      <c r="F168" s="258" t="s">
        <v>255</v>
      </c>
      <c r="G168" s="256"/>
      <c r="H168" s="259">
        <v>126.45</v>
      </c>
      <c r="I168" s="260"/>
      <c r="J168" s="256"/>
      <c r="K168" s="256"/>
      <c r="L168" s="261"/>
      <c r="M168" s="262"/>
      <c r="N168" s="263"/>
      <c r="O168" s="263"/>
      <c r="P168" s="263"/>
      <c r="Q168" s="263"/>
      <c r="R168" s="263"/>
      <c r="S168" s="263"/>
      <c r="T168" s="26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5" t="s">
        <v>253</v>
      </c>
      <c r="AU168" s="265" t="s">
        <v>92</v>
      </c>
      <c r="AV168" s="14" t="s">
        <v>251</v>
      </c>
      <c r="AW168" s="14" t="s">
        <v>36</v>
      </c>
      <c r="AX168" s="14" t="s">
        <v>90</v>
      </c>
      <c r="AY168" s="265" t="s">
        <v>244</v>
      </c>
    </row>
    <row r="169" s="2" customFormat="1" ht="24.15" customHeight="1">
      <c r="A169" s="39"/>
      <c r="B169" s="40"/>
      <c r="C169" s="287" t="s">
        <v>297</v>
      </c>
      <c r="D169" s="287" t="s">
        <v>529</v>
      </c>
      <c r="E169" s="288" t="s">
        <v>1934</v>
      </c>
      <c r="F169" s="289" t="s">
        <v>1935</v>
      </c>
      <c r="G169" s="290" t="s">
        <v>174</v>
      </c>
      <c r="H169" s="291">
        <v>146.05000000000001</v>
      </c>
      <c r="I169" s="292"/>
      <c r="J169" s="293">
        <f>ROUND(I169*H169,2)</f>
        <v>0</v>
      </c>
      <c r="K169" s="294"/>
      <c r="L169" s="295"/>
      <c r="M169" s="296" t="s">
        <v>1</v>
      </c>
      <c r="N169" s="297" t="s">
        <v>48</v>
      </c>
      <c r="O169" s="92"/>
      <c r="P169" s="239">
        <f>O169*H169</f>
        <v>0</v>
      </c>
      <c r="Q169" s="239">
        <v>0.00029999999999999997</v>
      </c>
      <c r="R169" s="239">
        <f>Q169*H169</f>
        <v>0.043815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427</v>
      </c>
      <c r="AT169" s="241" t="s">
        <v>529</v>
      </c>
      <c r="AU169" s="241" t="s">
        <v>92</v>
      </c>
      <c r="AY169" s="18" t="s">
        <v>244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1936</v>
      </c>
    </row>
    <row r="170" s="13" customFormat="1">
      <c r="A170" s="13"/>
      <c r="B170" s="243"/>
      <c r="C170" s="244"/>
      <c r="D170" s="245" t="s">
        <v>253</v>
      </c>
      <c r="E170" s="244"/>
      <c r="F170" s="247" t="s">
        <v>1937</v>
      </c>
      <c r="G170" s="244"/>
      <c r="H170" s="248">
        <v>146.05000000000001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253</v>
      </c>
      <c r="AU170" s="254" t="s">
        <v>92</v>
      </c>
      <c r="AV170" s="13" t="s">
        <v>92</v>
      </c>
      <c r="AW170" s="13" t="s">
        <v>4</v>
      </c>
      <c r="AX170" s="13" t="s">
        <v>90</v>
      </c>
      <c r="AY170" s="254" t="s">
        <v>244</v>
      </c>
    </row>
    <row r="171" s="2" customFormat="1" ht="24.15" customHeight="1">
      <c r="A171" s="39"/>
      <c r="B171" s="40"/>
      <c r="C171" s="229" t="s">
        <v>8</v>
      </c>
      <c r="D171" s="229" t="s">
        <v>247</v>
      </c>
      <c r="E171" s="230" t="s">
        <v>1938</v>
      </c>
      <c r="F171" s="231" t="s">
        <v>1939</v>
      </c>
      <c r="G171" s="232" t="s">
        <v>1940</v>
      </c>
      <c r="H171" s="309"/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330</v>
      </c>
      <c r="AT171" s="241" t="s">
        <v>247</v>
      </c>
      <c r="AU171" s="241" t="s">
        <v>92</v>
      </c>
      <c r="AY171" s="18" t="s">
        <v>244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330</v>
      </c>
      <c r="BM171" s="241" t="s">
        <v>1941</v>
      </c>
    </row>
    <row r="172" s="12" customFormat="1" ht="22.8" customHeight="1">
      <c r="A172" s="12"/>
      <c r="B172" s="213"/>
      <c r="C172" s="214"/>
      <c r="D172" s="215" t="s">
        <v>82</v>
      </c>
      <c r="E172" s="227" t="s">
        <v>964</v>
      </c>
      <c r="F172" s="227" t="s">
        <v>965</v>
      </c>
      <c r="G172" s="214"/>
      <c r="H172" s="214"/>
      <c r="I172" s="217"/>
      <c r="J172" s="228">
        <f>BK172</f>
        <v>0</v>
      </c>
      <c r="K172" s="214"/>
      <c r="L172" s="219"/>
      <c r="M172" s="220"/>
      <c r="N172" s="221"/>
      <c r="O172" s="221"/>
      <c r="P172" s="222">
        <f>SUM(P173:P197)</f>
        <v>0</v>
      </c>
      <c r="Q172" s="221"/>
      <c r="R172" s="222">
        <f>SUM(R173:R197)</f>
        <v>7.0436185500000006</v>
      </c>
      <c r="S172" s="221"/>
      <c r="T172" s="223">
        <f>SUM(T173:T197)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4" t="s">
        <v>92</v>
      </c>
      <c r="AT172" s="225" t="s">
        <v>82</v>
      </c>
      <c r="AU172" s="225" t="s">
        <v>90</v>
      </c>
      <c r="AY172" s="224" t="s">
        <v>244</v>
      </c>
      <c r="BK172" s="226">
        <f>SUM(BK173:BK197)</f>
        <v>0</v>
      </c>
    </row>
    <row r="173" s="2" customFormat="1" ht="24.15" customHeight="1">
      <c r="A173" s="39"/>
      <c r="B173" s="40"/>
      <c r="C173" s="229" t="s">
        <v>311</v>
      </c>
      <c r="D173" s="229" t="s">
        <v>247</v>
      </c>
      <c r="E173" s="230" t="s">
        <v>1942</v>
      </c>
      <c r="F173" s="231" t="s">
        <v>1943</v>
      </c>
      <c r="G173" s="232" t="s">
        <v>174</v>
      </c>
      <c r="H173" s="233">
        <v>33.213999999999999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247</v>
      </c>
      <c r="AU173" s="241" t="s">
        <v>92</v>
      </c>
      <c r="AY173" s="18" t="s">
        <v>244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1944</v>
      </c>
    </row>
    <row r="174" s="13" customFormat="1">
      <c r="A174" s="13"/>
      <c r="B174" s="243"/>
      <c r="C174" s="244"/>
      <c r="D174" s="245" t="s">
        <v>253</v>
      </c>
      <c r="E174" s="246" t="s">
        <v>1</v>
      </c>
      <c r="F174" s="247" t="s">
        <v>1945</v>
      </c>
      <c r="G174" s="244"/>
      <c r="H174" s="248">
        <v>12.143000000000001</v>
      </c>
      <c r="I174" s="249"/>
      <c r="J174" s="244"/>
      <c r="K174" s="244"/>
      <c r="L174" s="250"/>
      <c r="M174" s="251"/>
      <c r="N174" s="252"/>
      <c r="O174" s="252"/>
      <c r="P174" s="252"/>
      <c r="Q174" s="252"/>
      <c r="R174" s="252"/>
      <c r="S174" s="252"/>
      <c r="T174" s="25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4" t="s">
        <v>253</v>
      </c>
      <c r="AU174" s="254" t="s">
        <v>92</v>
      </c>
      <c r="AV174" s="13" t="s">
        <v>92</v>
      </c>
      <c r="AW174" s="13" t="s">
        <v>36</v>
      </c>
      <c r="AX174" s="13" t="s">
        <v>83</v>
      </c>
      <c r="AY174" s="254" t="s">
        <v>244</v>
      </c>
    </row>
    <row r="175" s="13" customFormat="1">
      <c r="A175" s="13"/>
      <c r="B175" s="243"/>
      <c r="C175" s="244"/>
      <c r="D175" s="245" t="s">
        <v>253</v>
      </c>
      <c r="E175" s="246" t="s">
        <v>1</v>
      </c>
      <c r="F175" s="247" t="s">
        <v>1946</v>
      </c>
      <c r="G175" s="244"/>
      <c r="H175" s="248">
        <v>21.071000000000002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253</v>
      </c>
      <c r="AU175" s="254" t="s">
        <v>92</v>
      </c>
      <c r="AV175" s="13" t="s">
        <v>92</v>
      </c>
      <c r="AW175" s="13" t="s">
        <v>36</v>
      </c>
      <c r="AX175" s="13" t="s">
        <v>83</v>
      </c>
      <c r="AY175" s="254" t="s">
        <v>244</v>
      </c>
    </row>
    <row r="176" s="14" customFormat="1">
      <c r="A176" s="14"/>
      <c r="B176" s="255"/>
      <c r="C176" s="256"/>
      <c r="D176" s="245" t="s">
        <v>253</v>
      </c>
      <c r="E176" s="257" t="s">
        <v>1</v>
      </c>
      <c r="F176" s="258" t="s">
        <v>255</v>
      </c>
      <c r="G176" s="256"/>
      <c r="H176" s="259">
        <v>33.213999999999999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5" t="s">
        <v>253</v>
      </c>
      <c r="AU176" s="265" t="s">
        <v>92</v>
      </c>
      <c r="AV176" s="14" t="s">
        <v>251</v>
      </c>
      <c r="AW176" s="14" t="s">
        <v>36</v>
      </c>
      <c r="AX176" s="14" t="s">
        <v>90</v>
      </c>
      <c r="AY176" s="265" t="s">
        <v>244</v>
      </c>
    </row>
    <row r="177" s="2" customFormat="1" ht="24.15" customHeight="1">
      <c r="A177" s="39"/>
      <c r="B177" s="40"/>
      <c r="C177" s="287" t="s">
        <v>325</v>
      </c>
      <c r="D177" s="287" t="s">
        <v>529</v>
      </c>
      <c r="E177" s="288" t="s">
        <v>1947</v>
      </c>
      <c r="F177" s="289" t="s">
        <v>1948</v>
      </c>
      <c r="G177" s="290" t="s">
        <v>174</v>
      </c>
      <c r="H177" s="291">
        <v>36.534999999999997</v>
      </c>
      <c r="I177" s="292"/>
      <c r="J177" s="293">
        <f>ROUND(I177*H177,2)</f>
        <v>0</v>
      </c>
      <c r="K177" s="294"/>
      <c r="L177" s="295"/>
      <c r="M177" s="296" t="s">
        <v>1</v>
      </c>
      <c r="N177" s="297" t="s">
        <v>48</v>
      </c>
      <c r="O177" s="92"/>
      <c r="P177" s="239">
        <f>O177*H177</f>
        <v>0</v>
      </c>
      <c r="Q177" s="239">
        <v>0.0041999999999999997</v>
      </c>
      <c r="R177" s="239">
        <f>Q177*H177</f>
        <v>0.15344699999999997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427</v>
      </c>
      <c r="AT177" s="241" t="s">
        <v>529</v>
      </c>
      <c r="AU177" s="241" t="s">
        <v>92</v>
      </c>
      <c r="AY177" s="18" t="s">
        <v>244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1949</v>
      </c>
    </row>
    <row r="178" s="13" customFormat="1">
      <c r="A178" s="13"/>
      <c r="B178" s="243"/>
      <c r="C178" s="244"/>
      <c r="D178" s="245" t="s">
        <v>253</v>
      </c>
      <c r="E178" s="246" t="s">
        <v>1</v>
      </c>
      <c r="F178" s="247" t="s">
        <v>1945</v>
      </c>
      <c r="G178" s="244"/>
      <c r="H178" s="248">
        <v>12.143000000000001</v>
      </c>
      <c r="I178" s="249"/>
      <c r="J178" s="244"/>
      <c r="K178" s="244"/>
      <c r="L178" s="250"/>
      <c r="M178" s="251"/>
      <c r="N178" s="252"/>
      <c r="O178" s="252"/>
      <c r="P178" s="252"/>
      <c r="Q178" s="252"/>
      <c r="R178" s="252"/>
      <c r="S178" s="252"/>
      <c r="T178" s="25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4" t="s">
        <v>253</v>
      </c>
      <c r="AU178" s="254" t="s">
        <v>92</v>
      </c>
      <c r="AV178" s="13" t="s">
        <v>92</v>
      </c>
      <c r="AW178" s="13" t="s">
        <v>36</v>
      </c>
      <c r="AX178" s="13" t="s">
        <v>83</v>
      </c>
      <c r="AY178" s="254" t="s">
        <v>244</v>
      </c>
    </row>
    <row r="179" s="13" customFormat="1">
      <c r="A179" s="13"/>
      <c r="B179" s="243"/>
      <c r="C179" s="244"/>
      <c r="D179" s="245" t="s">
        <v>253</v>
      </c>
      <c r="E179" s="246" t="s">
        <v>1</v>
      </c>
      <c r="F179" s="247" t="s">
        <v>1946</v>
      </c>
      <c r="G179" s="244"/>
      <c r="H179" s="248">
        <v>21.071000000000002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253</v>
      </c>
      <c r="AU179" s="254" t="s">
        <v>92</v>
      </c>
      <c r="AV179" s="13" t="s">
        <v>92</v>
      </c>
      <c r="AW179" s="13" t="s">
        <v>36</v>
      </c>
      <c r="AX179" s="13" t="s">
        <v>83</v>
      </c>
      <c r="AY179" s="254" t="s">
        <v>244</v>
      </c>
    </row>
    <row r="180" s="14" customFormat="1">
      <c r="A180" s="14"/>
      <c r="B180" s="255"/>
      <c r="C180" s="256"/>
      <c r="D180" s="245" t="s">
        <v>253</v>
      </c>
      <c r="E180" s="257" t="s">
        <v>1</v>
      </c>
      <c r="F180" s="258" t="s">
        <v>255</v>
      </c>
      <c r="G180" s="256"/>
      <c r="H180" s="259">
        <v>33.213999999999999</v>
      </c>
      <c r="I180" s="260"/>
      <c r="J180" s="256"/>
      <c r="K180" s="256"/>
      <c r="L180" s="261"/>
      <c r="M180" s="262"/>
      <c r="N180" s="263"/>
      <c r="O180" s="263"/>
      <c r="P180" s="263"/>
      <c r="Q180" s="263"/>
      <c r="R180" s="263"/>
      <c r="S180" s="263"/>
      <c r="T180" s="26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5" t="s">
        <v>253</v>
      </c>
      <c r="AU180" s="265" t="s">
        <v>92</v>
      </c>
      <c r="AV180" s="14" t="s">
        <v>251</v>
      </c>
      <c r="AW180" s="14" t="s">
        <v>36</v>
      </c>
      <c r="AX180" s="14" t="s">
        <v>90</v>
      </c>
      <c r="AY180" s="265" t="s">
        <v>244</v>
      </c>
    </row>
    <row r="181" s="13" customFormat="1">
      <c r="A181" s="13"/>
      <c r="B181" s="243"/>
      <c r="C181" s="244"/>
      <c r="D181" s="245" t="s">
        <v>253</v>
      </c>
      <c r="E181" s="244"/>
      <c r="F181" s="247" t="s">
        <v>1950</v>
      </c>
      <c r="G181" s="244"/>
      <c r="H181" s="248">
        <v>36.534999999999997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253</v>
      </c>
      <c r="AU181" s="254" t="s">
        <v>92</v>
      </c>
      <c r="AV181" s="13" t="s">
        <v>92</v>
      </c>
      <c r="AW181" s="13" t="s">
        <v>4</v>
      </c>
      <c r="AX181" s="13" t="s">
        <v>90</v>
      </c>
      <c r="AY181" s="254" t="s">
        <v>244</v>
      </c>
    </row>
    <row r="182" s="2" customFormat="1" ht="33" customHeight="1">
      <c r="A182" s="39"/>
      <c r="B182" s="40"/>
      <c r="C182" s="229" t="s">
        <v>341</v>
      </c>
      <c r="D182" s="229" t="s">
        <v>247</v>
      </c>
      <c r="E182" s="230" t="s">
        <v>1951</v>
      </c>
      <c r="F182" s="231" t="s">
        <v>1952</v>
      </c>
      <c r="G182" s="232" t="s">
        <v>174</v>
      </c>
      <c r="H182" s="233">
        <v>78.599999999999994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0.00116</v>
      </c>
      <c r="R182" s="239">
        <f>Q182*H182</f>
        <v>0.091175999999999993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330</v>
      </c>
      <c r="AT182" s="241" t="s">
        <v>247</v>
      </c>
      <c r="AU182" s="241" t="s">
        <v>92</v>
      </c>
      <c r="AY182" s="18" t="s">
        <v>244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330</v>
      </c>
      <c r="BM182" s="241" t="s">
        <v>1953</v>
      </c>
    </row>
    <row r="183" s="13" customFormat="1">
      <c r="A183" s="13"/>
      <c r="B183" s="243"/>
      <c r="C183" s="244"/>
      <c r="D183" s="245" t="s">
        <v>253</v>
      </c>
      <c r="E183" s="246" t="s">
        <v>1</v>
      </c>
      <c r="F183" s="247" t="s">
        <v>1954</v>
      </c>
      <c r="G183" s="244"/>
      <c r="H183" s="248">
        <v>78.599999999999994</v>
      </c>
      <c r="I183" s="249"/>
      <c r="J183" s="244"/>
      <c r="K183" s="244"/>
      <c r="L183" s="250"/>
      <c r="M183" s="251"/>
      <c r="N183" s="252"/>
      <c r="O183" s="252"/>
      <c r="P183" s="252"/>
      <c r="Q183" s="252"/>
      <c r="R183" s="252"/>
      <c r="S183" s="252"/>
      <c r="T183" s="25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4" t="s">
        <v>253</v>
      </c>
      <c r="AU183" s="254" t="s">
        <v>92</v>
      </c>
      <c r="AV183" s="13" t="s">
        <v>92</v>
      </c>
      <c r="AW183" s="13" t="s">
        <v>36</v>
      </c>
      <c r="AX183" s="13" t="s">
        <v>90</v>
      </c>
      <c r="AY183" s="254" t="s">
        <v>244</v>
      </c>
    </row>
    <row r="184" s="2" customFormat="1" ht="24.15" customHeight="1">
      <c r="A184" s="39"/>
      <c r="B184" s="40"/>
      <c r="C184" s="287" t="s">
        <v>349</v>
      </c>
      <c r="D184" s="287" t="s">
        <v>529</v>
      </c>
      <c r="E184" s="288" t="s">
        <v>1955</v>
      </c>
      <c r="F184" s="289" t="s">
        <v>1956</v>
      </c>
      <c r="G184" s="290" t="s">
        <v>174</v>
      </c>
      <c r="H184" s="291">
        <v>86.459999999999994</v>
      </c>
      <c r="I184" s="292"/>
      <c r="J184" s="293">
        <f>ROUND(I184*H184,2)</f>
        <v>0</v>
      </c>
      <c r="K184" s="294"/>
      <c r="L184" s="295"/>
      <c r="M184" s="296" t="s">
        <v>1</v>
      </c>
      <c r="N184" s="297" t="s">
        <v>48</v>
      </c>
      <c r="O184" s="92"/>
      <c r="P184" s="239">
        <f>O184*H184</f>
        <v>0</v>
      </c>
      <c r="Q184" s="239">
        <v>0.02674</v>
      </c>
      <c r="R184" s="239">
        <f>Q184*H184</f>
        <v>2.3119403999999997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427</v>
      </c>
      <c r="AT184" s="241" t="s">
        <v>529</v>
      </c>
      <c r="AU184" s="241" t="s">
        <v>92</v>
      </c>
      <c r="AY184" s="18" t="s">
        <v>244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330</v>
      </c>
      <c r="BM184" s="241" t="s">
        <v>1957</v>
      </c>
    </row>
    <row r="185" s="13" customFormat="1">
      <c r="A185" s="13"/>
      <c r="B185" s="243"/>
      <c r="C185" s="244"/>
      <c r="D185" s="245" t="s">
        <v>253</v>
      </c>
      <c r="E185" s="246" t="s">
        <v>1</v>
      </c>
      <c r="F185" s="247" t="s">
        <v>1954</v>
      </c>
      <c r="G185" s="244"/>
      <c r="H185" s="248">
        <v>78.599999999999994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253</v>
      </c>
      <c r="AU185" s="254" t="s">
        <v>92</v>
      </c>
      <c r="AV185" s="13" t="s">
        <v>92</v>
      </c>
      <c r="AW185" s="13" t="s">
        <v>36</v>
      </c>
      <c r="AX185" s="13" t="s">
        <v>90</v>
      </c>
      <c r="AY185" s="254" t="s">
        <v>244</v>
      </c>
    </row>
    <row r="186" s="13" customFormat="1">
      <c r="A186" s="13"/>
      <c r="B186" s="243"/>
      <c r="C186" s="244"/>
      <c r="D186" s="245" t="s">
        <v>253</v>
      </c>
      <c r="E186" s="244"/>
      <c r="F186" s="247" t="s">
        <v>1958</v>
      </c>
      <c r="G186" s="244"/>
      <c r="H186" s="248">
        <v>86.459999999999994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253</v>
      </c>
      <c r="AU186" s="254" t="s">
        <v>92</v>
      </c>
      <c r="AV186" s="13" t="s">
        <v>92</v>
      </c>
      <c r="AW186" s="13" t="s">
        <v>4</v>
      </c>
      <c r="AX186" s="13" t="s">
        <v>90</v>
      </c>
      <c r="AY186" s="254" t="s">
        <v>244</v>
      </c>
    </row>
    <row r="187" s="2" customFormat="1" ht="24.15" customHeight="1">
      <c r="A187" s="39"/>
      <c r="B187" s="40"/>
      <c r="C187" s="229" t="s">
        <v>638</v>
      </c>
      <c r="D187" s="229" t="s">
        <v>247</v>
      </c>
      <c r="E187" s="230" t="s">
        <v>1959</v>
      </c>
      <c r="F187" s="231" t="s">
        <v>1960</v>
      </c>
      <c r="G187" s="232" t="s">
        <v>174</v>
      </c>
      <c r="H187" s="233">
        <v>71.605000000000004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330</v>
      </c>
      <c r="AT187" s="241" t="s">
        <v>247</v>
      </c>
      <c r="AU187" s="241" t="s">
        <v>92</v>
      </c>
      <c r="AY187" s="18" t="s">
        <v>244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330</v>
      </c>
      <c r="BM187" s="241" t="s">
        <v>1961</v>
      </c>
    </row>
    <row r="188" s="13" customFormat="1">
      <c r="A188" s="13"/>
      <c r="B188" s="243"/>
      <c r="C188" s="244"/>
      <c r="D188" s="245" t="s">
        <v>253</v>
      </c>
      <c r="E188" s="246" t="s">
        <v>1</v>
      </c>
      <c r="F188" s="247" t="s">
        <v>1962</v>
      </c>
      <c r="G188" s="244"/>
      <c r="H188" s="248">
        <v>71.605000000000004</v>
      </c>
      <c r="I188" s="249"/>
      <c r="J188" s="244"/>
      <c r="K188" s="244"/>
      <c r="L188" s="250"/>
      <c r="M188" s="251"/>
      <c r="N188" s="252"/>
      <c r="O188" s="252"/>
      <c r="P188" s="252"/>
      <c r="Q188" s="252"/>
      <c r="R188" s="252"/>
      <c r="S188" s="252"/>
      <c r="T188" s="25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4" t="s">
        <v>253</v>
      </c>
      <c r="AU188" s="254" t="s">
        <v>92</v>
      </c>
      <c r="AV188" s="13" t="s">
        <v>92</v>
      </c>
      <c r="AW188" s="13" t="s">
        <v>36</v>
      </c>
      <c r="AX188" s="13" t="s">
        <v>90</v>
      </c>
      <c r="AY188" s="254" t="s">
        <v>244</v>
      </c>
    </row>
    <row r="189" s="2" customFormat="1" ht="16.5" customHeight="1">
      <c r="A189" s="39"/>
      <c r="B189" s="40"/>
      <c r="C189" s="287" t="s">
        <v>634</v>
      </c>
      <c r="D189" s="287" t="s">
        <v>529</v>
      </c>
      <c r="E189" s="288" t="s">
        <v>1963</v>
      </c>
      <c r="F189" s="289" t="s">
        <v>1964</v>
      </c>
      <c r="G189" s="290" t="s">
        <v>184</v>
      </c>
      <c r="H189" s="291">
        <v>282.95999999999998</v>
      </c>
      <c r="I189" s="292"/>
      <c r="J189" s="293">
        <f>ROUND(I189*H189,2)</f>
        <v>0</v>
      </c>
      <c r="K189" s="294"/>
      <c r="L189" s="295"/>
      <c r="M189" s="296" t="s">
        <v>1</v>
      </c>
      <c r="N189" s="297" t="s">
        <v>48</v>
      </c>
      <c r="O189" s="92"/>
      <c r="P189" s="239">
        <f>O189*H189</f>
        <v>0</v>
      </c>
      <c r="Q189" s="239">
        <v>0.014999999999999999</v>
      </c>
      <c r="R189" s="239">
        <f>Q189*H189</f>
        <v>4.2443999999999997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427</v>
      </c>
      <c r="AT189" s="241" t="s">
        <v>529</v>
      </c>
      <c r="AU189" s="241" t="s">
        <v>92</v>
      </c>
      <c r="AY189" s="18" t="s">
        <v>244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330</v>
      </c>
      <c r="BM189" s="241" t="s">
        <v>1965</v>
      </c>
    </row>
    <row r="190" s="13" customFormat="1">
      <c r="A190" s="13"/>
      <c r="B190" s="243"/>
      <c r="C190" s="244"/>
      <c r="D190" s="245" t="s">
        <v>253</v>
      </c>
      <c r="E190" s="246" t="s">
        <v>1</v>
      </c>
      <c r="F190" s="247" t="s">
        <v>1966</v>
      </c>
      <c r="G190" s="244"/>
      <c r="H190" s="248">
        <v>282.95999999999998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253</v>
      </c>
      <c r="AU190" s="254" t="s">
        <v>92</v>
      </c>
      <c r="AV190" s="13" t="s">
        <v>92</v>
      </c>
      <c r="AW190" s="13" t="s">
        <v>36</v>
      </c>
      <c r="AX190" s="13" t="s">
        <v>90</v>
      </c>
      <c r="AY190" s="254" t="s">
        <v>244</v>
      </c>
    </row>
    <row r="191" s="2" customFormat="1" ht="33" customHeight="1">
      <c r="A191" s="39"/>
      <c r="B191" s="40"/>
      <c r="C191" s="229" t="s">
        <v>628</v>
      </c>
      <c r="D191" s="229" t="s">
        <v>247</v>
      </c>
      <c r="E191" s="230" t="s">
        <v>1967</v>
      </c>
      <c r="F191" s="231" t="s">
        <v>1968</v>
      </c>
      <c r="G191" s="232" t="s">
        <v>174</v>
      </c>
      <c r="H191" s="233">
        <v>71.605000000000004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6.9999999999999994E-05</v>
      </c>
      <c r="R191" s="239">
        <f>Q191*H191</f>
        <v>0.0050123499999999996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330</v>
      </c>
      <c r="AT191" s="241" t="s">
        <v>247</v>
      </c>
      <c r="AU191" s="241" t="s">
        <v>92</v>
      </c>
      <c r="AY191" s="18" t="s">
        <v>244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330</v>
      </c>
      <c r="BM191" s="241" t="s">
        <v>1969</v>
      </c>
    </row>
    <row r="192" s="2" customFormat="1" ht="24.15" customHeight="1">
      <c r="A192" s="39"/>
      <c r="B192" s="40"/>
      <c r="C192" s="287" t="s">
        <v>320</v>
      </c>
      <c r="D192" s="287" t="s">
        <v>529</v>
      </c>
      <c r="E192" s="288" t="s">
        <v>1970</v>
      </c>
      <c r="F192" s="289" t="s">
        <v>1971</v>
      </c>
      <c r="G192" s="290" t="s">
        <v>174</v>
      </c>
      <c r="H192" s="291">
        <v>82.346000000000004</v>
      </c>
      <c r="I192" s="292"/>
      <c r="J192" s="293">
        <f>ROUND(I192*H192,2)</f>
        <v>0</v>
      </c>
      <c r="K192" s="294"/>
      <c r="L192" s="295"/>
      <c r="M192" s="296" t="s">
        <v>1</v>
      </c>
      <c r="N192" s="297" t="s">
        <v>48</v>
      </c>
      <c r="O192" s="92"/>
      <c r="P192" s="239">
        <f>O192*H192</f>
        <v>0</v>
      </c>
      <c r="Q192" s="239">
        <v>0.0028</v>
      </c>
      <c r="R192" s="239">
        <f>Q192*H192</f>
        <v>0.23056880000000002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427</v>
      </c>
      <c r="AT192" s="241" t="s">
        <v>529</v>
      </c>
      <c r="AU192" s="241" t="s">
        <v>92</v>
      </c>
      <c r="AY192" s="18" t="s">
        <v>244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330</v>
      </c>
      <c r="BM192" s="241" t="s">
        <v>1972</v>
      </c>
    </row>
    <row r="193" s="13" customFormat="1">
      <c r="A193" s="13"/>
      <c r="B193" s="243"/>
      <c r="C193" s="244"/>
      <c r="D193" s="245" t="s">
        <v>253</v>
      </c>
      <c r="E193" s="246" t="s">
        <v>1</v>
      </c>
      <c r="F193" s="247" t="s">
        <v>1973</v>
      </c>
      <c r="G193" s="244"/>
      <c r="H193" s="248">
        <v>71.605000000000004</v>
      </c>
      <c r="I193" s="249"/>
      <c r="J193" s="244"/>
      <c r="K193" s="244"/>
      <c r="L193" s="250"/>
      <c r="M193" s="251"/>
      <c r="N193" s="252"/>
      <c r="O193" s="252"/>
      <c r="P193" s="252"/>
      <c r="Q193" s="252"/>
      <c r="R193" s="252"/>
      <c r="S193" s="252"/>
      <c r="T193" s="25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4" t="s">
        <v>253</v>
      </c>
      <c r="AU193" s="254" t="s">
        <v>92</v>
      </c>
      <c r="AV193" s="13" t="s">
        <v>92</v>
      </c>
      <c r="AW193" s="13" t="s">
        <v>36</v>
      </c>
      <c r="AX193" s="13" t="s">
        <v>90</v>
      </c>
      <c r="AY193" s="254" t="s">
        <v>244</v>
      </c>
    </row>
    <row r="194" s="13" customFormat="1">
      <c r="A194" s="13"/>
      <c r="B194" s="243"/>
      <c r="C194" s="244"/>
      <c r="D194" s="245" t="s">
        <v>253</v>
      </c>
      <c r="E194" s="244"/>
      <c r="F194" s="247" t="s">
        <v>1974</v>
      </c>
      <c r="G194" s="244"/>
      <c r="H194" s="248">
        <v>82.346000000000004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253</v>
      </c>
      <c r="AU194" s="254" t="s">
        <v>92</v>
      </c>
      <c r="AV194" s="13" t="s">
        <v>92</v>
      </c>
      <c r="AW194" s="13" t="s">
        <v>4</v>
      </c>
      <c r="AX194" s="13" t="s">
        <v>90</v>
      </c>
      <c r="AY194" s="254" t="s">
        <v>244</v>
      </c>
    </row>
    <row r="195" s="2" customFormat="1" ht="37.8" customHeight="1">
      <c r="A195" s="39"/>
      <c r="B195" s="40"/>
      <c r="C195" s="229" t="s">
        <v>650</v>
      </c>
      <c r="D195" s="229" t="s">
        <v>247</v>
      </c>
      <c r="E195" s="230" t="s">
        <v>1975</v>
      </c>
      <c r="F195" s="231" t="s">
        <v>1976</v>
      </c>
      <c r="G195" s="232" t="s">
        <v>174</v>
      </c>
      <c r="H195" s="233">
        <v>78.599999999999994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9.0000000000000006E-05</v>
      </c>
      <c r="R195" s="239">
        <f>Q195*H195</f>
        <v>0.0070739999999999996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330</v>
      </c>
      <c r="AT195" s="241" t="s">
        <v>247</v>
      </c>
      <c r="AU195" s="241" t="s">
        <v>92</v>
      </c>
      <c r="AY195" s="18" t="s">
        <v>244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330</v>
      </c>
      <c r="BM195" s="241" t="s">
        <v>1977</v>
      </c>
    </row>
    <row r="196" s="13" customFormat="1">
      <c r="A196" s="13"/>
      <c r="B196" s="243"/>
      <c r="C196" s="244"/>
      <c r="D196" s="245" t="s">
        <v>253</v>
      </c>
      <c r="E196" s="246" t="s">
        <v>1</v>
      </c>
      <c r="F196" s="247" t="s">
        <v>1954</v>
      </c>
      <c r="G196" s="244"/>
      <c r="H196" s="248">
        <v>78.599999999999994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253</v>
      </c>
      <c r="AU196" s="254" t="s">
        <v>92</v>
      </c>
      <c r="AV196" s="13" t="s">
        <v>92</v>
      </c>
      <c r="AW196" s="13" t="s">
        <v>36</v>
      </c>
      <c r="AX196" s="13" t="s">
        <v>90</v>
      </c>
      <c r="AY196" s="254" t="s">
        <v>244</v>
      </c>
    </row>
    <row r="197" s="2" customFormat="1" ht="24.15" customHeight="1">
      <c r="A197" s="39"/>
      <c r="B197" s="40"/>
      <c r="C197" s="229" t="s">
        <v>369</v>
      </c>
      <c r="D197" s="229" t="s">
        <v>247</v>
      </c>
      <c r="E197" s="230" t="s">
        <v>1978</v>
      </c>
      <c r="F197" s="231" t="s">
        <v>1979</v>
      </c>
      <c r="G197" s="232" t="s">
        <v>1940</v>
      </c>
      <c r="H197" s="309"/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330</v>
      </c>
      <c r="AT197" s="241" t="s">
        <v>247</v>
      </c>
      <c r="AU197" s="241" t="s">
        <v>92</v>
      </c>
      <c r="AY197" s="18" t="s">
        <v>244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330</v>
      </c>
      <c r="BM197" s="241" t="s">
        <v>1980</v>
      </c>
    </row>
    <row r="198" s="12" customFormat="1" ht="22.8" customHeight="1">
      <c r="A198" s="12"/>
      <c r="B198" s="213"/>
      <c r="C198" s="214"/>
      <c r="D198" s="215" t="s">
        <v>82</v>
      </c>
      <c r="E198" s="227" t="s">
        <v>1047</v>
      </c>
      <c r="F198" s="227" t="s">
        <v>1048</v>
      </c>
      <c r="G198" s="214"/>
      <c r="H198" s="214"/>
      <c r="I198" s="217"/>
      <c r="J198" s="228">
        <f>BK198</f>
        <v>0</v>
      </c>
      <c r="K198" s="214"/>
      <c r="L198" s="219"/>
      <c r="M198" s="220"/>
      <c r="N198" s="221"/>
      <c r="O198" s="221"/>
      <c r="P198" s="222">
        <f>SUM(P199:P234)</f>
        <v>0</v>
      </c>
      <c r="Q198" s="221"/>
      <c r="R198" s="222">
        <f>SUM(R199:R234)</f>
        <v>3.5890408600000003</v>
      </c>
      <c r="S198" s="221"/>
      <c r="T198" s="223">
        <f>SUM(T199:T234)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92</v>
      </c>
      <c r="AT198" s="225" t="s">
        <v>82</v>
      </c>
      <c r="AU198" s="225" t="s">
        <v>90</v>
      </c>
      <c r="AY198" s="224" t="s">
        <v>244</v>
      </c>
      <c r="BK198" s="226">
        <f>SUM(BK199:BK234)</f>
        <v>0</v>
      </c>
    </row>
    <row r="199" s="2" customFormat="1" ht="24.15" customHeight="1">
      <c r="A199" s="39"/>
      <c r="B199" s="40"/>
      <c r="C199" s="229" t="s">
        <v>375</v>
      </c>
      <c r="D199" s="229" t="s">
        <v>247</v>
      </c>
      <c r="E199" s="230" t="s">
        <v>1981</v>
      </c>
      <c r="F199" s="231" t="s">
        <v>1982</v>
      </c>
      <c r="G199" s="232" t="s">
        <v>171</v>
      </c>
      <c r="H199" s="233">
        <v>2.375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0.00122</v>
      </c>
      <c r="R199" s="239">
        <f>Q199*H199</f>
        <v>0.0028974999999999999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330</v>
      </c>
      <c r="AT199" s="241" t="s">
        <v>247</v>
      </c>
      <c r="AU199" s="241" t="s">
        <v>92</v>
      </c>
      <c r="AY199" s="18" t="s">
        <v>244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330</v>
      </c>
      <c r="BM199" s="241" t="s">
        <v>1983</v>
      </c>
    </row>
    <row r="200" s="13" customFormat="1">
      <c r="A200" s="13"/>
      <c r="B200" s="243"/>
      <c r="C200" s="244"/>
      <c r="D200" s="245" t="s">
        <v>253</v>
      </c>
      <c r="E200" s="246" t="s">
        <v>1</v>
      </c>
      <c r="F200" s="247" t="s">
        <v>1984</v>
      </c>
      <c r="G200" s="244"/>
      <c r="H200" s="248">
        <v>1.996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253</v>
      </c>
      <c r="AU200" s="254" t="s">
        <v>92</v>
      </c>
      <c r="AV200" s="13" t="s">
        <v>92</v>
      </c>
      <c r="AW200" s="13" t="s">
        <v>36</v>
      </c>
      <c r="AX200" s="13" t="s">
        <v>83</v>
      </c>
      <c r="AY200" s="254" t="s">
        <v>244</v>
      </c>
    </row>
    <row r="201" s="13" customFormat="1">
      <c r="A201" s="13"/>
      <c r="B201" s="243"/>
      <c r="C201" s="244"/>
      <c r="D201" s="245" t="s">
        <v>253</v>
      </c>
      <c r="E201" s="246" t="s">
        <v>1</v>
      </c>
      <c r="F201" s="247" t="s">
        <v>1985</v>
      </c>
      <c r="G201" s="244"/>
      <c r="H201" s="248">
        <v>0.379</v>
      </c>
      <c r="I201" s="249"/>
      <c r="J201" s="244"/>
      <c r="K201" s="244"/>
      <c r="L201" s="250"/>
      <c r="M201" s="251"/>
      <c r="N201" s="252"/>
      <c r="O201" s="252"/>
      <c r="P201" s="252"/>
      <c r="Q201" s="252"/>
      <c r="R201" s="252"/>
      <c r="S201" s="252"/>
      <c r="T201" s="25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4" t="s">
        <v>253</v>
      </c>
      <c r="AU201" s="254" t="s">
        <v>92</v>
      </c>
      <c r="AV201" s="13" t="s">
        <v>92</v>
      </c>
      <c r="AW201" s="13" t="s">
        <v>36</v>
      </c>
      <c r="AX201" s="13" t="s">
        <v>83</v>
      </c>
      <c r="AY201" s="254" t="s">
        <v>244</v>
      </c>
    </row>
    <row r="202" s="14" customFormat="1">
      <c r="A202" s="14"/>
      <c r="B202" s="255"/>
      <c r="C202" s="256"/>
      <c r="D202" s="245" t="s">
        <v>253</v>
      </c>
      <c r="E202" s="257" t="s">
        <v>1</v>
      </c>
      <c r="F202" s="258" t="s">
        <v>255</v>
      </c>
      <c r="G202" s="256"/>
      <c r="H202" s="259">
        <v>2.375</v>
      </c>
      <c r="I202" s="260"/>
      <c r="J202" s="256"/>
      <c r="K202" s="256"/>
      <c r="L202" s="261"/>
      <c r="M202" s="262"/>
      <c r="N202" s="263"/>
      <c r="O202" s="263"/>
      <c r="P202" s="263"/>
      <c r="Q202" s="263"/>
      <c r="R202" s="263"/>
      <c r="S202" s="263"/>
      <c r="T202" s="26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5" t="s">
        <v>253</v>
      </c>
      <c r="AU202" s="265" t="s">
        <v>92</v>
      </c>
      <c r="AV202" s="14" t="s">
        <v>251</v>
      </c>
      <c r="AW202" s="14" t="s">
        <v>36</v>
      </c>
      <c r="AX202" s="14" t="s">
        <v>90</v>
      </c>
      <c r="AY202" s="265" t="s">
        <v>244</v>
      </c>
    </row>
    <row r="203" s="2" customFormat="1" ht="33" customHeight="1">
      <c r="A203" s="39"/>
      <c r="B203" s="40"/>
      <c r="C203" s="229" t="s">
        <v>798</v>
      </c>
      <c r="D203" s="298" t="s">
        <v>247</v>
      </c>
      <c r="E203" s="230" t="s">
        <v>1986</v>
      </c>
      <c r="F203" s="231" t="s">
        <v>1987</v>
      </c>
      <c r="G203" s="232" t="s">
        <v>184</v>
      </c>
      <c r="H203" s="233">
        <v>47.520000000000003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330</v>
      </c>
      <c r="AT203" s="241" t="s">
        <v>247</v>
      </c>
      <c r="AU203" s="241" t="s">
        <v>92</v>
      </c>
      <c r="AY203" s="18" t="s">
        <v>244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330</v>
      </c>
      <c r="BM203" s="241" t="s">
        <v>1988</v>
      </c>
    </row>
    <row r="204" s="13" customFormat="1">
      <c r="A204" s="13"/>
      <c r="B204" s="243"/>
      <c r="C204" s="244"/>
      <c r="D204" s="245" t="s">
        <v>253</v>
      </c>
      <c r="E204" s="246" t="s">
        <v>1</v>
      </c>
      <c r="F204" s="247" t="s">
        <v>1989</v>
      </c>
      <c r="G204" s="244"/>
      <c r="H204" s="248">
        <v>47.520000000000003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253</v>
      </c>
      <c r="AU204" s="254" t="s">
        <v>92</v>
      </c>
      <c r="AV204" s="13" t="s">
        <v>92</v>
      </c>
      <c r="AW204" s="13" t="s">
        <v>36</v>
      </c>
      <c r="AX204" s="13" t="s">
        <v>90</v>
      </c>
      <c r="AY204" s="254" t="s">
        <v>244</v>
      </c>
    </row>
    <row r="205" s="2" customFormat="1" ht="21.75" customHeight="1">
      <c r="A205" s="39"/>
      <c r="B205" s="40"/>
      <c r="C205" s="287" t="s">
        <v>802</v>
      </c>
      <c r="D205" s="305" t="s">
        <v>529</v>
      </c>
      <c r="E205" s="288" t="s">
        <v>1990</v>
      </c>
      <c r="F205" s="289" t="s">
        <v>1991</v>
      </c>
      <c r="G205" s="290" t="s">
        <v>171</v>
      </c>
      <c r="H205" s="291">
        <v>0.30399999999999999</v>
      </c>
      <c r="I205" s="292"/>
      <c r="J205" s="293">
        <f>ROUND(I205*H205,2)</f>
        <v>0</v>
      </c>
      <c r="K205" s="294"/>
      <c r="L205" s="295"/>
      <c r="M205" s="296" t="s">
        <v>1</v>
      </c>
      <c r="N205" s="297" t="s">
        <v>48</v>
      </c>
      <c r="O205" s="92"/>
      <c r="P205" s="239">
        <f>O205*H205</f>
        <v>0</v>
      </c>
      <c r="Q205" s="239">
        <v>0.55000000000000004</v>
      </c>
      <c r="R205" s="239">
        <f>Q205*H205</f>
        <v>0.16720000000000002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427</v>
      </c>
      <c r="AT205" s="241" t="s">
        <v>529</v>
      </c>
      <c r="AU205" s="241" t="s">
        <v>92</v>
      </c>
      <c r="AY205" s="18" t="s">
        <v>244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330</v>
      </c>
      <c r="BM205" s="241" t="s">
        <v>1992</v>
      </c>
    </row>
    <row r="206" s="2" customFormat="1">
      <c r="A206" s="39"/>
      <c r="B206" s="40"/>
      <c r="C206" s="41"/>
      <c r="D206" s="245" t="s">
        <v>632</v>
      </c>
      <c r="E206" s="41"/>
      <c r="F206" s="299" t="s">
        <v>1993</v>
      </c>
      <c r="G206" s="41"/>
      <c r="H206" s="41"/>
      <c r="I206" s="300"/>
      <c r="J206" s="41"/>
      <c r="K206" s="41"/>
      <c r="L206" s="45"/>
      <c r="M206" s="301"/>
      <c r="N206" s="302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632</v>
      </c>
      <c r="AU206" s="18" t="s">
        <v>92</v>
      </c>
    </row>
    <row r="207" s="13" customFormat="1">
      <c r="A207" s="13"/>
      <c r="B207" s="243"/>
      <c r="C207" s="244"/>
      <c r="D207" s="245" t="s">
        <v>253</v>
      </c>
      <c r="E207" s="246" t="s">
        <v>1</v>
      </c>
      <c r="F207" s="247" t="s">
        <v>1994</v>
      </c>
      <c r="G207" s="244"/>
      <c r="H207" s="248">
        <v>0.30399999999999999</v>
      </c>
      <c r="I207" s="249"/>
      <c r="J207" s="244"/>
      <c r="K207" s="244"/>
      <c r="L207" s="250"/>
      <c r="M207" s="251"/>
      <c r="N207" s="252"/>
      <c r="O207" s="252"/>
      <c r="P207" s="252"/>
      <c r="Q207" s="252"/>
      <c r="R207" s="252"/>
      <c r="S207" s="252"/>
      <c r="T207" s="25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4" t="s">
        <v>253</v>
      </c>
      <c r="AU207" s="254" t="s">
        <v>92</v>
      </c>
      <c r="AV207" s="13" t="s">
        <v>92</v>
      </c>
      <c r="AW207" s="13" t="s">
        <v>36</v>
      </c>
      <c r="AX207" s="13" t="s">
        <v>90</v>
      </c>
      <c r="AY207" s="254" t="s">
        <v>244</v>
      </c>
    </row>
    <row r="208" s="2" customFormat="1" ht="24.15" customHeight="1">
      <c r="A208" s="39"/>
      <c r="B208" s="40"/>
      <c r="C208" s="229" t="s">
        <v>807</v>
      </c>
      <c r="D208" s="298" t="s">
        <v>247</v>
      </c>
      <c r="E208" s="230" t="s">
        <v>1995</v>
      </c>
      <c r="F208" s="231" t="s">
        <v>1996</v>
      </c>
      <c r="G208" s="232" t="s">
        <v>171</v>
      </c>
      <c r="H208" s="233">
        <v>0.30399999999999999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0.01192</v>
      </c>
      <c r="R208" s="239">
        <f>Q208*H208</f>
        <v>0.0036236799999999998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330</v>
      </c>
      <c r="AT208" s="241" t="s">
        <v>247</v>
      </c>
      <c r="AU208" s="241" t="s">
        <v>92</v>
      </c>
      <c r="AY208" s="18" t="s">
        <v>244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330</v>
      </c>
      <c r="BM208" s="241" t="s">
        <v>1997</v>
      </c>
    </row>
    <row r="209" s="13" customFormat="1">
      <c r="A209" s="13"/>
      <c r="B209" s="243"/>
      <c r="C209" s="244"/>
      <c r="D209" s="245" t="s">
        <v>253</v>
      </c>
      <c r="E209" s="246" t="s">
        <v>1</v>
      </c>
      <c r="F209" s="247" t="s">
        <v>1994</v>
      </c>
      <c r="G209" s="244"/>
      <c r="H209" s="248">
        <v>0.30399999999999999</v>
      </c>
      <c r="I209" s="249"/>
      <c r="J209" s="244"/>
      <c r="K209" s="244"/>
      <c r="L209" s="250"/>
      <c r="M209" s="251"/>
      <c r="N209" s="252"/>
      <c r="O209" s="252"/>
      <c r="P209" s="252"/>
      <c r="Q209" s="252"/>
      <c r="R209" s="252"/>
      <c r="S209" s="252"/>
      <c r="T209" s="25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4" t="s">
        <v>253</v>
      </c>
      <c r="AU209" s="254" t="s">
        <v>92</v>
      </c>
      <c r="AV209" s="13" t="s">
        <v>92</v>
      </c>
      <c r="AW209" s="13" t="s">
        <v>36</v>
      </c>
      <c r="AX209" s="13" t="s">
        <v>90</v>
      </c>
      <c r="AY209" s="254" t="s">
        <v>244</v>
      </c>
    </row>
    <row r="210" s="2" customFormat="1" ht="24.15" customHeight="1">
      <c r="A210" s="39"/>
      <c r="B210" s="40"/>
      <c r="C210" s="229" t="s">
        <v>772</v>
      </c>
      <c r="D210" s="298" t="s">
        <v>247</v>
      </c>
      <c r="E210" s="230" t="s">
        <v>1998</v>
      </c>
      <c r="F210" s="231" t="s">
        <v>1999</v>
      </c>
      <c r="G210" s="232" t="s">
        <v>174</v>
      </c>
      <c r="H210" s="233">
        <v>14.960000000000001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0.014200000000000001</v>
      </c>
      <c r="R210" s="239">
        <f>Q210*H210</f>
        <v>0.21243200000000004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330</v>
      </c>
      <c r="AT210" s="241" t="s">
        <v>247</v>
      </c>
      <c r="AU210" s="241" t="s">
        <v>92</v>
      </c>
      <c r="AY210" s="18" t="s">
        <v>244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330</v>
      </c>
      <c r="BM210" s="241" t="s">
        <v>2000</v>
      </c>
    </row>
    <row r="211" s="13" customFormat="1">
      <c r="A211" s="13"/>
      <c r="B211" s="243"/>
      <c r="C211" s="244"/>
      <c r="D211" s="245" t="s">
        <v>253</v>
      </c>
      <c r="E211" s="246" t="s">
        <v>1</v>
      </c>
      <c r="F211" s="247" t="s">
        <v>2001</v>
      </c>
      <c r="G211" s="244"/>
      <c r="H211" s="248">
        <v>14.960000000000001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253</v>
      </c>
      <c r="AU211" s="254" t="s">
        <v>92</v>
      </c>
      <c r="AV211" s="13" t="s">
        <v>92</v>
      </c>
      <c r="AW211" s="13" t="s">
        <v>36</v>
      </c>
      <c r="AX211" s="13" t="s">
        <v>90</v>
      </c>
      <c r="AY211" s="254" t="s">
        <v>244</v>
      </c>
    </row>
    <row r="212" s="2" customFormat="1" ht="24.15" customHeight="1">
      <c r="A212" s="39"/>
      <c r="B212" s="40"/>
      <c r="C212" s="229" t="s">
        <v>793</v>
      </c>
      <c r="D212" s="298" t="s">
        <v>247</v>
      </c>
      <c r="E212" s="230" t="s">
        <v>2002</v>
      </c>
      <c r="F212" s="231" t="s">
        <v>2003</v>
      </c>
      <c r="G212" s="232" t="s">
        <v>174</v>
      </c>
      <c r="H212" s="233">
        <v>14.960000000000001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0.00018000000000000001</v>
      </c>
      <c r="R212" s="239">
        <f>Q212*H212</f>
        <v>0.0026928000000000004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330</v>
      </c>
      <c r="AT212" s="241" t="s">
        <v>247</v>
      </c>
      <c r="AU212" s="241" t="s">
        <v>92</v>
      </c>
      <c r="AY212" s="18" t="s">
        <v>244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330</v>
      </c>
      <c r="BM212" s="241" t="s">
        <v>2004</v>
      </c>
    </row>
    <row r="213" s="13" customFormat="1">
      <c r="A213" s="13"/>
      <c r="B213" s="243"/>
      <c r="C213" s="244"/>
      <c r="D213" s="245" t="s">
        <v>253</v>
      </c>
      <c r="E213" s="246" t="s">
        <v>1</v>
      </c>
      <c r="F213" s="247" t="s">
        <v>2001</v>
      </c>
      <c r="G213" s="244"/>
      <c r="H213" s="248">
        <v>14.960000000000001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253</v>
      </c>
      <c r="AU213" s="254" t="s">
        <v>92</v>
      </c>
      <c r="AV213" s="13" t="s">
        <v>92</v>
      </c>
      <c r="AW213" s="13" t="s">
        <v>36</v>
      </c>
      <c r="AX213" s="13" t="s">
        <v>90</v>
      </c>
      <c r="AY213" s="254" t="s">
        <v>244</v>
      </c>
    </row>
    <row r="214" s="2" customFormat="1" ht="24.15" customHeight="1">
      <c r="A214" s="39"/>
      <c r="B214" s="40"/>
      <c r="C214" s="229" t="s">
        <v>384</v>
      </c>
      <c r="D214" s="229" t="s">
        <v>247</v>
      </c>
      <c r="E214" s="230" t="s">
        <v>2005</v>
      </c>
      <c r="F214" s="231" t="s">
        <v>2006</v>
      </c>
      <c r="G214" s="232" t="s">
        <v>174</v>
      </c>
      <c r="H214" s="233">
        <v>107.15000000000001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0.015720000000000001</v>
      </c>
      <c r="R214" s="239">
        <f>Q214*H214</f>
        <v>1.6843980000000003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330</v>
      </c>
      <c r="AT214" s="241" t="s">
        <v>247</v>
      </c>
      <c r="AU214" s="241" t="s">
        <v>92</v>
      </c>
      <c r="AY214" s="18" t="s">
        <v>244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330</v>
      </c>
      <c r="BM214" s="241" t="s">
        <v>2007</v>
      </c>
    </row>
    <row r="215" s="13" customFormat="1">
      <c r="A215" s="13"/>
      <c r="B215" s="243"/>
      <c r="C215" s="244"/>
      <c r="D215" s="245" t="s">
        <v>253</v>
      </c>
      <c r="E215" s="246" t="s">
        <v>1</v>
      </c>
      <c r="F215" s="247" t="s">
        <v>1929</v>
      </c>
      <c r="G215" s="244"/>
      <c r="H215" s="248">
        <v>107.15000000000001</v>
      </c>
      <c r="I215" s="249"/>
      <c r="J215" s="244"/>
      <c r="K215" s="244"/>
      <c r="L215" s="250"/>
      <c r="M215" s="251"/>
      <c r="N215" s="252"/>
      <c r="O215" s="252"/>
      <c r="P215" s="252"/>
      <c r="Q215" s="252"/>
      <c r="R215" s="252"/>
      <c r="S215" s="252"/>
      <c r="T215" s="25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4" t="s">
        <v>253</v>
      </c>
      <c r="AU215" s="254" t="s">
        <v>92</v>
      </c>
      <c r="AV215" s="13" t="s">
        <v>92</v>
      </c>
      <c r="AW215" s="13" t="s">
        <v>36</v>
      </c>
      <c r="AX215" s="13" t="s">
        <v>90</v>
      </c>
      <c r="AY215" s="254" t="s">
        <v>244</v>
      </c>
    </row>
    <row r="216" s="2" customFormat="1" ht="24.15" customHeight="1">
      <c r="A216" s="39"/>
      <c r="B216" s="40"/>
      <c r="C216" s="229" t="s">
        <v>389</v>
      </c>
      <c r="D216" s="229" t="s">
        <v>247</v>
      </c>
      <c r="E216" s="230" t="s">
        <v>2008</v>
      </c>
      <c r="F216" s="231" t="s">
        <v>2009</v>
      </c>
      <c r="G216" s="232" t="s">
        <v>184</v>
      </c>
      <c r="H216" s="233">
        <v>47.359999999999999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330</v>
      </c>
      <c r="AT216" s="241" t="s">
        <v>247</v>
      </c>
      <c r="AU216" s="241" t="s">
        <v>92</v>
      </c>
      <c r="AY216" s="18" t="s">
        <v>244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330</v>
      </c>
      <c r="BM216" s="241" t="s">
        <v>2010</v>
      </c>
    </row>
    <row r="217" s="13" customFormat="1">
      <c r="A217" s="13"/>
      <c r="B217" s="243"/>
      <c r="C217" s="244"/>
      <c r="D217" s="245" t="s">
        <v>253</v>
      </c>
      <c r="E217" s="246" t="s">
        <v>1</v>
      </c>
      <c r="F217" s="247" t="s">
        <v>2011</v>
      </c>
      <c r="G217" s="244"/>
      <c r="H217" s="248">
        <v>47.359999999999999</v>
      </c>
      <c r="I217" s="249"/>
      <c r="J217" s="244"/>
      <c r="K217" s="244"/>
      <c r="L217" s="250"/>
      <c r="M217" s="251"/>
      <c r="N217" s="252"/>
      <c r="O217" s="252"/>
      <c r="P217" s="252"/>
      <c r="Q217" s="252"/>
      <c r="R217" s="252"/>
      <c r="S217" s="252"/>
      <c r="T217" s="25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4" t="s">
        <v>253</v>
      </c>
      <c r="AU217" s="254" t="s">
        <v>92</v>
      </c>
      <c r="AV217" s="13" t="s">
        <v>92</v>
      </c>
      <c r="AW217" s="13" t="s">
        <v>36</v>
      </c>
      <c r="AX217" s="13" t="s">
        <v>90</v>
      </c>
      <c r="AY217" s="254" t="s">
        <v>244</v>
      </c>
    </row>
    <row r="218" s="2" customFormat="1" ht="21.75" customHeight="1">
      <c r="A218" s="39"/>
      <c r="B218" s="40"/>
      <c r="C218" s="287" t="s">
        <v>394</v>
      </c>
      <c r="D218" s="287" t="s">
        <v>529</v>
      </c>
      <c r="E218" s="288" t="s">
        <v>1990</v>
      </c>
      <c r="F218" s="289" t="s">
        <v>1991</v>
      </c>
      <c r="G218" s="290" t="s">
        <v>171</v>
      </c>
      <c r="H218" s="291">
        <v>0.436</v>
      </c>
      <c r="I218" s="292"/>
      <c r="J218" s="293">
        <f>ROUND(I218*H218,2)</f>
        <v>0</v>
      </c>
      <c r="K218" s="294"/>
      <c r="L218" s="295"/>
      <c r="M218" s="296" t="s">
        <v>1</v>
      </c>
      <c r="N218" s="297" t="s">
        <v>48</v>
      </c>
      <c r="O218" s="92"/>
      <c r="P218" s="239">
        <f>O218*H218</f>
        <v>0</v>
      </c>
      <c r="Q218" s="239">
        <v>0.55000000000000004</v>
      </c>
      <c r="R218" s="239">
        <f>Q218*H218</f>
        <v>0.23980000000000001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427</v>
      </c>
      <c r="AT218" s="241" t="s">
        <v>529</v>
      </c>
      <c r="AU218" s="241" t="s">
        <v>92</v>
      </c>
      <c r="AY218" s="18" t="s">
        <v>244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330</v>
      </c>
      <c r="BM218" s="241" t="s">
        <v>2012</v>
      </c>
    </row>
    <row r="219" s="2" customFormat="1">
      <c r="A219" s="39"/>
      <c r="B219" s="40"/>
      <c r="C219" s="41"/>
      <c r="D219" s="245" t="s">
        <v>632</v>
      </c>
      <c r="E219" s="41"/>
      <c r="F219" s="299" t="s">
        <v>1993</v>
      </c>
      <c r="G219" s="41"/>
      <c r="H219" s="41"/>
      <c r="I219" s="300"/>
      <c r="J219" s="41"/>
      <c r="K219" s="41"/>
      <c r="L219" s="45"/>
      <c r="M219" s="301"/>
      <c r="N219" s="302"/>
      <c r="O219" s="92"/>
      <c r="P219" s="92"/>
      <c r="Q219" s="92"/>
      <c r="R219" s="92"/>
      <c r="S219" s="92"/>
      <c r="T219" s="93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632</v>
      </c>
      <c r="AU219" s="18" t="s">
        <v>92</v>
      </c>
    </row>
    <row r="220" s="13" customFormat="1">
      <c r="A220" s="13"/>
      <c r="B220" s="243"/>
      <c r="C220" s="244"/>
      <c r="D220" s="245" t="s">
        <v>253</v>
      </c>
      <c r="E220" s="246" t="s">
        <v>1</v>
      </c>
      <c r="F220" s="247" t="s">
        <v>1985</v>
      </c>
      <c r="G220" s="244"/>
      <c r="H220" s="248">
        <v>0.379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253</v>
      </c>
      <c r="AU220" s="254" t="s">
        <v>92</v>
      </c>
      <c r="AV220" s="13" t="s">
        <v>92</v>
      </c>
      <c r="AW220" s="13" t="s">
        <v>36</v>
      </c>
      <c r="AX220" s="13" t="s">
        <v>90</v>
      </c>
      <c r="AY220" s="254" t="s">
        <v>244</v>
      </c>
    </row>
    <row r="221" s="13" customFormat="1">
      <c r="A221" s="13"/>
      <c r="B221" s="243"/>
      <c r="C221" s="244"/>
      <c r="D221" s="245" t="s">
        <v>253</v>
      </c>
      <c r="E221" s="244"/>
      <c r="F221" s="247" t="s">
        <v>2013</v>
      </c>
      <c r="G221" s="244"/>
      <c r="H221" s="248">
        <v>0.436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253</v>
      </c>
      <c r="AU221" s="254" t="s">
        <v>92</v>
      </c>
      <c r="AV221" s="13" t="s">
        <v>92</v>
      </c>
      <c r="AW221" s="13" t="s">
        <v>4</v>
      </c>
      <c r="AX221" s="13" t="s">
        <v>90</v>
      </c>
      <c r="AY221" s="254" t="s">
        <v>244</v>
      </c>
    </row>
    <row r="222" s="2" customFormat="1" ht="33" customHeight="1">
      <c r="A222" s="39"/>
      <c r="B222" s="40"/>
      <c r="C222" s="229" t="s">
        <v>399</v>
      </c>
      <c r="D222" s="229" t="s">
        <v>247</v>
      </c>
      <c r="E222" s="230" t="s">
        <v>2014</v>
      </c>
      <c r="F222" s="231" t="s">
        <v>2015</v>
      </c>
      <c r="G222" s="232" t="s">
        <v>184</v>
      </c>
      <c r="H222" s="233">
        <v>103.95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330</v>
      </c>
      <c r="AT222" s="241" t="s">
        <v>247</v>
      </c>
      <c r="AU222" s="241" t="s">
        <v>92</v>
      </c>
      <c r="AY222" s="18" t="s">
        <v>244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330</v>
      </c>
      <c r="BM222" s="241" t="s">
        <v>2016</v>
      </c>
    </row>
    <row r="223" s="13" customFormat="1">
      <c r="A223" s="13"/>
      <c r="B223" s="243"/>
      <c r="C223" s="244"/>
      <c r="D223" s="245" t="s">
        <v>253</v>
      </c>
      <c r="E223" s="246" t="s">
        <v>1</v>
      </c>
      <c r="F223" s="247" t="s">
        <v>2017</v>
      </c>
      <c r="G223" s="244"/>
      <c r="H223" s="248">
        <v>103.95</v>
      </c>
      <c r="I223" s="249"/>
      <c r="J223" s="244"/>
      <c r="K223" s="244"/>
      <c r="L223" s="250"/>
      <c r="M223" s="251"/>
      <c r="N223" s="252"/>
      <c r="O223" s="252"/>
      <c r="P223" s="252"/>
      <c r="Q223" s="252"/>
      <c r="R223" s="252"/>
      <c r="S223" s="252"/>
      <c r="T223" s="25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4" t="s">
        <v>253</v>
      </c>
      <c r="AU223" s="254" t="s">
        <v>92</v>
      </c>
      <c r="AV223" s="13" t="s">
        <v>92</v>
      </c>
      <c r="AW223" s="13" t="s">
        <v>36</v>
      </c>
      <c r="AX223" s="13" t="s">
        <v>90</v>
      </c>
      <c r="AY223" s="254" t="s">
        <v>244</v>
      </c>
    </row>
    <row r="224" s="2" customFormat="1" ht="21.75" customHeight="1">
      <c r="A224" s="39"/>
      <c r="B224" s="40"/>
      <c r="C224" s="287" t="s">
        <v>405</v>
      </c>
      <c r="D224" s="287" t="s">
        <v>529</v>
      </c>
      <c r="E224" s="288" t="s">
        <v>2018</v>
      </c>
      <c r="F224" s="289" t="s">
        <v>2019</v>
      </c>
      <c r="G224" s="290" t="s">
        <v>171</v>
      </c>
      <c r="H224" s="291">
        <v>2.2949999999999999</v>
      </c>
      <c r="I224" s="292"/>
      <c r="J224" s="293">
        <f>ROUND(I224*H224,2)</f>
        <v>0</v>
      </c>
      <c r="K224" s="294"/>
      <c r="L224" s="295"/>
      <c r="M224" s="296" t="s">
        <v>1</v>
      </c>
      <c r="N224" s="297" t="s">
        <v>48</v>
      </c>
      <c r="O224" s="92"/>
      <c r="P224" s="239">
        <f>O224*H224</f>
        <v>0</v>
      </c>
      <c r="Q224" s="239">
        <v>0.55000000000000004</v>
      </c>
      <c r="R224" s="239">
        <f>Q224*H224</f>
        <v>1.2622500000000001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427</v>
      </c>
      <c r="AT224" s="241" t="s">
        <v>529</v>
      </c>
      <c r="AU224" s="241" t="s">
        <v>92</v>
      </c>
      <c r="AY224" s="18" t="s">
        <v>244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330</v>
      </c>
      <c r="BM224" s="241" t="s">
        <v>2020</v>
      </c>
    </row>
    <row r="225" s="2" customFormat="1">
      <c r="A225" s="39"/>
      <c r="B225" s="40"/>
      <c r="C225" s="41"/>
      <c r="D225" s="245" t="s">
        <v>632</v>
      </c>
      <c r="E225" s="41"/>
      <c r="F225" s="299" t="s">
        <v>1993</v>
      </c>
      <c r="G225" s="41"/>
      <c r="H225" s="41"/>
      <c r="I225" s="300"/>
      <c r="J225" s="41"/>
      <c r="K225" s="41"/>
      <c r="L225" s="45"/>
      <c r="M225" s="301"/>
      <c r="N225" s="302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632</v>
      </c>
      <c r="AU225" s="18" t="s">
        <v>92</v>
      </c>
    </row>
    <row r="226" s="13" customFormat="1">
      <c r="A226" s="13"/>
      <c r="B226" s="243"/>
      <c r="C226" s="244"/>
      <c r="D226" s="245" t="s">
        <v>253</v>
      </c>
      <c r="E226" s="246" t="s">
        <v>1</v>
      </c>
      <c r="F226" s="247" t="s">
        <v>1984</v>
      </c>
      <c r="G226" s="244"/>
      <c r="H226" s="248">
        <v>1.996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253</v>
      </c>
      <c r="AU226" s="254" t="s">
        <v>92</v>
      </c>
      <c r="AV226" s="13" t="s">
        <v>92</v>
      </c>
      <c r="AW226" s="13" t="s">
        <v>36</v>
      </c>
      <c r="AX226" s="13" t="s">
        <v>83</v>
      </c>
      <c r="AY226" s="254" t="s">
        <v>244</v>
      </c>
    </row>
    <row r="227" s="14" customFormat="1">
      <c r="A227" s="14"/>
      <c r="B227" s="255"/>
      <c r="C227" s="256"/>
      <c r="D227" s="245" t="s">
        <v>253</v>
      </c>
      <c r="E227" s="257" t="s">
        <v>1</v>
      </c>
      <c r="F227" s="258" t="s">
        <v>255</v>
      </c>
      <c r="G227" s="256"/>
      <c r="H227" s="259">
        <v>1.996</v>
      </c>
      <c r="I227" s="260"/>
      <c r="J227" s="256"/>
      <c r="K227" s="256"/>
      <c r="L227" s="261"/>
      <c r="M227" s="262"/>
      <c r="N227" s="263"/>
      <c r="O227" s="263"/>
      <c r="P227" s="263"/>
      <c r="Q227" s="263"/>
      <c r="R227" s="263"/>
      <c r="S227" s="263"/>
      <c r="T227" s="26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5" t="s">
        <v>253</v>
      </c>
      <c r="AU227" s="265" t="s">
        <v>92</v>
      </c>
      <c r="AV227" s="14" t="s">
        <v>251</v>
      </c>
      <c r="AW227" s="14" t="s">
        <v>36</v>
      </c>
      <c r="AX227" s="14" t="s">
        <v>90</v>
      </c>
      <c r="AY227" s="265" t="s">
        <v>244</v>
      </c>
    </row>
    <row r="228" s="13" customFormat="1">
      <c r="A228" s="13"/>
      <c r="B228" s="243"/>
      <c r="C228" s="244"/>
      <c r="D228" s="245" t="s">
        <v>253</v>
      </c>
      <c r="E228" s="244"/>
      <c r="F228" s="247" t="s">
        <v>2021</v>
      </c>
      <c r="G228" s="244"/>
      <c r="H228" s="248">
        <v>2.2949999999999999</v>
      </c>
      <c r="I228" s="249"/>
      <c r="J228" s="244"/>
      <c r="K228" s="244"/>
      <c r="L228" s="250"/>
      <c r="M228" s="251"/>
      <c r="N228" s="252"/>
      <c r="O228" s="252"/>
      <c r="P228" s="252"/>
      <c r="Q228" s="252"/>
      <c r="R228" s="252"/>
      <c r="S228" s="252"/>
      <c r="T228" s="25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4" t="s">
        <v>253</v>
      </c>
      <c r="AU228" s="254" t="s">
        <v>92</v>
      </c>
      <c r="AV228" s="13" t="s">
        <v>92</v>
      </c>
      <c r="AW228" s="13" t="s">
        <v>4</v>
      </c>
      <c r="AX228" s="13" t="s">
        <v>90</v>
      </c>
      <c r="AY228" s="254" t="s">
        <v>244</v>
      </c>
    </row>
    <row r="229" s="2" customFormat="1" ht="24.15" customHeight="1">
      <c r="A229" s="39"/>
      <c r="B229" s="40"/>
      <c r="C229" s="229" t="s">
        <v>411</v>
      </c>
      <c r="D229" s="229" t="s">
        <v>247</v>
      </c>
      <c r="E229" s="230" t="s">
        <v>2022</v>
      </c>
      <c r="F229" s="231" t="s">
        <v>2023</v>
      </c>
      <c r="G229" s="232" t="s">
        <v>171</v>
      </c>
      <c r="H229" s="233">
        <v>5.0540000000000003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48</v>
      </c>
      <c r="O229" s="92"/>
      <c r="P229" s="239">
        <f>O229*H229</f>
        <v>0</v>
      </c>
      <c r="Q229" s="239">
        <v>0.0027200000000000002</v>
      </c>
      <c r="R229" s="239">
        <f>Q229*H229</f>
        <v>0.013746880000000001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330</v>
      </c>
      <c r="AT229" s="241" t="s">
        <v>247</v>
      </c>
      <c r="AU229" s="241" t="s">
        <v>92</v>
      </c>
      <c r="AY229" s="18" t="s">
        <v>244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90</v>
      </c>
      <c r="BK229" s="242">
        <f>ROUND(I229*H229,2)</f>
        <v>0</v>
      </c>
      <c r="BL229" s="18" t="s">
        <v>330</v>
      </c>
      <c r="BM229" s="241" t="s">
        <v>2024</v>
      </c>
    </row>
    <row r="230" s="13" customFormat="1">
      <c r="A230" s="13"/>
      <c r="B230" s="243"/>
      <c r="C230" s="244"/>
      <c r="D230" s="245" t="s">
        <v>253</v>
      </c>
      <c r="E230" s="246" t="s">
        <v>1</v>
      </c>
      <c r="F230" s="247" t="s">
        <v>1984</v>
      </c>
      <c r="G230" s="244"/>
      <c r="H230" s="248">
        <v>1.996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253</v>
      </c>
      <c r="AU230" s="254" t="s">
        <v>92</v>
      </c>
      <c r="AV230" s="13" t="s">
        <v>92</v>
      </c>
      <c r="AW230" s="13" t="s">
        <v>36</v>
      </c>
      <c r="AX230" s="13" t="s">
        <v>83</v>
      </c>
      <c r="AY230" s="254" t="s">
        <v>244</v>
      </c>
    </row>
    <row r="231" s="13" customFormat="1">
      <c r="A231" s="13"/>
      <c r="B231" s="243"/>
      <c r="C231" s="244"/>
      <c r="D231" s="245" t="s">
        <v>253</v>
      </c>
      <c r="E231" s="246" t="s">
        <v>1</v>
      </c>
      <c r="F231" s="247" t="s">
        <v>1985</v>
      </c>
      <c r="G231" s="244"/>
      <c r="H231" s="248">
        <v>0.379</v>
      </c>
      <c r="I231" s="249"/>
      <c r="J231" s="244"/>
      <c r="K231" s="244"/>
      <c r="L231" s="250"/>
      <c r="M231" s="251"/>
      <c r="N231" s="252"/>
      <c r="O231" s="252"/>
      <c r="P231" s="252"/>
      <c r="Q231" s="252"/>
      <c r="R231" s="252"/>
      <c r="S231" s="252"/>
      <c r="T231" s="25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4" t="s">
        <v>253</v>
      </c>
      <c r="AU231" s="254" t="s">
        <v>92</v>
      </c>
      <c r="AV231" s="13" t="s">
        <v>92</v>
      </c>
      <c r="AW231" s="13" t="s">
        <v>36</v>
      </c>
      <c r="AX231" s="13" t="s">
        <v>83</v>
      </c>
      <c r="AY231" s="254" t="s">
        <v>244</v>
      </c>
    </row>
    <row r="232" s="13" customFormat="1">
      <c r="A232" s="13"/>
      <c r="B232" s="243"/>
      <c r="C232" s="244"/>
      <c r="D232" s="245" t="s">
        <v>253</v>
      </c>
      <c r="E232" s="246" t="s">
        <v>1</v>
      </c>
      <c r="F232" s="247" t="s">
        <v>2025</v>
      </c>
      <c r="G232" s="244"/>
      <c r="H232" s="248">
        <v>2.6789999999999998</v>
      </c>
      <c r="I232" s="249"/>
      <c r="J232" s="244"/>
      <c r="K232" s="244"/>
      <c r="L232" s="250"/>
      <c r="M232" s="251"/>
      <c r="N232" s="252"/>
      <c r="O232" s="252"/>
      <c r="P232" s="252"/>
      <c r="Q232" s="252"/>
      <c r="R232" s="252"/>
      <c r="S232" s="252"/>
      <c r="T232" s="25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4" t="s">
        <v>253</v>
      </c>
      <c r="AU232" s="254" t="s">
        <v>92</v>
      </c>
      <c r="AV232" s="13" t="s">
        <v>92</v>
      </c>
      <c r="AW232" s="13" t="s">
        <v>36</v>
      </c>
      <c r="AX232" s="13" t="s">
        <v>83</v>
      </c>
      <c r="AY232" s="254" t="s">
        <v>244</v>
      </c>
    </row>
    <row r="233" s="14" customFormat="1">
      <c r="A233" s="14"/>
      <c r="B233" s="255"/>
      <c r="C233" s="256"/>
      <c r="D233" s="245" t="s">
        <v>253</v>
      </c>
      <c r="E233" s="257" t="s">
        <v>1</v>
      </c>
      <c r="F233" s="258" t="s">
        <v>255</v>
      </c>
      <c r="G233" s="256"/>
      <c r="H233" s="259">
        <v>5.0540000000000003</v>
      </c>
      <c r="I233" s="260"/>
      <c r="J233" s="256"/>
      <c r="K233" s="256"/>
      <c r="L233" s="261"/>
      <c r="M233" s="262"/>
      <c r="N233" s="263"/>
      <c r="O233" s="263"/>
      <c r="P233" s="263"/>
      <c r="Q233" s="263"/>
      <c r="R233" s="263"/>
      <c r="S233" s="263"/>
      <c r="T233" s="26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5" t="s">
        <v>253</v>
      </c>
      <c r="AU233" s="265" t="s">
        <v>92</v>
      </c>
      <c r="AV233" s="14" t="s">
        <v>251</v>
      </c>
      <c r="AW233" s="14" t="s">
        <v>36</v>
      </c>
      <c r="AX233" s="14" t="s">
        <v>90</v>
      </c>
      <c r="AY233" s="265" t="s">
        <v>244</v>
      </c>
    </row>
    <row r="234" s="2" customFormat="1" ht="24.15" customHeight="1">
      <c r="A234" s="39"/>
      <c r="B234" s="40"/>
      <c r="C234" s="229" t="s">
        <v>415</v>
      </c>
      <c r="D234" s="229" t="s">
        <v>247</v>
      </c>
      <c r="E234" s="230" t="s">
        <v>2026</v>
      </c>
      <c r="F234" s="231" t="s">
        <v>2027</v>
      </c>
      <c r="G234" s="232" t="s">
        <v>1940</v>
      </c>
      <c r="H234" s="309"/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330</v>
      </c>
      <c r="AT234" s="241" t="s">
        <v>247</v>
      </c>
      <c r="AU234" s="241" t="s">
        <v>92</v>
      </c>
      <c r="AY234" s="18" t="s">
        <v>244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330</v>
      </c>
      <c r="BM234" s="241" t="s">
        <v>2028</v>
      </c>
    </row>
    <row r="235" s="12" customFormat="1" ht="22.8" customHeight="1">
      <c r="A235" s="12"/>
      <c r="B235" s="213"/>
      <c r="C235" s="214"/>
      <c r="D235" s="215" t="s">
        <v>82</v>
      </c>
      <c r="E235" s="227" t="s">
        <v>1063</v>
      </c>
      <c r="F235" s="227" t="s">
        <v>1064</v>
      </c>
      <c r="G235" s="214"/>
      <c r="H235" s="214"/>
      <c r="I235" s="217"/>
      <c r="J235" s="228">
        <f>BK235</f>
        <v>0</v>
      </c>
      <c r="K235" s="214"/>
      <c r="L235" s="219"/>
      <c r="M235" s="220"/>
      <c r="N235" s="221"/>
      <c r="O235" s="221"/>
      <c r="P235" s="222">
        <f>SUM(P236:P240)</f>
        <v>0</v>
      </c>
      <c r="Q235" s="221"/>
      <c r="R235" s="222">
        <f>SUM(R236:R240)</f>
        <v>0.48158499999999993</v>
      </c>
      <c r="S235" s="221"/>
      <c r="T235" s="223">
        <f>SUM(T236:T240)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24" t="s">
        <v>92</v>
      </c>
      <c r="AT235" s="225" t="s">
        <v>82</v>
      </c>
      <c r="AU235" s="225" t="s">
        <v>90</v>
      </c>
      <c r="AY235" s="224" t="s">
        <v>244</v>
      </c>
      <c r="BK235" s="226">
        <f>SUM(BK236:BK240)</f>
        <v>0</v>
      </c>
    </row>
    <row r="236" s="2" customFormat="1" ht="33" customHeight="1">
      <c r="A236" s="39"/>
      <c r="B236" s="40"/>
      <c r="C236" s="229" t="s">
        <v>419</v>
      </c>
      <c r="D236" s="229" t="s">
        <v>247</v>
      </c>
      <c r="E236" s="230" t="s">
        <v>1066</v>
      </c>
      <c r="F236" s="231" t="s">
        <v>1067</v>
      </c>
      <c r="G236" s="232" t="s">
        <v>174</v>
      </c>
      <c r="H236" s="233">
        <v>80.599999999999994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0.00125</v>
      </c>
      <c r="R236" s="239">
        <f>Q236*H236</f>
        <v>0.10074999999999999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330</v>
      </c>
      <c r="AT236" s="241" t="s">
        <v>247</v>
      </c>
      <c r="AU236" s="241" t="s">
        <v>92</v>
      </c>
      <c r="AY236" s="18" t="s">
        <v>244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330</v>
      </c>
      <c r="BM236" s="241" t="s">
        <v>2029</v>
      </c>
    </row>
    <row r="237" s="2" customFormat="1" ht="24.15" customHeight="1">
      <c r="A237" s="39"/>
      <c r="B237" s="40"/>
      <c r="C237" s="287" t="s">
        <v>427</v>
      </c>
      <c r="D237" s="287" t="s">
        <v>529</v>
      </c>
      <c r="E237" s="288" t="s">
        <v>2030</v>
      </c>
      <c r="F237" s="289" t="s">
        <v>2031</v>
      </c>
      <c r="G237" s="290" t="s">
        <v>174</v>
      </c>
      <c r="H237" s="291">
        <v>84.629999999999995</v>
      </c>
      <c r="I237" s="292"/>
      <c r="J237" s="293">
        <f>ROUND(I237*H237,2)</f>
        <v>0</v>
      </c>
      <c r="K237" s="294"/>
      <c r="L237" s="295"/>
      <c r="M237" s="296" t="s">
        <v>1</v>
      </c>
      <c r="N237" s="297" t="s">
        <v>48</v>
      </c>
      <c r="O237" s="92"/>
      <c r="P237" s="239">
        <f>O237*H237</f>
        <v>0</v>
      </c>
      <c r="Q237" s="239">
        <v>0.0044999999999999997</v>
      </c>
      <c r="R237" s="239">
        <f>Q237*H237</f>
        <v>0.38083499999999992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427</v>
      </c>
      <c r="AT237" s="241" t="s">
        <v>529</v>
      </c>
      <c r="AU237" s="241" t="s">
        <v>92</v>
      </c>
      <c r="AY237" s="18" t="s">
        <v>244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330</v>
      </c>
      <c r="BM237" s="241" t="s">
        <v>2032</v>
      </c>
    </row>
    <row r="238" s="13" customFormat="1">
      <c r="A238" s="13"/>
      <c r="B238" s="243"/>
      <c r="C238" s="244"/>
      <c r="D238" s="245" t="s">
        <v>253</v>
      </c>
      <c r="E238" s="246" t="s">
        <v>1</v>
      </c>
      <c r="F238" s="247" t="s">
        <v>2033</v>
      </c>
      <c r="G238" s="244"/>
      <c r="H238" s="248">
        <v>80.599999999999994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253</v>
      </c>
      <c r="AU238" s="254" t="s">
        <v>92</v>
      </c>
      <c r="AV238" s="13" t="s">
        <v>92</v>
      </c>
      <c r="AW238" s="13" t="s">
        <v>36</v>
      </c>
      <c r="AX238" s="13" t="s">
        <v>90</v>
      </c>
      <c r="AY238" s="254" t="s">
        <v>244</v>
      </c>
    </row>
    <row r="239" s="13" customFormat="1">
      <c r="A239" s="13"/>
      <c r="B239" s="243"/>
      <c r="C239" s="244"/>
      <c r="D239" s="245" t="s">
        <v>253</v>
      </c>
      <c r="E239" s="244"/>
      <c r="F239" s="247" t="s">
        <v>2034</v>
      </c>
      <c r="G239" s="244"/>
      <c r="H239" s="248">
        <v>84.629999999999995</v>
      </c>
      <c r="I239" s="249"/>
      <c r="J239" s="244"/>
      <c r="K239" s="244"/>
      <c r="L239" s="250"/>
      <c r="M239" s="251"/>
      <c r="N239" s="252"/>
      <c r="O239" s="252"/>
      <c r="P239" s="252"/>
      <c r="Q239" s="252"/>
      <c r="R239" s="252"/>
      <c r="S239" s="252"/>
      <c r="T239" s="25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4" t="s">
        <v>253</v>
      </c>
      <c r="AU239" s="254" t="s">
        <v>92</v>
      </c>
      <c r="AV239" s="13" t="s">
        <v>92</v>
      </c>
      <c r="AW239" s="13" t="s">
        <v>4</v>
      </c>
      <c r="AX239" s="13" t="s">
        <v>90</v>
      </c>
      <c r="AY239" s="254" t="s">
        <v>244</v>
      </c>
    </row>
    <row r="240" s="2" customFormat="1" ht="33" customHeight="1">
      <c r="A240" s="39"/>
      <c r="B240" s="40"/>
      <c r="C240" s="229" t="s">
        <v>432</v>
      </c>
      <c r="D240" s="229" t="s">
        <v>247</v>
      </c>
      <c r="E240" s="230" t="s">
        <v>2035</v>
      </c>
      <c r="F240" s="231" t="s">
        <v>2036</v>
      </c>
      <c r="G240" s="232" t="s">
        <v>1940</v>
      </c>
      <c r="H240" s="309"/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330</v>
      </c>
      <c r="AT240" s="241" t="s">
        <v>247</v>
      </c>
      <c r="AU240" s="241" t="s">
        <v>92</v>
      </c>
      <c r="AY240" s="18" t="s">
        <v>244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330</v>
      </c>
      <c r="BM240" s="241" t="s">
        <v>2037</v>
      </c>
    </row>
    <row r="241" s="12" customFormat="1" ht="22.8" customHeight="1">
      <c r="A241" s="12"/>
      <c r="B241" s="213"/>
      <c r="C241" s="214"/>
      <c r="D241" s="215" t="s">
        <v>82</v>
      </c>
      <c r="E241" s="227" t="s">
        <v>1113</v>
      </c>
      <c r="F241" s="227" t="s">
        <v>1114</v>
      </c>
      <c r="G241" s="214"/>
      <c r="H241" s="214"/>
      <c r="I241" s="217"/>
      <c r="J241" s="228">
        <f>BK241</f>
        <v>0</v>
      </c>
      <c r="K241" s="214"/>
      <c r="L241" s="219"/>
      <c r="M241" s="220"/>
      <c r="N241" s="221"/>
      <c r="O241" s="221"/>
      <c r="P241" s="222">
        <f>SUM(P242:P263)</f>
        <v>0</v>
      </c>
      <c r="Q241" s="221"/>
      <c r="R241" s="222">
        <f>SUM(R242:R263)</f>
        <v>0.38444380000000006</v>
      </c>
      <c r="S241" s="221"/>
      <c r="T241" s="223">
        <f>SUM(T242:T263)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24" t="s">
        <v>92</v>
      </c>
      <c r="AT241" s="225" t="s">
        <v>82</v>
      </c>
      <c r="AU241" s="225" t="s">
        <v>90</v>
      </c>
      <c r="AY241" s="224" t="s">
        <v>244</v>
      </c>
      <c r="BK241" s="226">
        <f>SUM(BK242:BK263)</f>
        <v>0</v>
      </c>
    </row>
    <row r="242" s="2" customFormat="1" ht="16.5" customHeight="1">
      <c r="A242" s="39"/>
      <c r="B242" s="40"/>
      <c r="C242" s="229" t="s">
        <v>439</v>
      </c>
      <c r="D242" s="229" t="s">
        <v>247</v>
      </c>
      <c r="E242" s="230" t="s">
        <v>2038</v>
      </c>
      <c r="F242" s="231" t="s">
        <v>2039</v>
      </c>
      <c r="G242" s="232" t="s">
        <v>184</v>
      </c>
      <c r="H242" s="233">
        <v>30.100000000000001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330</v>
      </c>
      <c r="AT242" s="241" t="s">
        <v>247</v>
      </c>
      <c r="AU242" s="241" t="s">
        <v>92</v>
      </c>
      <c r="AY242" s="18" t="s">
        <v>244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330</v>
      </c>
      <c r="BM242" s="241" t="s">
        <v>2040</v>
      </c>
    </row>
    <row r="243" s="2" customFormat="1" ht="16.5" customHeight="1">
      <c r="A243" s="39"/>
      <c r="B243" s="40"/>
      <c r="C243" s="287" t="s">
        <v>446</v>
      </c>
      <c r="D243" s="287" t="s">
        <v>529</v>
      </c>
      <c r="E243" s="288" t="s">
        <v>2041</v>
      </c>
      <c r="F243" s="289" t="s">
        <v>2042</v>
      </c>
      <c r="G243" s="290" t="s">
        <v>184</v>
      </c>
      <c r="H243" s="291">
        <v>30.100000000000001</v>
      </c>
      <c r="I243" s="292"/>
      <c r="J243" s="293">
        <f>ROUND(I243*H243,2)</f>
        <v>0</v>
      </c>
      <c r="K243" s="294"/>
      <c r="L243" s="295"/>
      <c r="M243" s="296" t="s">
        <v>1</v>
      </c>
      <c r="N243" s="297" t="s">
        <v>48</v>
      </c>
      <c r="O243" s="92"/>
      <c r="P243" s="239">
        <f>O243*H243</f>
        <v>0</v>
      </c>
      <c r="Q243" s="239">
        <v>0.0050400000000000002</v>
      </c>
      <c r="R243" s="239">
        <f>Q243*H243</f>
        <v>0.15170400000000001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427</v>
      </c>
      <c r="AT243" s="241" t="s">
        <v>529</v>
      </c>
      <c r="AU243" s="241" t="s">
        <v>92</v>
      </c>
      <c r="AY243" s="18" t="s">
        <v>244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90</v>
      </c>
      <c r="BK243" s="242">
        <f>ROUND(I243*H243,2)</f>
        <v>0</v>
      </c>
      <c r="BL243" s="18" t="s">
        <v>330</v>
      </c>
      <c r="BM243" s="241" t="s">
        <v>2043</v>
      </c>
    </row>
    <row r="244" s="2" customFormat="1">
      <c r="A244" s="39"/>
      <c r="B244" s="40"/>
      <c r="C244" s="41"/>
      <c r="D244" s="245" t="s">
        <v>632</v>
      </c>
      <c r="E244" s="41"/>
      <c r="F244" s="299" t="s">
        <v>2044</v>
      </c>
      <c r="G244" s="41"/>
      <c r="H244" s="41"/>
      <c r="I244" s="300"/>
      <c r="J244" s="41"/>
      <c r="K244" s="41"/>
      <c r="L244" s="45"/>
      <c r="M244" s="301"/>
      <c r="N244" s="302"/>
      <c r="O244" s="92"/>
      <c r="P244" s="92"/>
      <c r="Q244" s="92"/>
      <c r="R244" s="92"/>
      <c r="S244" s="92"/>
      <c r="T244" s="93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T244" s="18" t="s">
        <v>632</v>
      </c>
      <c r="AU244" s="18" t="s">
        <v>92</v>
      </c>
    </row>
    <row r="245" s="13" customFormat="1">
      <c r="A245" s="13"/>
      <c r="B245" s="243"/>
      <c r="C245" s="244"/>
      <c r="D245" s="245" t="s">
        <v>253</v>
      </c>
      <c r="E245" s="246" t="s">
        <v>1</v>
      </c>
      <c r="F245" s="247" t="s">
        <v>2045</v>
      </c>
      <c r="G245" s="244"/>
      <c r="H245" s="248">
        <v>30.100000000000001</v>
      </c>
      <c r="I245" s="249"/>
      <c r="J245" s="244"/>
      <c r="K245" s="244"/>
      <c r="L245" s="250"/>
      <c r="M245" s="251"/>
      <c r="N245" s="252"/>
      <c r="O245" s="252"/>
      <c r="P245" s="252"/>
      <c r="Q245" s="252"/>
      <c r="R245" s="252"/>
      <c r="S245" s="252"/>
      <c r="T245" s="25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4" t="s">
        <v>253</v>
      </c>
      <c r="AU245" s="254" t="s">
        <v>92</v>
      </c>
      <c r="AV245" s="13" t="s">
        <v>92</v>
      </c>
      <c r="AW245" s="13" t="s">
        <v>36</v>
      </c>
      <c r="AX245" s="13" t="s">
        <v>90</v>
      </c>
      <c r="AY245" s="254" t="s">
        <v>244</v>
      </c>
    </row>
    <row r="246" s="2" customFormat="1" ht="16.5" customHeight="1">
      <c r="A246" s="39"/>
      <c r="B246" s="40"/>
      <c r="C246" s="229" t="s">
        <v>454</v>
      </c>
      <c r="D246" s="229" t="s">
        <v>247</v>
      </c>
      <c r="E246" s="230" t="s">
        <v>2046</v>
      </c>
      <c r="F246" s="231" t="s">
        <v>2047</v>
      </c>
      <c r="G246" s="232" t="s">
        <v>184</v>
      </c>
      <c r="H246" s="233">
        <v>30.100000000000001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330</v>
      </c>
      <c r="AT246" s="241" t="s">
        <v>247</v>
      </c>
      <c r="AU246" s="241" t="s">
        <v>92</v>
      </c>
      <c r="AY246" s="18" t="s">
        <v>244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330</v>
      </c>
      <c r="BM246" s="241" t="s">
        <v>2048</v>
      </c>
    </row>
    <row r="247" s="2" customFormat="1" ht="16.5" customHeight="1">
      <c r="A247" s="39"/>
      <c r="B247" s="40"/>
      <c r="C247" s="287" t="s">
        <v>460</v>
      </c>
      <c r="D247" s="287" t="s">
        <v>529</v>
      </c>
      <c r="E247" s="288" t="s">
        <v>2049</v>
      </c>
      <c r="F247" s="289" t="s">
        <v>2050</v>
      </c>
      <c r="G247" s="290" t="s">
        <v>184</v>
      </c>
      <c r="H247" s="291">
        <v>30.100000000000001</v>
      </c>
      <c r="I247" s="292"/>
      <c r="J247" s="293">
        <f>ROUND(I247*H247,2)</f>
        <v>0</v>
      </c>
      <c r="K247" s="294"/>
      <c r="L247" s="295"/>
      <c r="M247" s="296" t="s">
        <v>1</v>
      </c>
      <c r="N247" s="297" t="s">
        <v>48</v>
      </c>
      <c r="O247" s="92"/>
      <c r="P247" s="239">
        <f>O247*H247</f>
        <v>0</v>
      </c>
      <c r="Q247" s="239">
        <v>0.0039500000000000004</v>
      </c>
      <c r="R247" s="239">
        <f>Q247*H247</f>
        <v>0.11889500000000002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427</v>
      </c>
      <c r="AT247" s="241" t="s">
        <v>529</v>
      </c>
      <c r="AU247" s="241" t="s">
        <v>92</v>
      </c>
      <c r="AY247" s="18" t="s">
        <v>244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330</v>
      </c>
      <c r="BM247" s="241" t="s">
        <v>2051</v>
      </c>
    </row>
    <row r="248" s="2" customFormat="1">
      <c r="A248" s="39"/>
      <c r="B248" s="40"/>
      <c r="C248" s="41"/>
      <c r="D248" s="245" t="s">
        <v>632</v>
      </c>
      <c r="E248" s="41"/>
      <c r="F248" s="299" t="s">
        <v>2044</v>
      </c>
      <c r="G248" s="41"/>
      <c r="H248" s="41"/>
      <c r="I248" s="300"/>
      <c r="J248" s="41"/>
      <c r="K248" s="41"/>
      <c r="L248" s="45"/>
      <c r="M248" s="301"/>
      <c r="N248" s="302"/>
      <c r="O248" s="92"/>
      <c r="P248" s="92"/>
      <c r="Q248" s="92"/>
      <c r="R248" s="92"/>
      <c r="S248" s="92"/>
      <c r="T248" s="93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632</v>
      </c>
      <c r="AU248" s="18" t="s">
        <v>92</v>
      </c>
    </row>
    <row r="249" s="13" customFormat="1">
      <c r="A249" s="13"/>
      <c r="B249" s="243"/>
      <c r="C249" s="244"/>
      <c r="D249" s="245" t="s">
        <v>253</v>
      </c>
      <c r="E249" s="246" t="s">
        <v>1</v>
      </c>
      <c r="F249" s="247" t="s">
        <v>2045</v>
      </c>
      <c r="G249" s="244"/>
      <c r="H249" s="248">
        <v>30.100000000000001</v>
      </c>
      <c r="I249" s="249"/>
      <c r="J249" s="244"/>
      <c r="K249" s="244"/>
      <c r="L249" s="250"/>
      <c r="M249" s="251"/>
      <c r="N249" s="252"/>
      <c r="O249" s="252"/>
      <c r="P249" s="252"/>
      <c r="Q249" s="252"/>
      <c r="R249" s="252"/>
      <c r="S249" s="252"/>
      <c r="T249" s="25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4" t="s">
        <v>253</v>
      </c>
      <c r="AU249" s="254" t="s">
        <v>92</v>
      </c>
      <c r="AV249" s="13" t="s">
        <v>92</v>
      </c>
      <c r="AW249" s="13" t="s">
        <v>36</v>
      </c>
      <c r="AX249" s="13" t="s">
        <v>90</v>
      </c>
      <c r="AY249" s="254" t="s">
        <v>244</v>
      </c>
    </row>
    <row r="250" s="2" customFormat="1" ht="16.5" customHeight="1">
      <c r="A250" s="39"/>
      <c r="B250" s="40"/>
      <c r="C250" s="229" t="s">
        <v>465</v>
      </c>
      <c r="D250" s="229" t="s">
        <v>247</v>
      </c>
      <c r="E250" s="230" t="s">
        <v>2052</v>
      </c>
      <c r="F250" s="231" t="s">
        <v>2053</v>
      </c>
      <c r="G250" s="232" t="s">
        <v>184</v>
      </c>
      <c r="H250" s="233">
        <v>30.100000000000001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330</v>
      </c>
      <c r="AT250" s="241" t="s">
        <v>247</v>
      </c>
      <c r="AU250" s="241" t="s">
        <v>92</v>
      </c>
      <c r="AY250" s="18" t="s">
        <v>244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330</v>
      </c>
      <c r="BM250" s="241" t="s">
        <v>2054</v>
      </c>
    </row>
    <row r="251" s="2" customFormat="1" ht="16.5" customHeight="1">
      <c r="A251" s="39"/>
      <c r="B251" s="40"/>
      <c r="C251" s="287" t="s">
        <v>470</v>
      </c>
      <c r="D251" s="287" t="s">
        <v>529</v>
      </c>
      <c r="E251" s="288" t="s">
        <v>2055</v>
      </c>
      <c r="F251" s="289" t="s">
        <v>2056</v>
      </c>
      <c r="G251" s="290" t="s">
        <v>184</v>
      </c>
      <c r="H251" s="291">
        <v>36.119999999999997</v>
      </c>
      <c r="I251" s="292"/>
      <c r="J251" s="293">
        <f>ROUND(I251*H251,2)</f>
        <v>0</v>
      </c>
      <c r="K251" s="294"/>
      <c r="L251" s="295"/>
      <c r="M251" s="296" t="s">
        <v>1</v>
      </c>
      <c r="N251" s="297" t="s">
        <v>48</v>
      </c>
      <c r="O251" s="92"/>
      <c r="P251" s="239">
        <f>O251*H251</f>
        <v>0</v>
      </c>
      <c r="Q251" s="239">
        <v>0.0013400000000000001</v>
      </c>
      <c r="R251" s="239">
        <f>Q251*H251</f>
        <v>0.048400800000000001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427</v>
      </c>
      <c r="AT251" s="241" t="s">
        <v>529</v>
      </c>
      <c r="AU251" s="241" t="s">
        <v>92</v>
      </c>
      <c r="AY251" s="18" t="s">
        <v>244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90</v>
      </c>
      <c r="BK251" s="242">
        <f>ROUND(I251*H251,2)</f>
        <v>0</v>
      </c>
      <c r="BL251" s="18" t="s">
        <v>330</v>
      </c>
      <c r="BM251" s="241" t="s">
        <v>2057</v>
      </c>
    </row>
    <row r="252" s="2" customFormat="1">
      <c r="A252" s="39"/>
      <c r="B252" s="40"/>
      <c r="C252" s="41"/>
      <c r="D252" s="245" t="s">
        <v>632</v>
      </c>
      <c r="E252" s="41"/>
      <c r="F252" s="299" t="s">
        <v>2044</v>
      </c>
      <c r="G252" s="41"/>
      <c r="H252" s="41"/>
      <c r="I252" s="300"/>
      <c r="J252" s="41"/>
      <c r="K252" s="41"/>
      <c r="L252" s="45"/>
      <c r="M252" s="301"/>
      <c r="N252" s="302"/>
      <c r="O252" s="92"/>
      <c r="P252" s="92"/>
      <c r="Q252" s="92"/>
      <c r="R252" s="92"/>
      <c r="S252" s="92"/>
      <c r="T252" s="93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632</v>
      </c>
      <c r="AU252" s="18" t="s">
        <v>92</v>
      </c>
    </row>
    <row r="253" s="13" customFormat="1">
      <c r="A253" s="13"/>
      <c r="B253" s="243"/>
      <c r="C253" s="244"/>
      <c r="D253" s="245" t="s">
        <v>253</v>
      </c>
      <c r="E253" s="246" t="s">
        <v>1</v>
      </c>
      <c r="F253" s="247" t="s">
        <v>2045</v>
      </c>
      <c r="G253" s="244"/>
      <c r="H253" s="248">
        <v>30.100000000000001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253</v>
      </c>
      <c r="AU253" s="254" t="s">
        <v>92</v>
      </c>
      <c r="AV253" s="13" t="s">
        <v>92</v>
      </c>
      <c r="AW253" s="13" t="s">
        <v>36</v>
      </c>
      <c r="AX253" s="13" t="s">
        <v>90</v>
      </c>
      <c r="AY253" s="254" t="s">
        <v>244</v>
      </c>
    </row>
    <row r="254" s="13" customFormat="1">
      <c r="A254" s="13"/>
      <c r="B254" s="243"/>
      <c r="C254" s="244"/>
      <c r="D254" s="245" t="s">
        <v>253</v>
      </c>
      <c r="E254" s="244"/>
      <c r="F254" s="247" t="s">
        <v>2058</v>
      </c>
      <c r="G254" s="244"/>
      <c r="H254" s="248">
        <v>36.119999999999997</v>
      </c>
      <c r="I254" s="249"/>
      <c r="J254" s="244"/>
      <c r="K254" s="244"/>
      <c r="L254" s="250"/>
      <c r="M254" s="251"/>
      <c r="N254" s="252"/>
      <c r="O254" s="252"/>
      <c r="P254" s="252"/>
      <c r="Q254" s="252"/>
      <c r="R254" s="252"/>
      <c r="S254" s="252"/>
      <c r="T254" s="25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4" t="s">
        <v>253</v>
      </c>
      <c r="AU254" s="254" t="s">
        <v>92</v>
      </c>
      <c r="AV254" s="13" t="s">
        <v>92</v>
      </c>
      <c r="AW254" s="13" t="s">
        <v>4</v>
      </c>
      <c r="AX254" s="13" t="s">
        <v>90</v>
      </c>
      <c r="AY254" s="254" t="s">
        <v>244</v>
      </c>
    </row>
    <row r="255" s="2" customFormat="1" ht="24.15" customHeight="1">
      <c r="A255" s="39"/>
      <c r="B255" s="40"/>
      <c r="C255" s="229" t="s">
        <v>481</v>
      </c>
      <c r="D255" s="229" t="s">
        <v>247</v>
      </c>
      <c r="E255" s="230" t="s">
        <v>2059</v>
      </c>
      <c r="F255" s="231" t="s">
        <v>2060</v>
      </c>
      <c r="G255" s="232" t="s">
        <v>250</v>
      </c>
      <c r="H255" s="233">
        <v>2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48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330</v>
      </c>
      <c r="AT255" s="241" t="s">
        <v>247</v>
      </c>
      <c r="AU255" s="241" t="s">
        <v>92</v>
      </c>
      <c r="AY255" s="18" t="s">
        <v>244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330</v>
      </c>
      <c r="BM255" s="241" t="s">
        <v>2061</v>
      </c>
    </row>
    <row r="256" s="2" customFormat="1" ht="16.5" customHeight="1">
      <c r="A256" s="39"/>
      <c r="B256" s="40"/>
      <c r="C256" s="287" t="s">
        <v>2062</v>
      </c>
      <c r="D256" s="287" t="s">
        <v>529</v>
      </c>
      <c r="E256" s="288" t="s">
        <v>2063</v>
      </c>
      <c r="F256" s="289" t="s">
        <v>2064</v>
      </c>
      <c r="G256" s="290" t="s">
        <v>250</v>
      </c>
      <c r="H256" s="291">
        <v>2</v>
      </c>
      <c r="I256" s="292"/>
      <c r="J256" s="293">
        <f>ROUND(I256*H256,2)</f>
        <v>0</v>
      </c>
      <c r="K256" s="294"/>
      <c r="L256" s="295"/>
      <c r="M256" s="296" t="s">
        <v>1</v>
      </c>
      <c r="N256" s="297" t="s">
        <v>48</v>
      </c>
      <c r="O256" s="92"/>
      <c r="P256" s="239">
        <f>O256*H256</f>
        <v>0</v>
      </c>
      <c r="Q256" s="239">
        <v>0.0027100000000000002</v>
      </c>
      <c r="R256" s="239">
        <f>Q256*H256</f>
        <v>0.0054200000000000003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427</v>
      </c>
      <c r="AT256" s="241" t="s">
        <v>529</v>
      </c>
      <c r="AU256" s="241" t="s">
        <v>92</v>
      </c>
      <c r="AY256" s="18" t="s">
        <v>244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90</v>
      </c>
      <c r="BK256" s="242">
        <f>ROUND(I256*H256,2)</f>
        <v>0</v>
      </c>
      <c r="BL256" s="18" t="s">
        <v>330</v>
      </c>
      <c r="BM256" s="241" t="s">
        <v>2065</v>
      </c>
    </row>
    <row r="257" s="2" customFormat="1">
      <c r="A257" s="39"/>
      <c r="B257" s="40"/>
      <c r="C257" s="41"/>
      <c r="D257" s="245" t="s">
        <v>632</v>
      </c>
      <c r="E257" s="41"/>
      <c r="F257" s="299" t="s">
        <v>2044</v>
      </c>
      <c r="G257" s="41"/>
      <c r="H257" s="41"/>
      <c r="I257" s="300"/>
      <c r="J257" s="41"/>
      <c r="K257" s="41"/>
      <c r="L257" s="45"/>
      <c r="M257" s="301"/>
      <c r="N257" s="302"/>
      <c r="O257" s="92"/>
      <c r="P257" s="92"/>
      <c r="Q257" s="92"/>
      <c r="R257" s="92"/>
      <c r="S257" s="92"/>
      <c r="T257" s="93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632</v>
      </c>
      <c r="AU257" s="18" t="s">
        <v>92</v>
      </c>
    </row>
    <row r="258" s="13" customFormat="1">
      <c r="A258" s="13"/>
      <c r="B258" s="243"/>
      <c r="C258" s="244"/>
      <c r="D258" s="245" t="s">
        <v>253</v>
      </c>
      <c r="E258" s="246" t="s">
        <v>1</v>
      </c>
      <c r="F258" s="247" t="s">
        <v>92</v>
      </c>
      <c r="G258" s="244"/>
      <c r="H258" s="248">
        <v>2</v>
      </c>
      <c r="I258" s="249"/>
      <c r="J258" s="244"/>
      <c r="K258" s="244"/>
      <c r="L258" s="250"/>
      <c r="M258" s="251"/>
      <c r="N258" s="252"/>
      <c r="O258" s="252"/>
      <c r="P258" s="252"/>
      <c r="Q258" s="252"/>
      <c r="R258" s="252"/>
      <c r="S258" s="252"/>
      <c r="T258" s="25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4" t="s">
        <v>253</v>
      </c>
      <c r="AU258" s="254" t="s">
        <v>92</v>
      </c>
      <c r="AV258" s="13" t="s">
        <v>92</v>
      </c>
      <c r="AW258" s="13" t="s">
        <v>36</v>
      </c>
      <c r="AX258" s="13" t="s">
        <v>90</v>
      </c>
      <c r="AY258" s="254" t="s">
        <v>244</v>
      </c>
    </row>
    <row r="259" s="2" customFormat="1" ht="16.5" customHeight="1">
      <c r="A259" s="39"/>
      <c r="B259" s="40"/>
      <c r="C259" s="229" t="s">
        <v>2066</v>
      </c>
      <c r="D259" s="229" t="s">
        <v>247</v>
      </c>
      <c r="E259" s="230" t="s">
        <v>2067</v>
      </c>
      <c r="F259" s="231" t="s">
        <v>2068</v>
      </c>
      <c r="G259" s="232" t="s">
        <v>184</v>
      </c>
      <c r="H259" s="233">
        <v>36.600000000000001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48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330</v>
      </c>
      <c r="AT259" s="241" t="s">
        <v>247</v>
      </c>
      <c r="AU259" s="241" t="s">
        <v>92</v>
      </c>
      <c r="AY259" s="18" t="s">
        <v>244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90</v>
      </c>
      <c r="BK259" s="242">
        <f>ROUND(I259*H259,2)</f>
        <v>0</v>
      </c>
      <c r="BL259" s="18" t="s">
        <v>330</v>
      </c>
      <c r="BM259" s="241" t="s">
        <v>2069</v>
      </c>
    </row>
    <row r="260" s="2" customFormat="1" ht="16.5" customHeight="1">
      <c r="A260" s="39"/>
      <c r="B260" s="40"/>
      <c r="C260" s="287" t="s">
        <v>2070</v>
      </c>
      <c r="D260" s="287" t="s">
        <v>529</v>
      </c>
      <c r="E260" s="288" t="s">
        <v>2071</v>
      </c>
      <c r="F260" s="289" t="s">
        <v>2072</v>
      </c>
      <c r="G260" s="290" t="s">
        <v>184</v>
      </c>
      <c r="H260" s="291">
        <v>36.600000000000001</v>
      </c>
      <c r="I260" s="292"/>
      <c r="J260" s="293">
        <f>ROUND(I260*H260,2)</f>
        <v>0</v>
      </c>
      <c r="K260" s="294"/>
      <c r="L260" s="295"/>
      <c r="M260" s="296" t="s">
        <v>1</v>
      </c>
      <c r="N260" s="297" t="s">
        <v>48</v>
      </c>
      <c r="O260" s="92"/>
      <c r="P260" s="239">
        <f>O260*H260</f>
        <v>0</v>
      </c>
      <c r="Q260" s="239">
        <v>0.00164</v>
      </c>
      <c r="R260" s="239">
        <f>Q260*H260</f>
        <v>0.060024000000000001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427</v>
      </c>
      <c r="AT260" s="241" t="s">
        <v>529</v>
      </c>
      <c r="AU260" s="241" t="s">
        <v>92</v>
      </c>
      <c r="AY260" s="18" t="s">
        <v>244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90</v>
      </c>
      <c r="BK260" s="242">
        <f>ROUND(I260*H260,2)</f>
        <v>0</v>
      </c>
      <c r="BL260" s="18" t="s">
        <v>330</v>
      </c>
      <c r="BM260" s="241" t="s">
        <v>2073</v>
      </c>
    </row>
    <row r="261" s="2" customFormat="1">
      <c r="A261" s="39"/>
      <c r="B261" s="40"/>
      <c r="C261" s="41"/>
      <c r="D261" s="245" t="s">
        <v>632</v>
      </c>
      <c r="E261" s="41"/>
      <c r="F261" s="299" t="s">
        <v>2044</v>
      </c>
      <c r="G261" s="41"/>
      <c r="H261" s="41"/>
      <c r="I261" s="300"/>
      <c r="J261" s="41"/>
      <c r="K261" s="41"/>
      <c r="L261" s="45"/>
      <c r="M261" s="301"/>
      <c r="N261" s="302"/>
      <c r="O261" s="92"/>
      <c r="P261" s="92"/>
      <c r="Q261" s="92"/>
      <c r="R261" s="92"/>
      <c r="S261" s="92"/>
      <c r="T261" s="93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632</v>
      </c>
      <c r="AU261" s="18" t="s">
        <v>92</v>
      </c>
    </row>
    <row r="262" s="13" customFormat="1">
      <c r="A262" s="13"/>
      <c r="B262" s="243"/>
      <c r="C262" s="244"/>
      <c r="D262" s="245" t="s">
        <v>253</v>
      </c>
      <c r="E262" s="246" t="s">
        <v>1</v>
      </c>
      <c r="F262" s="247" t="s">
        <v>2074</v>
      </c>
      <c r="G262" s="244"/>
      <c r="H262" s="248">
        <v>36.600000000000001</v>
      </c>
      <c r="I262" s="249"/>
      <c r="J262" s="244"/>
      <c r="K262" s="244"/>
      <c r="L262" s="250"/>
      <c r="M262" s="251"/>
      <c r="N262" s="252"/>
      <c r="O262" s="252"/>
      <c r="P262" s="252"/>
      <c r="Q262" s="252"/>
      <c r="R262" s="252"/>
      <c r="S262" s="252"/>
      <c r="T262" s="25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4" t="s">
        <v>253</v>
      </c>
      <c r="AU262" s="254" t="s">
        <v>92</v>
      </c>
      <c r="AV262" s="13" t="s">
        <v>92</v>
      </c>
      <c r="AW262" s="13" t="s">
        <v>36</v>
      </c>
      <c r="AX262" s="13" t="s">
        <v>90</v>
      </c>
      <c r="AY262" s="254" t="s">
        <v>244</v>
      </c>
    </row>
    <row r="263" s="2" customFormat="1" ht="24.15" customHeight="1">
      <c r="A263" s="39"/>
      <c r="B263" s="40"/>
      <c r="C263" s="229" t="s">
        <v>514</v>
      </c>
      <c r="D263" s="229" t="s">
        <v>247</v>
      </c>
      <c r="E263" s="230" t="s">
        <v>2075</v>
      </c>
      <c r="F263" s="231" t="s">
        <v>2076</v>
      </c>
      <c r="G263" s="232" t="s">
        <v>1940</v>
      </c>
      <c r="H263" s="309"/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330</v>
      </c>
      <c r="AT263" s="241" t="s">
        <v>247</v>
      </c>
      <c r="AU263" s="241" t="s">
        <v>92</v>
      </c>
      <c r="AY263" s="18" t="s">
        <v>244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330</v>
      </c>
      <c r="BM263" s="241" t="s">
        <v>2077</v>
      </c>
    </row>
    <row r="264" s="12" customFormat="1" ht="22.8" customHeight="1">
      <c r="A264" s="12"/>
      <c r="B264" s="213"/>
      <c r="C264" s="214"/>
      <c r="D264" s="215" t="s">
        <v>82</v>
      </c>
      <c r="E264" s="227" t="s">
        <v>1360</v>
      </c>
      <c r="F264" s="227" t="s">
        <v>1361</v>
      </c>
      <c r="G264" s="214"/>
      <c r="H264" s="214"/>
      <c r="I264" s="217"/>
      <c r="J264" s="228">
        <f>BK264</f>
        <v>0</v>
      </c>
      <c r="K264" s="214"/>
      <c r="L264" s="219"/>
      <c r="M264" s="220"/>
      <c r="N264" s="221"/>
      <c r="O264" s="221"/>
      <c r="P264" s="222">
        <f>SUM(P265:P274)</f>
        <v>0</v>
      </c>
      <c r="Q264" s="221"/>
      <c r="R264" s="222">
        <f>SUM(R265:R274)</f>
        <v>0.32027999999999995</v>
      </c>
      <c r="S264" s="221"/>
      <c r="T264" s="223">
        <f>SUM(T265:T274)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24" t="s">
        <v>92</v>
      </c>
      <c r="AT264" s="225" t="s">
        <v>82</v>
      </c>
      <c r="AU264" s="225" t="s">
        <v>90</v>
      </c>
      <c r="AY264" s="224" t="s">
        <v>244</v>
      </c>
      <c r="BK264" s="226">
        <f>SUM(BK265:BK274)</f>
        <v>0</v>
      </c>
    </row>
    <row r="265" s="2" customFormat="1" ht="24.15" customHeight="1">
      <c r="A265" s="39"/>
      <c r="B265" s="40"/>
      <c r="C265" s="229" t="s">
        <v>535</v>
      </c>
      <c r="D265" s="229" t="s">
        <v>247</v>
      </c>
      <c r="E265" s="230" t="s">
        <v>2078</v>
      </c>
      <c r="F265" s="231" t="s">
        <v>2079</v>
      </c>
      <c r="G265" s="232" t="s">
        <v>174</v>
      </c>
      <c r="H265" s="233">
        <v>210.256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48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330</v>
      </c>
      <c r="AT265" s="241" t="s">
        <v>247</v>
      </c>
      <c r="AU265" s="241" t="s">
        <v>92</v>
      </c>
      <c r="AY265" s="18" t="s">
        <v>244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90</v>
      </c>
      <c r="BK265" s="242">
        <f>ROUND(I265*H265,2)</f>
        <v>0</v>
      </c>
      <c r="BL265" s="18" t="s">
        <v>330</v>
      </c>
      <c r="BM265" s="241" t="s">
        <v>2080</v>
      </c>
    </row>
    <row r="266" s="2" customFormat="1">
      <c r="A266" s="39"/>
      <c r="B266" s="40"/>
      <c r="C266" s="41"/>
      <c r="D266" s="245" t="s">
        <v>632</v>
      </c>
      <c r="E266" s="41"/>
      <c r="F266" s="299" t="s">
        <v>2081</v>
      </c>
      <c r="G266" s="41"/>
      <c r="H266" s="41"/>
      <c r="I266" s="300"/>
      <c r="J266" s="41"/>
      <c r="K266" s="41"/>
      <c r="L266" s="45"/>
      <c r="M266" s="301"/>
      <c r="N266" s="302"/>
      <c r="O266" s="92"/>
      <c r="P266" s="92"/>
      <c r="Q266" s="92"/>
      <c r="R266" s="92"/>
      <c r="S266" s="92"/>
      <c r="T266" s="93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632</v>
      </c>
      <c r="AU266" s="18" t="s">
        <v>92</v>
      </c>
    </row>
    <row r="267" s="13" customFormat="1">
      <c r="A267" s="13"/>
      <c r="B267" s="243"/>
      <c r="C267" s="244"/>
      <c r="D267" s="245" t="s">
        <v>253</v>
      </c>
      <c r="E267" s="246" t="s">
        <v>1</v>
      </c>
      <c r="F267" s="247" t="s">
        <v>2082</v>
      </c>
      <c r="G267" s="244"/>
      <c r="H267" s="248">
        <v>105.128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253</v>
      </c>
      <c r="AU267" s="254" t="s">
        <v>92</v>
      </c>
      <c r="AV267" s="13" t="s">
        <v>92</v>
      </c>
      <c r="AW267" s="13" t="s">
        <v>36</v>
      </c>
      <c r="AX267" s="13" t="s">
        <v>83</v>
      </c>
      <c r="AY267" s="254" t="s">
        <v>244</v>
      </c>
    </row>
    <row r="268" s="13" customFormat="1">
      <c r="A268" s="13"/>
      <c r="B268" s="243"/>
      <c r="C268" s="244"/>
      <c r="D268" s="245" t="s">
        <v>253</v>
      </c>
      <c r="E268" s="246" t="s">
        <v>1</v>
      </c>
      <c r="F268" s="247" t="s">
        <v>2083</v>
      </c>
      <c r="G268" s="244"/>
      <c r="H268" s="248">
        <v>105.128</v>
      </c>
      <c r="I268" s="249"/>
      <c r="J268" s="244"/>
      <c r="K268" s="244"/>
      <c r="L268" s="250"/>
      <c r="M268" s="251"/>
      <c r="N268" s="252"/>
      <c r="O268" s="252"/>
      <c r="P268" s="252"/>
      <c r="Q268" s="252"/>
      <c r="R268" s="252"/>
      <c r="S268" s="252"/>
      <c r="T268" s="25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4" t="s">
        <v>253</v>
      </c>
      <c r="AU268" s="254" t="s">
        <v>92</v>
      </c>
      <c r="AV268" s="13" t="s">
        <v>92</v>
      </c>
      <c r="AW268" s="13" t="s">
        <v>36</v>
      </c>
      <c r="AX268" s="13" t="s">
        <v>83</v>
      </c>
      <c r="AY268" s="254" t="s">
        <v>244</v>
      </c>
    </row>
    <row r="269" s="14" customFormat="1">
      <c r="A269" s="14"/>
      <c r="B269" s="255"/>
      <c r="C269" s="256"/>
      <c r="D269" s="245" t="s">
        <v>253</v>
      </c>
      <c r="E269" s="257" t="s">
        <v>1</v>
      </c>
      <c r="F269" s="258" t="s">
        <v>255</v>
      </c>
      <c r="G269" s="256"/>
      <c r="H269" s="259">
        <v>210.256</v>
      </c>
      <c r="I269" s="260"/>
      <c r="J269" s="256"/>
      <c r="K269" s="256"/>
      <c r="L269" s="261"/>
      <c r="M269" s="262"/>
      <c r="N269" s="263"/>
      <c r="O269" s="263"/>
      <c r="P269" s="263"/>
      <c r="Q269" s="263"/>
      <c r="R269" s="263"/>
      <c r="S269" s="263"/>
      <c r="T269" s="26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65" t="s">
        <v>253</v>
      </c>
      <c r="AU269" s="265" t="s">
        <v>92</v>
      </c>
      <c r="AV269" s="14" t="s">
        <v>251</v>
      </c>
      <c r="AW269" s="14" t="s">
        <v>36</v>
      </c>
      <c r="AX269" s="14" t="s">
        <v>90</v>
      </c>
      <c r="AY269" s="265" t="s">
        <v>244</v>
      </c>
    </row>
    <row r="270" s="2" customFormat="1" ht="21.75" customHeight="1">
      <c r="A270" s="39"/>
      <c r="B270" s="40"/>
      <c r="C270" s="229" t="s">
        <v>601</v>
      </c>
      <c r="D270" s="229" t="s">
        <v>247</v>
      </c>
      <c r="E270" s="230" t="s">
        <v>2084</v>
      </c>
      <c r="F270" s="231" t="s">
        <v>2085</v>
      </c>
      <c r="G270" s="232" t="s">
        <v>184</v>
      </c>
      <c r="H270" s="233">
        <v>30.100000000000001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48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330</v>
      </c>
      <c r="AT270" s="241" t="s">
        <v>247</v>
      </c>
      <c r="AU270" s="241" t="s">
        <v>92</v>
      </c>
      <c r="AY270" s="18" t="s">
        <v>244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90</v>
      </c>
      <c r="BK270" s="242">
        <f>ROUND(I270*H270,2)</f>
        <v>0</v>
      </c>
      <c r="BL270" s="18" t="s">
        <v>330</v>
      </c>
      <c r="BM270" s="241" t="s">
        <v>2086</v>
      </c>
    </row>
    <row r="271" s="2" customFormat="1" ht="24.15" customHeight="1">
      <c r="A271" s="39"/>
      <c r="B271" s="40"/>
      <c r="C271" s="229" t="s">
        <v>607</v>
      </c>
      <c r="D271" s="229" t="s">
        <v>247</v>
      </c>
      <c r="E271" s="230" t="s">
        <v>2087</v>
      </c>
      <c r="F271" s="231" t="s">
        <v>2088</v>
      </c>
      <c r="G271" s="232" t="s">
        <v>687</v>
      </c>
      <c r="H271" s="233">
        <v>5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48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330</v>
      </c>
      <c r="AT271" s="241" t="s">
        <v>247</v>
      </c>
      <c r="AU271" s="241" t="s">
        <v>92</v>
      </c>
      <c r="AY271" s="18" t="s">
        <v>244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90</v>
      </c>
      <c r="BK271" s="242">
        <f>ROUND(I271*H271,2)</f>
        <v>0</v>
      </c>
      <c r="BL271" s="18" t="s">
        <v>330</v>
      </c>
      <c r="BM271" s="241" t="s">
        <v>2089</v>
      </c>
    </row>
    <row r="272" s="2" customFormat="1" ht="37.8" customHeight="1">
      <c r="A272" s="39"/>
      <c r="B272" s="40"/>
      <c r="C272" s="229" t="s">
        <v>540</v>
      </c>
      <c r="D272" s="229" t="s">
        <v>247</v>
      </c>
      <c r="E272" s="230" t="s">
        <v>2090</v>
      </c>
      <c r="F272" s="231" t="s">
        <v>2091</v>
      </c>
      <c r="G272" s="232" t="s">
        <v>1428</v>
      </c>
      <c r="H272" s="233">
        <v>320.27999999999997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48</v>
      </c>
      <c r="O272" s="92"/>
      <c r="P272" s="239">
        <f>O272*H272</f>
        <v>0</v>
      </c>
      <c r="Q272" s="239">
        <v>0.001</v>
      </c>
      <c r="R272" s="239">
        <f>Q272*H272</f>
        <v>0.32027999999999995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330</v>
      </c>
      <c r="AT272" s="241" t="s">
        <v>247</v>
      </c>
      <c r="AU272" s="241" t="s">
        <v>92</v>
      </c>
      <c r="AY272" s="18" t="s">
        <v>244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90</v>
      </c>
      <c r="BK272" s="242">
        <f>ROUND(I272*H272,2)</f>
        <v>0</v>
      </c>
      <c r="BL272" s="18" t="s">
        <v>330</v>
      </c>
      <c r="BM272" s="241" t="s">
        <v>2092</v>
      </c>
    </row>
    <row r="273" s="13" customFormat="1">
      <c r="A273" s="13"/>
      <c r="B273" s="243"/>
      <c r="C273" s="244"/>
      <c r="D273" s="245" t="s">
        <v>253</v>
      </c>
      <c r="E273" s="246" t="s">
        <v>1</v>
      </c>
      <c r="F273" s="247" t="s">
        <v>2093</v>
      </c>
      <c r="G273" s="244"/>
      <c r="H273" s="248">
        <v>320.27999999999997</v>
      </c>
      <c r="I273" s="249"/>
      <c r="J273" s="244"/>
      <c r="K273" s="244"/>
      <c r="L273" s="250"/>
      <c r="M273" s="251"/>
      <c r="N273" s="252"/>
      <c r="O273" s="252"/>
      <c r="P273" s="252"/>
      <c r="Q273" s="252"/>
      <c r="R273" s="252"/>
      <c r="S273" s="252"/>
      <c r="T273" s="25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4" t="s">
        <v>253</v>
      </c>
      <c r="AU273" s="254" t="s">
        <v>92</v>
      </c>
      <c r="AV273" s="13" t="s">
        <v>92</v>
      </c>
      <c r="AW273" s="13" t="s">
        <v>36</v>
      </c>
      <c r="AX273" s="13" t="s">
        <v>90</v>
      </c>
      <c r="AY273" s="254" t="s">
        <v>244</v>
      </c>
    </row>
    <row r="274" s="2" customFormat="1" ht="24.15" customHeight="1">
      <c r="A274" s="39"/>
      <c r="B274" s="40"/>
      <c r="C274" s="229" t="s">
        <v>554</v>
      </c>
      <c r="D274" s="229" t="s">
        <v>247</v>
      </c>
      <c r="E274" s="230" t="s">
        <v>2094</v>
      </c>
      <c r="F274" s="231" t="s">
        <v>2095</v>
      </c>
      <c r="G274" s="232" t="s">
        <v>1940</v>
      </c>
      <c r="H274" s="309"/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48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330</v>
      </c>
      <c r="AT274" s="241" t="s">
        <v>247</v>
      </c>
      <c r="AU274" s="241" t="s">
        <v>92</v>
      </c>
      <c r="AY274" s="18" t="s">
        <v>244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90</v>
      </c>
      <c r="BK274" s="242">
        <f>ROUND(I274*H274,2)</f>
        <v>0</v>
      </c>
      <c r="BL274" s="18" t="s">
        <v>330</v>
      </c>
      <c r="BM274" s="241" t="s">
        <v>2096</v>
      </c>
    </row>
    <row r="275" s="12" customFormat="1" ht="22.8" customHeight="1">
      <c r="A275" s="12"/>
      <c r="B275" s="213"/>
      <c r="C275" s="214"/>
      <c r="D275" s="215" t="s">
        <v>82</v>
      </c>
      <c r="E275" s="227" t="s">
        <v>1515</v>
      </c>
      <c r="F275" s="227" t="s">
        <v>1516</v>
      </c>
      <c r="G275" s="214"/>
      <c r="H275" s="214"/>
      <c r="I275" s="217"/>
      <c r="J275" s="228">
        <f>BK275</f>
        <v>0</v>
      </c>
      <c r="K275" s="214"/>
      <c r="L275" s="219"/>
      <c r="M275" s="220"/>
      <c r="N275" s="221"/>
      <c r="O275" s="221"/>
      <c r="P275" s="222">
        <f>SUM(P276:P294)</f>
        <v>0</v>
      </c>
      <c r="Q275" s="221"/>
      <c r="R275" s="222">
        <f>SUM(R276:R294)</f>
        <v>3.2000188000000001</v>
      </c>
      <c r="S275" s="221"/>
      <c r="T275" s="223">
        <f>SUM(T276:T294)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24" t="s">
        <v>92</v>
      </c>
      <c r="AT275" s="225" t="s">
        <v>82</v>
      </c>
      <c r="AU275" s="225" t="s">
        <v>90</v>
      </c>
      <c r="AY275" s="224" t="s">
        <v>244</v>
      </c>
      <c r="BK275" s="226">
        <f>SUM(BK276:BK294)</f>
        <v>0</v>
      </c>
    </row>
    <row r="276" s="2" customFormat="1" ht="16.5" customHeight="1">
      <c r="A276" s="39"/>
      <c r="B276" s="40"/>
      <c r="C276" s="229" t="s">
        <v>567</v>
      </c>
      <c r="D276" s="229" t="s">
        <v>247</v>
      </c>
      <c r="E276" s="230" t="s">
        <v>1527</v>
      </c>
      <c r="F276" s="231" t="s">
        <v>1528</v>
      </c>
      <c r="G276" s="232" t="s">
        <v>174</v>
      </c>
      <c r="H276" s="233">
        <v>79.019999999999996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48</v>
      </c>
      <c r="O276" s="92"/>
      <c r="P276" s="239">
        <f>O276*H276</f>
        <v>0</v>
      </c>
      <c r="Q276" s="239">
        <v>0.00029999999999999997</v>
      </c>
      <c r="R276" s="239">
        <f>Q276*H276</f>
        <v>0.023705999999999998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330</v>
      </c>
      <c r="AT276" s="241" t="s">
        <v>247</v>
      </c>
      <c r="AU276" s="241" t="s">
        <v>92</v>
      </c>
      <c r="AY276" s="18" t="s">
        <v>244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90</v>
      </c>
      <c r="BK276" s="242">
        <f>ROUND(I276*H276,2)</f>
        <v>0</v>
      </c>
      <c r="BL276" s="18" t="s">
        <v>330</v>
      </c>
      <c r="BM276" s="241" t="s">
        <v>2097</v>
      </c>
    </row>
    <row r="277" s="13" customFormat="1">
      <c r="A277" s="13"/>
      <c r="B277" s="243"/>
      <c r="C277" s="244"/>
      <c r="D277" s="245" t="s">
        <v>253</v>
      </c>
      <c r="E277" s="246" t="s">
        <v>1</v>
      </c>
      <c r="F277" s="247" t="s">
        <v>2098</v>
      </c>
      <c r="G277" s="244"/>
      <c r="H277" s="248">
        <v>79.019999999999996</v>
      </c>
      <c r="I277" s="249"/>
      <c r="J277" s="244"/>
      <c r="K277" s="244"/>
      <c r="L277" s="250"/>
      <c r="M277" s="251"/>
      <c r="N277" s="252"/>
      <c r="O277" s="252"/>
      <c r="P277" s="252"/>
      <c r="Q277" s="252"/>
      <c r="R277" s="252"/>
      <c r="S277" s="252"/>
      <c r="T277" s="25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4" t="s">
        <v>253</v>
      </c>
      <c r="AU277" s="254" t="s">
        <v>92</v>
      </c>
      <c r="AV277" s="13" t="s">
        <v>92</v>
      </c>
      <c r="AW277" s="13" t="s">
        <v>36</v>
      </c>
      <c r="AX277" s="13" t="s">
        <v>90</v>
      </c>
      <c r="AY277" s="254" t="s">
        <v>244</v>
      </c>
    </row>
    <row r="278" s="2" customFormat="1" ht="21.75" customHeight="1">
      <c r="A278" s="39"/>
      <c r="B278" s="40"/>
      <c r="C278" s="229" t="s">
        <v>578</v>
      </c>
      <c r="D278" s="229" t="s">
        <v>247</v>
      </c>
      <c r="E278" s="230" t="s">
        <v>2099</v>
      </c>
      <c r="F278" s="231" t="s">
        <v>2100</v>
      </c>
      <c r="G278" s="232" t="s">
        <v>174</v>
      </c>
      <c r="H278" s="233">
        <v>79.019999999999996</v>
      </c>
      <c r="I278" s="234"/>
      <c r="J278" s="235">
        <f>ROUND(I278*H278,2)</f>
        <v>0</v>
      </c>
      <c r="K278" s="236"/>
      <c r="L278" s="45"/>
      <c r="M278" s="237" t="s">
        <v>1</v>
      </c>
      <c r="N278" s="238" t="s">
        <v>48</v>
      </c>
      <c r="O278" s="92"/>
      <c r="P278" s="239">
        <f>O278*H278</f>
        <v>0</v>
      </c>
      <c r="Q278" s="239">
        <v>0.0045500000000000002</v>
      </c>
      <c r="R278" s="239">
        <f>Q278*H278</f>
        <v>0.359541</v>
      </c>
      <c r="S278" s="239">
        <v>0</v>
      </c>
      <c r="T278" s="240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1" t="s">
        <v>330</v>
      </c>
      <c r="AT278" s="241" t="s">
        <v>247</v>
      </c>
      <c r="AU278" s="241" t="s">
        <v>92</v>
      </c>
      <c r="AY278" s="18" t="s">
        <v>244</v>
      </c>
      <c r="BE278" s="242">
        <f>IF(N278="základní",J278,0)</f>
        <v>0</v>
      </c>
      <c r="BF278" s="242">
        <f>IF(N278="snížená",J278,0)</f>
        <v>0</v>
      </c>
      <c r="BG278" s="242">
        <f>IF(N278="zákl. přenesená",J278,0)</f>
        <v>0</v>
      </c>
      <c r="BH278" s="242">
        <f>IF(N278="sníž. přenesená",J278,0)</f>
        <v>0</v>
      </c>
      <c r="BI278" s="242">
        <f>IF(N278="nulová",J278,0)</f>
        <v>0</v>
      </c>
      <c r="BJ278" s="18" t="s">
        <v>90</v>
      </c>
      <c r="BK278" s="242">
        <f>ROUND(I278*H278,2)</f>
        <v>0</v>
      </c>
      <c r="BL278" s="18" t="s">
        <v>330</v>
      </c>
      <c r="BM278" s="241" t="s">
        <v>2101</v>
      </c>
    </row>
    <row r="279" s="13" customFormat="1">
      <c r="A279" s="13"/>
      <c r="B279" s="243"/>
      <c r="C279" s="244"/>
      <c r="D279" s="245" t="s">
        <v>253</v>
      </c>
      <c r="E279" s="246" t="s">
        <v>1</v>
      </c>
      <c r="F279" s="247" t="s">
        <v>2098</v>
      </c>
      <c r="G279" s="244"/>
      <c r="H279" s="248">
        <v>79.019999999999996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253</v>
      </c>
      <c r="AU279" s="254" t="s">
        <v>92</v>
      </c>
      <c r="AV279" s="13" t="s">
        <v>92</v>
      </c>
      <c r="AW279" s="13" t="s">
        <v>36</v>
      </c>
      <c r="AX279" s="13" t="s">
        <v>90</v>
      </c>
      <c r="AY279" s="254" t="s">
        <v>244</v>
      </c>
    </row>
    <row r="280" s="2" customFormat="1" ht="37.8" customHeight="1">
      <c r="A280" s="39"/>
      <c r="B280" s="40"/>
      <c r="C280" s="229" t="s">
        <v>585</v>
      </c>
      <c r="D280" s="229" t="s">
        <v>247</v>
      </c>
      <c r="E280" s="230" t="s">
        <v>1613</v>
      </c>
      <c r="F280" s="231" t="s">
        <v>1614</v>
      </c>
      <c r="G280" s="232" t="s">
        <v>174</v>
      </c>
      <c r="H280" s="233">
        <v>79.019999999999996</v>
      </c>
      <c r="I280" s="234"/>
      <c r="J280" s="235">
        <f>ROUND(I280*H280,2)</f>
        <v>0</v>
      </c>
      <c r="K280" s="236"/>
      <c r="L280" s="45"/>
      <c r="M280" s="237" t="s">
        <v>1</v>
      </c>
      <c r="N280" s="238" t="s">
        <v>48</v>
      </c>
      <c r="O280" s="92"/>
      <c r="P280" s="239">
        <f>O280*H280</f>
        <v>0</v>
      </c>
      <c r="Q280" s="239">
        <v>0.0090900000000000009</v>
      </c>
      <c r="R280" s="239">
        <f>Q280*H280</f>
        <v>0.71829180000000004</v>
      </c>
      <c r="S280" s="239">
        <v>0</v>
      </c>
      <c r="T280" s="240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1" t="s">
        <v>330</v>
      </c>
      <c r="AT280" s="241" t="s">
        <v>247</v>
      </c>
      <c r="AU280" s="241" t="s">
        <v>92</v>
      </c>
      <c r="AY280" s="18" t="s">
        <v>244</v>
      </c>
      <c r="BE280" s="242">
        <f>IF(N280="základní",J280,0)</f>
        <v>0</v>
      </c>
      <c r="BF280" s="242">
        <f>IF(N280="snížená",J280,0)</f>
        <v>0</v>
      </c>
      <c r="BG280" s="242">
        <f>IF(N280="zákl. přenesená",J280,0)</f>
        <v>0</v>
      </c>
      <c r="BH280" s="242">
        <f>IF(N280="sníž. přenesená",J280,0)</f>
        <v>0</v>
      </c>
      <c r="BI280" s="242">
        <f>IF(N280="nulová",J280,0)</f>
        <v>0</v>
      </c>
      <c r="BJ280" s="18" t="s">
        <v>90</v>
      </c>
      <c r="BK280" s="242">
        <f>ROUND(I280*H280,2)</f>
        <v>0</v>
      </c>
      <c r="BL280" s="18" t="s">
        <v>330</v>
      </c>
      <c r="BM280" s="241" t="s">
        <v>2102</v>
      </c>
    </row>
    <row r="281" s="2" customFormat="1">
      <c r="A281" s="39"/>
      <c r="B281" s="40"/>
      <c r="C281" s="41"/>
      <c r="D281" s="245" t="s">
        <v>632</v>
      </c>
      <c r="E281" s="41"/>
      <c r="F281" s="299" t="s">
        <v>2103</v>
      </c>
      <c r="G281" s="41"/>
      <c r="H281" s="41"/>
      <c r="I281" s="300"/>
      <c r="J281" s="41"/>
      <c r="K281" s="41"/>
      <c r="L281" s="45"/>
      <c r="M281" s="301"/>
      <c r="N281" s="302"/>
      <c r="O281" s="92"/>
      <c r="P281" s="92"/>
      <c r="Q281" s="92"/>
      <c r="R281" s="92"/>
      <c r="S281" s="92"/>
      <c r="T281" s="93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632</v>
      </c>
      <c r="AU281" s="18" t="s">
        <v>92</v>
      </c>
    </row>
    <row r="282" s="13" customFormat="1">
      <c r="A282" s="13"/>
      <c r="B282" s="243"/>
      <c r="C282" s="244"/>
      <c r="D282" s="245" t="s">
        <v>253</v>
      </c>
      <c r="E282" s="246" t="s">
        <v>1</v>
      </c>
      <c r="F282" s="247" t="s">
        <v>2098</v>
      </c>
      <c r="G282" s="244"/>
      <c r="H282" s="248">
        <v>79.019999999999996</v>
      </c>
      <c r="I282" s="249"/>
      <c r="J282" s="244"/>
      <c r="K282" s="244"/>
      <c r="L282" s="250"/>
      <c r="M282" s="251"/>
      <c r="N282" s="252"/>
      <c r="O282" s="252"/>
      <c r="P282" s="252"/>
      <c r="Q282" s="252"/>
      <c r="R282" s="252"/>
      <c r="S282" s="252"/>
      <c r="T282" s="25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4" t="s">
        <v>253</v>
      </c>
      <c r="AU282" s="254" t="s">
        <v>92</v>
      </c>
      <c r="AV282" s="13" t="s">
        <v>92</v>
      </c>
      <c r="AW282" s="13" t="s">
        <v>36</v>
      </c>
      <c r="AX282" s="13" t="s">
        <v>90</v>
      </c>
      <c r="AY282" s="254" t="s">
        <v>244</v>
      </c>
    </row>
    <row r="283" s="2" customFormat="1" ht="33" customHeight="1">
      <c r="A283" s="39"/>
      <c r="B283" s="40"/>
      <c r="C283" s="287" t="s">
        <v>2104</v>
      </c>
      <c r="D283" s="287" t="s">
        <v>529</v>
      </c>
      <c r="E283" s="288" t="s">
        <v>1635</v>
      </c>
      <c r="F283" s="289" t="s">
        <v>1636</v>
      </c>
      <c r="G283" s="290" t="s">
        <v>174</v>
      </c>
      <c r="H283" s="291">
        <v>94.823999999999998</v>
      </c>
      <c r="I283" s="292"/>
      <c r="J283" s="293">
        <f>ROUND(I283*H283,2)</f>
        <v>0</v>
      </c>
      <c r="K283" s="294"/>
      <c r="L283" s="295"/>
      <c r="M283" s="296" t="s">
        <v>1</v>
      </c>
      <c r="N283" s="297" t="s">
        <v>48</v>
      </c>
      <c r="O283" s="92"/>
      <c r="P283" s="239">
        <f>O283*H283</f>
        <v>0</v>
      </c>
      <c r="Q283" s="239">
        <v>0.021999999999999999</v>
      </c>
      <c r="R283" s="239">
        <f>Q283*H283</f>
        <v>2.086128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427</v>
      </c>
      <c r="AT283" s="241" t="s">
        <v>529</v>
      </c>
      <c r="AU283" s="241" t="s">
        <v>92</v>
      </c>
      <c r="AY283" s="18" t="s">
        <v>244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90</v>
      </c>
      <c r="BK283" s="242">
        <f>ROUND(I283*H283,2)</f>
        <v>0</v>
      </c>
      <c r="BL283" s="18" t="s">
        <v>330</v>
      </c>
      <c r="BM283" s="241" t="s">
        <v>2105</v>
      </c>
    </row>
    <row r="284" s="2" customFormat="1">
      <c r="A284" s="39"/>
      <c r="B284" s="40"/>
      <c r="C284" s="41"/>
      <c r="D284" s="245" t="s">
        <v>632</v>
      </c>
      <c r="E284" s="41"/>
      <c r="F284" s="299" t="s">
        <v>2103</v>
      </c>
      <c r="G284" s="41"/>
      <c r="H284" s="41"/>
      <c r="I284" s="300"/>
      <c r="J284" s="41"/>
      <c r="K284" s="41"/>
      <c r="L284" s="45"/>
      <c r="M284" s="301"/>
      <c r="N284" s="302"/>
      <c r="O284" s="92"/>
      <c r="P284" s="92"/>
      <c r="Q284" s="92"/>
      <c r="R284" s="92"/>
      <c r="S284" s="92"/>
      <c r="T284" s="93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632</v>
      </c>
      <c r="AU284" s="18" t="s">
        <v>92</v>
      </c>
    </row>
    <row r="285" s="13" customFormat="1">
      <c r="A285" s="13"/>
      <c r="B285" s="243"/>
      <c r="C285" s="244"/>
      <c r="D285" s="245" t="s">
        <v>253</v>
      </c>
      <c r="E285" s="246" t="s">
        <v>1</v>
      </c>
      <c r="F285" s="247" t="s">
        <v>2098</v>
      </c>
      <c r="G285" s="244"/>
      <c r="H285" s="248">
        <v>79.019999999999996</v>
      </c>
      <c r="I285" s="249"/>
      <c r="J285" s="244"/>
      <c r="K285" s="244"/>
      <c r="L285" s="250"/>
      <c r="M285" s="251"/>
      <c r="N285" s="252"/>
      <c r="O285" s="252"/>
      <c r="P285" s="252"/>
      <c r="Q285" s="252"/>
      <c r="R285" s="252"/>
      <c r="S285" s="252"/>
      <c r="T285" s="25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4" t="s">
        <v>253</v>
      </c>
      <c r="AU285" s="254" t="s">
        <v>92</v>
      </c>
      <c r="AV285" s="13" t="s">
        <v>92</v>
      </c>
      <c r="AW285" s="13" t="s">
        <v>36</v>
      </c>
      <c r="AX285" s="13" t="s">
        <v>90</v>
      </c>
      <c r="AY285" s="254" t="s">
        <v>244</v>
      </c>
    </row>
    <row r="286" s="13" customFormat="1">
      <c r="A286" s="13"/>
      <c r="B286" s="243"/>
      <c r="C286" s="244"/>
      <c r="D286" s="245" t="s">
        <v>253</v>
      </c>
      <c r="E286" s="244"/>
      <c r="F286" s="247" t="s">
        <v>2106</v>
      </c>
      <c r="G286" s="244"/>
      <c r="H286" s="248">
        <v>94.823999999999998</v>
      </c>
      <c r="I286" s="249"/>
      <c r="J286" s="244"/>
      <c r="K286" s="244"/>
      <c r="L286" s="250"/>
      <c r="M286" s="251"/>
      <c r="N286" s="252"/>
      <c r="O286" s="252"/>
      <c r="P286" s="252"/>
      <c r="Q286" s="252"/>
      <c r="R286" s="252"/>
      <c r="S286" s="252"/>
      <c r="T286" s="25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4" t="s">
        <v>253</v>
      </c>
      <c r="AU286" s="254" t="s">
        <v>92</v>
      </c>
      <c r="AV286" s="13" t="s">
        <v>92</v>
      </c>
      <c r="AW286" s="13" t="s">
        <v>4</v>
      </c>
      <c r="AX286" s="13" t="s">
        <v>90</v>
      </c>
      <c r="AY286" s="254" t="s">
        <v>244</v>
      </c>
    </row>
    <row r="287" s="2" customFormat="1" ht="16.5" customHeight="1">
      <c r="A287" s="39"/>
      <c r="B287" s="40"/>
      <c r="C287" s="229" t="s">
        <v>668</v>
      </c>
      <c r="D287" s="229" t="s">
        <v>247</v>
      </c>
      <c r="E287" s="230" t="s">
        <v>1695</v>
      </c>
      <c r="F287" s="231" t="s">
        <v>1696</v>
      </c>
      <c r="G287" s="232" t="s">
        <v>184</v>
      </c>
      <c r="H287" s="233">
        <v>104.8</v>
      </c>
      <c r="I287" s="234"/>
      <c r="J287" s="235">
        <f>ROUND(I287*H287,2)</f>
        <v>0</v>
      </c>
      <c r="K287" s="236"/>
      <c r="L287" s="45"/>
      <c r="M287" s="237" t="s">
        <v>1</v>
      </c>
      <c r="N287" s="238" t="s">
        <v>48</v>
      </c>
      <c r="O287" s="92"/>
      <c r="P287" s="239">
        <f>O287*H287</f>
        <v>0</v>
      </c>
      <c r="Q287" s="239">
        <v>9.0000000000000006E-05</v>
      </c>
      <c r="R287" s="239">
        <f>Q287*H287</f>
        <v>0.0094320000000000011</v>
      </c>
      <c r="S287" s="239">
        <v>0</v>
      </c>
      <c r="T287" s="240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41" t="s">
        <v>330</v>
      </c>
      <c r="AT287" s="241" t="s">
        <v>247</v>
      </c>
      <c r="AU287" s="241" t="s">
        <v>92</v>
      </c>
      <c r="AY287" s="18" t="s">
        <v>244</v>
      </c>
      <c r="BE287" s="242">
        <f>IF(N287="základní",J287,0)</f>
        <v>0</v>
      </c>
      <c r="BF287" s="242">
        <f>IF(N287="snížená",J287,0)</f>
        <v>0</v>
      </c>
      <c r="BG287" s="242">
        <f>IF(N287="zákl. přenesená",J287,0)</f>
        <v>0</v>
      </c>
      <c r="BH287" s="242">
        <f>IF(N287="sníž. přenesená",J287,0)</f>
        <v>0</v>
      </c>
      <c r="BI287" s="242">
        <f>IF(N287="nulová",J287,0)</f>
        <v>0</v>
      </c>
      <c r="BJ287" s="18" t="s">
        <v>90</v>
      </c>
      <c r="BK287" s="242">
        <f>ROUND(I287*H287,2)</f>
        <v>0</v>
      </c>
      <c r="BL287" s="18" t="s">
        <v>330</v>
      </c>
      <c r="BM287" s="241" t="s">
        <v>2107</v>
      </c>
    </row>
    <row r="288" s="13" customFormat="1">
      <c r="A288" s="13"/>
      <c r="B288" s="243"/>
      <c r="C288" s="244"/>
      <c r="D288" s="245" t="s">
        <v>253</v>
      </c>
      <c r="E288" s="246" t="s">
        <v>1</v>
      </c>
      <c r="F288" s="247" t="s">
        <v>2108</v>
      </c>
      <c r="G288" s="244"/>
      <c r="H288" s="248">
        <v>52.399999999999999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253</v>
      </c>
      <c r="AU288" s="254" t="s">
        <v>92</v>
      </c>
      <c r="AV288" s="13" t="s">
        <v>92</v>
      </c>
      <c r="AW288" s="13" t="s">
        <v>36</v>
      </c>
      <c r="AX288" s="13" t="s">
        <v>83</v>
      </c>
      <c r="AY288" s="254" t="s">
        <v>244</v>
      </c>
    </row>
    <row r="289" s="13" customFormat="1">
      <c r="A289" s="13"/>
      <c r="B289" s="243"/>
      <c r="C289" s="244"/>
      <c r="D289" s="245" t="s">
        <v>253</v>
      </c>
      <c r="E289" s="246" t="s">
        <v>1</v>
      </c>
      <c r="F289" s="247" t="s">
        <v>2108</v>
      </c>
      <c r="G289" s="244"/>
      <c r="H289" s="248">
        <v>52.399999999999999</v>
      </c>
      <c r="I289" s="249"/>
      <c r="J289" s="244"/>
      <c r="K289" s="244"/>
      <c r="L289" s="250"/>
      <c r="M289" s="251"/>
      <c r="N289" s="252"/>
      <c r="O289" s="252"/>
      <c r="P289" s="252"/>
      <c r="Q289" s="252"/>
      <c r="R289" s="252"/>
      <c r="S289" s="252"/>
      <c r="T289" s="25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4" t="s">
        <v>253</v>
      </c>
      <c r="AU289" s="254" t="s">
        <v>92</v>
      </c>
      <c r="AV289" s="13" t="s">
        <v>92</v>
      </c>
      <c r="AW289" s="13" t="s">
        <v>36</v>
      </c>
      <c r="AX289" s="13" t="s">
        <v>83</v>
      </c>
      <c r="AY289" s="254" t="s">
        <v>244</v>
      </c>
    </row>
    <row r="290" s="14" customFormat="1">
      <c r="A290" s="14"/>
      <c r="B290" s="255"/>
      <c r="C290" s="256"/>
      <c r="D290" s="245" t="s">
        <v>253</v>
      </c>
      <c r="E290" s="257" t="s">
        <v>1</v>
      </c>
      <c r="F290" s="258" t="s">
        <v>255</v>
      </c>
      <c r="G290" s="256"/>
      <c r="H290" s="259">
        <v>104.8</v>
      </c>
      <c r="I290" s="260"/>
      <c r="J290" s="256"/>
      <c r="K290" s="256"/>
      <c r="L290" s="261"/>
      <c r="M290" s="262"/>
      <c r="N290" s="263"/>
      <c r="O290" s="263"/>
      <c r="P290" s="263"/>
      <c r="Q290" s="263"/>
      <c r="R290" s="263"/>
      <c r="S290" s="263"/>
      <c r="T290" s="26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5" t="s">
        <v>253</v>
      </c>
      <c r="AU290" s="265" t="s">
        <v>92</v>
      </c>
      <c r="AV290" s="14" t="s">
        <v>251</v>
      </c>
      <c r="AW290" s="14" t="s">
        <v>36</v>
      </c>
      <c r="AX290" s="14" t="s">
        <v>90</v>
      </c>
      <c r="AY290" s="265" t="s">
        <v>244</v>
      </c>
    </row>
    <row r="291" s="2" customFormat="1" ht="24.15" customHeight="1">
      <c r="A291" s="39"/>
      <c r="B291" s="40"/>
      <c r="C291" s="229" t="s">
        <v>673</v>
      </c>
      <c r="D291" s="229" t="s">
        <v>247</v>
      </c>
      <c r="E291" s="230" t="s">
        <v>2109</v>
      </c>
      <c r="F291" s="231" t="s">
        <v>2110</v>
      </c>
      <c r="G291" s="232" t="s">
        <v>184</v>
      </c>
      <c r="H291" s="233">
        <v>58.399999999999999</v>
      </c>
      <c r="I291" s="234"/>
      <c r="J291" s="235">
        <f>ROUND(I291*H291,2)</f>
        <v>0</v>
      </c>
      <c r="K291" s="236"/>
      <c r="L291" s="45"/>
      <c r="M291" s="237" t="s">
        <v>1</v>
      </c>
      <c r="N291" s="238" t="s">
        <v>48</v>
      </c>
      <c r="O291" s="92"/>
      <c r="P291" s="239">
        <f>O291*H291</f>
        <v>0</v>
      </c>
      <c r="Q291" s="239">
        <v>5.0000000000000002E-05</v>
      </c>
      <c r="R291" s="239">
        <f>Q291*H291</f>
        <v>0.0029199999999999999</v>
      </c>
      <c r="S291" s="239">
        <v>0</v>
      </c>
      <c r="T291" s="240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41" t="s">
        <v>330</v>
      </c>
      <c r="AT291" s="241" t="s">
        <v>247</v>
      </c>
      <c r="AU291" s="241" t="s">
        <v>92</v>
      </c>
      <c r="AY291" s="18" t="s">
        <v>244</v>
      </c>
      <c r="BE291" s="242">
        <f>IF(N291="základní",J291,0)</f>
        <v>0</v>
      </c>
      <c r="BF291" s="242">
        <f>IF(N291="snížená",J291,0)</f>
        <v>0</v>
      </c>
      <c r="BG291" s="242">
        <f>IF(N291="zákl. přenesená",J291,0)</f>
        <v>0</v>
      </c>
      <c r="BH291" s="242">
        <f>IF(N291="sníž. přenesená",J291,0)</f>
        <v>0</v>
      </c>
      <c r="BI291" s="242">
        <f>IF(N291="nulová",J291,0)</f>
        <v>0</v>
      </c>
      <c r="BJ291" s="18" t="s">
        <v>90</v>
      </c>
      <c r="BK291" s="242">
        <f>ROUND(I291*H291,2)</f>
        <v>0</v>
      </c>
      <c r="BL291" s="18" t="s">
        <v>330</v>
      </c>
      <c r="BM291" s="241" t="s">
        <v>2111</v>
      </c>
    </row>
    <row r="292" s="13" customFormat="1">
      <c r="A292" s="13"/>
      <c r="B292" s="243"/>
      <c r="C292" s="244"/>
      <c r="D292" s="245" t="s">
        <v>253</v>
      </c>
      <c r="E292" s="246" t="s">
        <v>1</v>
      </c>
      <c r="F292" s="247" t="s">
        <v>2112</v>
      </c>
      <c r="G292" s="244"/>
      <c r="H292" s="248">
        <v>58.399999999999999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253</v>
      </c>
      <c r="AU292" s="254" t="s">
        <v>92</v>
      </c>
      <c r="AV292" s="13" t="s">
        <v>92</v>
      </c>
      <c r="AW292" s="13" t="s">
        <v>36</v>
      </c>
      <c r="AX292" s="13" t="s">
        <v>83</v>
      </c>
      <c r="AY292" s="254" t="s">
        <v>244</v>
      </c>
    </row>
    <row r="293" s="14" customFormat="1">
      <c r="A293" s="14"/>
      <c r="B293" s="255"/>
      <c r="C293" s="256"/>
      <c r="D293" s="245" t="s">
        <v>253</v>
      </c>
      <c r="E293" s="257" t="s">
        <v>1</v>
      </c>
      <c r="F293" s="258" t="s">
        <v>255</v>
      </c>
      <c r="G293" s="256"/>
      <c r="H293" s="259">
        <v>58.399999999999999</v>
      </c>
      <c r="I293" s="260"/>
      <c r="J293" s="256"/>
      <c r="K293" s="256"/>
      <c r="L293" s="261"/>
      <c r="M293" s="262"/>
      <c r="N293" s="263"/>
      <c r="O293" s="263"/>
      <c r="P293" s="263"/>
      <c r="Q293" s="263"/>
      <c r="R293" s="263"/>
      <c r="S293" s="263"/>
      <c r="T293" s="26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5" t="s">
        <v>253</v>
      </c>
      <c r="AU293" s="265" t="s">
        <v>92</v>
      </c>
      <c r="AV293" s="14" t="s">
        <v>251</v>
      </c>
      <c r="AW293" s="14" t="s">
        <v>36</v>
      </c>
      <c r="AX293" s="14" t="s">
        <v>90</v>
      </c>
      <c r="AY293" s="265" t="s">
        <v>244</v>
      </c>
    </row>
    <row r="294" s="2" customFormat="1" ht="24.15" customHeight="1">
      <c r="A294" s="39"/>
      <c r="B294" s="40"/>
      <c r="C294" s="229" t="s">
        <v>595</v>
      </c>
      <c r="D294" s="229" t="s">
        <v>247</v>
      </c>
      <c r="E294" s="230" t="s">
        <v>2113</v>
      </c>
      <c r="F294" s="231" t="s">
        <v>2114</v>
      </c>
      <c r="G294" s="232" t="s">
        <v>1940</v>
      </c>
      <c r="H294" s="309"/>
      <c r="I294" s="234"/>
      <c r="J294" s="235">
        <f>ROUND(I294*H294,2)</f>
        <v>0</v>
      </c>
      <c r="K294" s="236"/>
      <c r="L294" s="45"/>
      <c r="M294" s="310" t="s">
        <v>1</v>
      </c>
      <c r="N294" s="311" t="s">
        <v>48</v>
      </c>
      <c r="O294" s="312"/>
      <c r="P294" s="313">
        <f>O294*H294</f>
        <v>0</v>
      </c>
      <c r="Q294" s="313">
        <v>0</v>
      </c>
      <c r="R294" s="313">
        <f>Q294*H294</f>
        <v>0</v>
      </c>
      <c r="S294" s="313">
        <v>0</v>
      </c>
      <c r="T294" s="31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41" t="s">
        <v>330</v>
      </c>
      <c r="AT294" s="241" t="s">
        <v>247</v>
      </c>
      <c r="AU294" s="241" t="s">
        <v>92</v>
      </c>
      <c r="AY294" s="18" t="s">
        <v>244</v>
      </c>
      <c r="BE294" s="242">
        <f>IF(N294="základní",J294,0)</f>
        <v>0</v>
      </c>
      <c r="BF294" s="242">
        <f>IF(N294="snížená",J294,0)</f>
        <v>0</v>
      </c>
      <c r="BG294" s="242">
        <f>IF(N294="zákl. přenesená",J294,0)</f>
        <v>0</v>
      </c>
      <c r="BH294" s="242">
        <f>IF(N294="sníž. přenesená",J294,0)</f>
        <v>0</v>
      </c>
      <c r="BI294" s="242">
        <f>IF(N294="nulová",J294,0)</f>
        <v>0</v>
      </c>
      <c r="BJ294" s="18" t="s">
        <v>90</v>
      </c>
      <c r="BK294" s="242">
        <f>ROUND(I294*H294,2)</f>
        <v>0</v>
      </c>
      <c r="BL294" s="18" t="s">
        <v>330</v>
      </c>
      <c r="BM294" s="241" t="s">
        <v>2115</v>
      </c>
    </row>
    <row r="295" s="2" customFormat="1" ht="6.96" customHeight="1">
      <c r="A295" s="39"/>
      <c r="B295" s="67"/>
      <c r="C295" s="68"/>
      <c r="D295" s="68"/>
      <c r="E295" s="68"/>
      <c r="F295" s="68"/>
      <c r="G295" s="68"/>
      <c r="H295" s="68"/>
      <c r="I295" s="68"/>
      <c r="J295" s="68"/>
      <c r="K295" s="68"/>
      <c r="L295" s="45"/>
      <c r="M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</sheetData>
  <sheetProtection sheet="1" autoFilter="0" formatColumns="0" formatRows="0" objects="1" scenarios="1" spinCount="100000" saltValue="6uNKGNsUxBVprTNj0c74qzkIJ65RGYIPcy+k38J3ylt/KNhhUk0qBpI0tE8K5DV+XwHPkUf4u2KPL/hGkrCoMQ==" hashValue="lcSVT7w91GX/paL+UIL1EwXYvl/A4i0RQoW+akAGSNEGsahmQZdjN9JiU8Zz86+zuDL0MZVy3pJqyXS6hO5wHw==" algorithmName="SHA-512" password="CC35"/>
  <autoFilter ref="C131:K29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5248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6145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ROUND((SUM(BE125:BE167)),  2)</f>
        <v>0</v>
      </c>
      <c r="G35" s="39"/>
      <c r="H35" s="39"/>
      <c r="I35" s="166">
        <v>0.20999999999999999</v>
      </c>
      <c r="J35" s="165">
        <f>ROUND(((SUM(BE125:BE167))*I35),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ROUND((SUM(BF125:BF167)),  2)</f>
        <v>0</v>
      </c>
      <c r="G36" s="39"/>
      <c r="H36" s="39"/>
      <c r="I36" s="166">
        <v>0.12</v>
      </c>
      <c r="J36" s="165">
        <f>ROUND(((SUM(BF125:BF167))*I36),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ROUND((SUM(BG125:BG167)),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ROUND((SUM(BH125:BH167)),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ROUND((SUM(BI125:BI167)),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D.6 - Hašení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6146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6147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6148</v>
      </c>
      <c r="E101" s="198"/>
      <c r="F101" s="198"/>
      <c r="G101" s="198"/>
      <c r="H101" s="198"/>
      <c r="I101" s="198"/>
      <c r="J101" s="199">
        <f>J146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6149</v>
      </c>
      <c r="E102" s="198"/>
      <c r="F102" s="198"/>
      <c r="G102" s="198"/>
      <c r="H102" s="198"/>
      <c r="I102" s="198"/>
      <c r="J102" s="199">
        <f>J155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6150</v>
      </c>
      <c r="E103" s="198"/>
      <c r="F103" s="198"/>
      <c r="G103" s="198"/>
      <c r="H103" s="198"/>
      <c r="I103" s="198"/>
      <c r="J103" s="199">
        <f>J160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229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186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5248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192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D.6 - Hašení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Areál Nemocnice České Budějovice</v>
      </c>
      <c r="G119" s="41"/>
      <c r="H119" s="41"/>
      <c r="I119" s="33" t="s">
        <v>22</v>
      </c>
      <c r="J119" s="80" t="str">
        <f>IF(J14="","",J14)</f>
        <v>29. 4. 2025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32</v>
      </c>
      <c r="J121" s="37" t="str">
        <f>E23</f>
        <v>AGP nova spol. s.r.o.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30</v>
      </c>
      <c r="D122" s="41"/>
      <c r="E122" s="41"/>
      <c r="F122" s="28" t="str">
        <f>IF(E20="","",E20)</f>
        <v>Vyplň údaj</v>
      </c>
      <c r="G122" s="41"/>
      <c r="H122" s="41"/>
      <c r="I122" s="33" t="s">
        <v>37</v>
      </c>
      <c r="J122" s="37" t="str">
        <f>E26</f>
        <v>QSB, s.r.o.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230</v>
      </c>
      <c r="D124" s="204" t="s">
        <v>68</v>
      </c>
      <c r="E124" s="204" t="s">
        <v>64</v>
      </c>
      <c r="F124" s="204" t="s">
        <v>65</v>
      </c>
      <c r="G124" s="204" t="s">
        <v>231</v>
      </c>
      <c r="H124" s="204" t="s">
        <v>232</v>
      </c>
      <c r="I124" s="204" t="s">
        <v>233</v>
      </c>
      <c r="J124" s="205" t="s">
        <v>201</v>
      </c>
      <c r="K124" s="206" t="s">
        <v>234</v>
      </c>
      <c r="L124" s="207"/>
      <c r="M124" s="101" t="s">
        <v>1</v>
      </c>
      <c r="N124" s="102" t="s">
        <v>47</v>
      </c>
      <c r="O124" s="102" t="s">
        <v>235</v>
      </c>
      <c r="P124" s="102" t="s">
        <v>236</v>
      </c>
      <c r="Q124" s="102" t="s">
        <v>237</v>
      </c>
      <c r="R124" s="102" t="s">
        <v>238</v>
      </c>
      <c r="S124" s="102" t="s">
        <v>239</v>
      </c>
      <c r="T124" s="103" t="s">
        <v>240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241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0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82</v>
      </c>
      <c r="AU125" s="18" t="s">
        <v>203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82</v>
      </c>
      <c r="E126" s="216" t="s">
        <v>2859</v>
      </c>
      <c r="F126" s="216" t="s">
        <v>167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P127+P146+P155+P160</f>
        <v>0</v>
      </c>
      <c r="Q126" s="221"/>
      <c r="R126" s="222">
        <f>R127+R146+R155+R160</f>
        <v>0</v>
      </c>
      <c r="S126" s="221"/>
      <c r="T126" s="223">
        <f>T127+T146+T155+T160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92</v>
      </c>
      <c r="AT126" s="225" t="s">
        <v>82</v>
      </c>
      <c r="AU126" s="225" t="s">
        <v>83</v>
      </c>
      <c r="AY126" s="224" t="s">
        <v>244</v>
      </c>
      <c r="BK126" s="226">
        <f>BK127+BK146+BK155+BK160</f>
        <v>0</v>
      </c>
    </row>
    <row r="127" s="12" customFormat="1" ht="22.8" customHeight="1">
      <c r="A127" s="12"/>
      <c r="B127" s="213"/>
      <c r="C127" s="214"/>
      <c r="D127" s="215" t="s">
        <v>82</v>
      </c>
      <c r="E127" s="227" t="s">
        <v>2197</v>
      </c>
      <c r="F127" s="227" t="s">
        <v>6151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SUM(P128:P145)</f>
        <v>0</v>
      </c>
      <c r="Q127" s="221"/>
      <c r="R127" s="222">
        <f>SUM(R128:R145)</f>
        <v>0</v>
      </c>
      <c r="S127" s="221"/>
      <c r="T127" s="223">
        <f>SUM(T128:T145)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90</v>
      </c>
      <c r="AT127" s="225" t="s">
        <v>82</v>
      </c>
      <c r="AU127" s="225" t="s">
        <v>90</v>
      </c>
      <c r="AY127" s="224" t="s">
        <v>244</v>
      </c>
      <c r="BK127" s="226">
        <f>SUM(BK128:BK145)</f>
        <v>0</v>
      </c>
    </row>
    <row r="128" s="2" customFormat="1" ht="24.15" customHeight="1">
      <c r="A128" s="39"/>
      <c r="B128" s="40"/>
      <c r="C128" s="229" t="s">
        <v>349</v>
      </c>
      <c r="D128" s="229" t="s">
        <v>247</v>
      </c>
      <c r="E128" s="230" t="s">
        <v>6152</v>
      </c>
      <c r="F128" s="231" t="s">
        <v>6153</v>
      </c>
      <c r="G128" s="232" t="s">
        <v>687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330</v>
      </c>
      <c r="AT128" s="241" t="s">
        <v>247</v>
      </c>
      <c r="AU128" s="241" t="s">
        <v>92</v>
      </c>
      <c r="AY128" s="18" t="s">
        <v>244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330</v>
      </c>
      <c r="BM128" s="241" t="s">
        <v>6154</v>
      </c>
    </row>
    <row r="129" s="2" customFormat="1">
      <c r="A129" s="39"/>
      <c r="B129" s="40"/>
      <c r="C129" s="41"/>
      <c r="D129" s="245" t="s">
        <v>632</v>
      </c>
      <c r="E129" s="41"/>
      <c r="F129" s="299" t="s">
        <v>6155</v>
      </c>
      <c r="G129" s="41"/>
      <c r="H129" s="41"/>
      <c r="I129" s="300"/>
      <c r="J129" s="41"/>
      <c r="K129" s="41"/>
      <c r="L129" s="45"/>
      <c r="M129" s="301"/>
      <c r="N129" s="302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632</v>
      </c>
      <c r="AU129" s="18" t="s">
        <v>92</v>
      </c>
    </row>
    <row r="130" s="13" customFormat="1">
      <c r="A130" s="13"/>
      <c r="B130" s="243"/>
      <c r="C130" s="244"/>
      <c r="D130" s="245" t="s">
        <v>253</v>
      </c>
      <c r="E130" s="246" t="s">
        <v>1</v>
      </c>
      <c r="F130" s="247" t="s">
        <v>90</v>
      </c>
      <c r="G130" s="244"/>
      <c r="H130" s="248">
        <v>1</v>
      </c>
      <c r="I130" s="249"/>
      <c r="J130" s="244"/>
      <c r="K130" s="244"/>
      <c r="L130" s="250"/>
      <c r="M130" s="251"/>
      <c r="N130" s="252"/>
      <c r="O130" s="252"/>
      <c r="P130" s="252"/>
      <c r="Q130" s="252"/>
      <c r="R130" s="252"/>
      <c r="S130" s="252"/>
      <c r="T130" s="25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4" t="s">
        <v>253</v>
      </c>
      <c r="AU130" s="254" t="s">
        <v>92</v>
      </c>
      <c r="AV130" s="13" t="s">
        <v>92</v>
      </c>
      <c r="AW130" s="13" t="s">
        <v>36</v>
      </c>
      <c r="AX130" s="13" t="s">
        <v>90</v>
      </c>
      <c r="AY130" s="254" t="s">
        <v>244</v>
      </c>
    </row>
    <row r="131" s="2" customFormat="1" ht="24.15" customHeight="1">
      <c r="A131" s="39"/>
      <c r="B131" s="40"/>
      <c r="C131" s="229" t="s">
        <v>90</v>
      </c>
      <c r="D131" s="229" t="s">
        <v>247</v>
      </c>
      <c r="E131" s="230" t="s">
        <v>4296</v>
      </c>
      <c r="F131" s="231" t="s">
        <v>6156</v>
      </c>
      <c r="G131" s="232" t="s">
        <v>687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330</v>
      </c>
      <c r="AT131" s="241" t="s">
        <v>247</v>
      </c>
      <c r="AU131" s="241" t="s">
        <v>92</v>
      </c>
      <c r="AY131" s="18" t="s">
        <v>244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330</v>
      </c>
      <c r="BM131" s="241" t="s">
        <v>92</v>
      </c>
    </row>
    <row r="132" s="2" customFormat="1" ht="16.5" customHeight="1">
      <c r="A132" s="39"/>
      <c r="B132" s="40"/>
      <c r="C132" s="229" t="s">
        <v>92</v>
      </c>
      <c r="D132" s="229" t="s">
        <v>247</v>
      </c>
      <c r="E132" s="230" t="s">
        <v>4298</v>
      </c>
      <c r="F132" s="231" t="s">
        <v>6157</v>
      </c>
      <c r="G132" s="232" t="s">
        <v>687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247</v>
      </c>
      <c r="AU132" s="241" t="s">
        <v>92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251</v>
      </c>
    </row>
    <row r="133" s="2" customFormat="1" ht="24.15" customHeight="1">
      <c r="A133" s="39"/>
      <c r="B133" s="40"/>
      <c r="C133" s="229" t="s">
        <v>358</v>
      </c>
      <c r="D133" s="229" t="s">
        <v>247</v>
      </c>
      <c r="E133" s="230" t="s">
        <v>4300</v>
      </c>
      <c r="F133" s="231" t="s">
        <v>6158</v>
      </c>
      <c r="G133" s="232" t="s">
        <v>687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247</v>
      </c>
      <c r="AU133" s="241" t="s">
        <v>92</v>
      </c>
      <c r="AY133" s="18" t="s">
        <v>244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266</v>
      </c>
    </row>
    <row r="134" s="2" customFormat="1" ht="21.75" customHeight="1">
      <c r="A134" s="39"/>
      <c r="B134" s="40"/>
      <c r="C134" s="229" t="s">
        <v>251</v>
      </c>
      <c r="D134" s="229" t="s">
        <v>247</v>
      </c>
      <c r="E134" s="230" t="s">
        <v>4302</v>
      </c>
      <c r="F134" s="231" t="s">
        <v>6159</v>
      </c>
      <c r="G134" s="232" t="s">
        <v>687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247</v>
      </c>
      <c r="AU134" s="241" t="s">
        <v>92</v>
      </c>
      <c r="AY134" s="18" t="s">
        <v>244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280</v>
      </c>
    </row>
    <row r="135" s="2" customFormat="1" ht="16.5" customHeight="1">
      <c r="A135" s="39"/>
      <c r="B135" s="40"/>
      <c r="C135" s="229" t="s">
        <v>260</v>
      </c>
      <c r="D135" s="229" t="s">
        <v>247</v>
      </c>
      <c r="E135" s="230" t="s">
        <v>4304</v>
      </c>
      <c r="F135" s="231" t="s">
        <v>6160</v>
      </c>
      <c r="G135" s="232" t="s">
        <v>687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247</v>
      </c>
      <c r="AU135" s="241" t="s">
        <v>92</v>
      </c>
      <c r="AY135" s="18" t="s">
        <v>244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292</v>
      </c>
    </row>
    <row r="136" s="2" customFormat="1" ht="16.5" customHeight="1">
      <c r="A136" s="39"/>
      <c r="B136" s="40"/>
      <c r="C136" s="229" t="s">
        <v>266</v>
      </c>
      <c r="D136" s="229" t="s">
        <v>247</v>
      </c>
      <c r="E136" s="230" t="s">
        <v>4306</v>
      </c>
      <c r="F136" s="231" t="s">
        <v>6161</v>
      </c>
      <c r="G136" s="232" t="s">
        <v>2994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247</v>
      </c>
      <c r="AU136" s="241" t="s">
        <v>92</v>
      </c>
      <c r="AY136" s="18" t="s">
        <v>244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8</v>
      </c>
    </row>
    <row r="137" s="2" customFormat="1" ht="24.15" customHeight="1">
      <c r="A137" s="39"/>
      <c r="B137" s="40"/>
      <c r="C137" s="229" t="s">
        <v>274</v>
      </c>
      <c r="D137" s="229" t="s">
        <v>247</v>
      </c>
      <c r="E137" s="230" t="s">
        <v>4308</v>
      </c>
      <c r="F137" s="231" t="s">
        <v>6162</v>
      </c>
      <c r="G137" s="232" t="s">
        <v>184</v>
      </c>
      <c r="H137" s="233">
        <v>18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247</v>
      </c>
      <c r="AU137" s="241" t="s">
        <v>92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320</v>
      </c>
    </row>
    <row r="138" s="2" customFormat="1" ht="24.15" customHeight="1">
      <c r="A138" s="39"/>
      <c r="B138" s="40"/>
      <c r="C138" s="229" t="s">
        <v>280</v>
      </c>
      <c r="D138" s="229" t="s">
        <v>247</v>
      </c>
      <c r="E138" s="230" t="s">
        <v>4310</v>
      </c>
      <c r="F138" s="231" t="s">
        <v>6163</v>
      </c>
      <c r="G138" s="232" t="s">
        <v>184</v>
      </c>
      <c r="H138" s="233">
        <v>60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247</v>
      </c>
      <c r="AU138" s="241" t="s">
        <v>92</v>
      </c>
      <c r="AY138" s="18" t="s">
        <v>244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330</v>
      </c>
    </row>
    <row r="139" s="2" customFormat="1" ht="24.15" customHeight="1">
      <c r="A139" s="39"/>
      <c r="B139" s="40"/>
      <c r="C139" s="229" t="s">
        <v>288</v>
      </c>
      <c r="D139" s="229" t="s">
        <v>247</v>
      </c>
      <c r="E139" s="230" t="s">
        <v>4312</v>
      </c>
      <c r="F139" s="231" t="s">
        <v>6164</v>
      </c>
      <c r="G139" s="232" t="s">
        <v>184</v>
      </c>
      <c r="H139" s="233">
        <v>90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247</v>
      </c>
      <c r="AU139" s="241" t="s">
        <v>92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341</v>
      </c>
    </row>
    <row r="140" s="2" customFormat="1" ht="24.15" customHeight="1">
      <c r="A140" s="39"/>
      <c r="B140" s="40"/>
      <c r="C140" s="229" t="s">
        <v>292</v>
      </c>
      <c r="D140" s="229" t="s">
        <v>247</v>
      </c>
      <c r="E140" s="230" t="s">
        <v>4314</v>
      </c>
      <c r="F140" s="231" t="s">
        <v>6165</v>
      </c>
      <c r="G140" s="232" t="s">
        <v>184</v>
      </c>
      <c r="H140" s="233">
        <v>18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247</v>
      </c>
      <c r="AU140" s="241" t="s">
        <v>92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354</v>
      </c>
    </row>
    <row r="141" s="2" customFormat="1" ht="21.75" customHeight="1">
      <c r="A141" s="39"/>
      <c r="B141" s="40"/>
      <c r="C141" s="229" t="s">
        <v>297</v>
      </c>
      <c r="D141" s="229" t="s">
        <v>247</v>
      </c>
      <c r="E141" s="230" t="s">
        <v>4316</v>
      </c>
      <c r="F141" s="231" t="s">
        <v>6166</v>
      </c>
      <c r="G141" s="232" t="s">
        <v>687</v>
      </c>
      <c r="H141" s="233">
        <v>2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247</v>
      </c>
      <c r="AU141" s="241" t="s">
        <v>92</v>
      </c>
      <c r="AY141" s="18" t="s">
        <v>244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369</v>
      </c>
    </row>
    <row r="142" s="2" customFormat="1" ht="24.15" customHeight="1">
      <c r="A142" s="39"/>
      <c r="B142" s="40"/>
      <c r="C142" s="229" t="s">
        <v>8</v>
      </c>
      <c r="D142" s="229" t="s">
        <v>247</v>
      </c>
      <c r="E142" s="230" t="s">
        <v>4318</v>
      </c>
      <c r="F142" s="231" t="s">
        <v>6167</v>
      </c>
      <c r="G142" s="232" t="s">
        <v>687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247</v>
      </c>
      <c r="AU142" s="241" t="s">
        <v>92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384</v>
      </c>
    </row>
    <row r="143" s="2" customFormat="1" ht="16.5" customHeight="1">
      <c r="A143" s="39"/>
      <c r="B143" s="40"/>
      <c r="C143" s="229" t="s">
        <v>311</v>
      </c>
      <c r="D143" s="229" t="s">
        <v>247</v>
      </c>
      <c r="E143" s="230" t="s">
        <v>4320</v>
      </c>
      <c r="F143" s="231" t="s">
        <v>6168</v>
      </c>
      <c r="G143" s="232" t="s">
        <v>2994</v>
      </c>
      <c r="H143" s="233">
        <v>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247</v>
      </c>
      <c r="AU143" s="241" t="s">
        <v>92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394</v>
      </c>
    </row>
    <row r="144" s="2" customFormat="1" ht="24.15" customHeight="1">
      <c r="A144" s="39"/>
      <c r="B144" s="40"/>
      <c r="C144" s="229" t="s">
        <v>320</v>
      </c>
      <c r="D144" s="229" t="s">
        <v>247</v>
      </c>
      <c r="E144" s="230" t="s">
        <v>4322</v>
      </c>
      <c r="F144" s="231" t="s">
        <v>6169</v>
      </c>
      <c r="G144" s="232" t="s">
        <v>687</v>
      </c>
      <c r="H144" s="233">
        <v>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247</v>
      </c>
      <c r="AU144" s="241" t="s">
        <v>92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405</v>
      </c>
    </row>
    <row r="145" s="2" customFormat="1" ht="24.15" customHeight="1">
      <c r="A145" s="39"/>
      <c r="B145" s="40"/>
      <c r="C145" s="229" t="s">
        <v>325</v>
      </c>
      <c r="D145" s="229" t="s">
        <v>247</v>
      </c>
      <c r="E145" s="230" t="s">
        <v>4324</v>
      </c>
      <c r="F145" s="231" t="s">
        <v>6170</v>
      </c>
      <c r="G145" s="232" t="s">
        <v>687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247</v>
      </c>
      <c r="AU145" s="241" t="s">
        <v>92</v>
      </c>
      <c r="AY145" s="18" t="s">
        <v>244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415</v>
      </c>
    </row>
    <row r="146" s="12" customFormat="1" ht="22.8" customHeight="1">
      <c r="A146" s="12"/>
      <c r="B146" s="213"/>
      <c r="C146" s="214"/>
      <c r="D146" s="215" t="s">
        <v>82</v>
      </c>
      <c r="E146" s="227" t="s">
        <v>2199</v>
      </c>
      <c r="F146" s="227" t="s">
        <v>6171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SUM(P147:P154)</f>
        <v>0</v>
      </c>
      <c r="Q146" s="221"/>
      <c r="R146" s="222">
        <f>SUM(R147:R154)</f>
        <v>0</v>
      </c>
      <c r="S146" s="221"/>
      <c r="T146" s="223">
        <f>SUM(T147:T154)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90</v>
      </c>
      <c r="AT146" s="225" t="s">
        <v>82</v>
      </c>
      <c r="AU146" s="225" t="s">
        <v>90</v>
      </c>
      <c r="AY146" s="224" t="s">
        <v>244</v>
      </c>
      <c r="BK146" s="226">
        <f>SUM(BK147:BK154)</f>
        <v>0</v>
      </c>
    </row>
    <row r="147" s="2" customFormat="1" ht="24.15" customHeight="1">
      <c r="A147" s="39"/>
      <c r="B147" s="40"/>
      <c r="C147" s="229" t="s">
        <v>330</v>
      </c>
      <c r="D147" s="229" t="s">
        <v>247</v>
      </c>
      <c r="E147" s="230" t="s">
        <v>4326</v>
      </c>
      <c r="F147" s="231" t="s">
        <v>6172</v>
      </c>
      <c r="G147" s="232" t="s">
        <v>184</v>
      </c>
      <c r="H147" s="233">
        <v>60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247</v>
      </c>
      <c r="AU147" s="241" t="s">
        <v>92</v>
      </c>
      <c r="AY147" s="18" t="s">
        <v>244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427</v>
      </c>
    </row>
    <row r="148" s="2" customFormat="1" ht="16.5" customHeight="1">
      <c r="A148" s="39"/>
      <c r="B148" s="40"/>
      <c r="C148" s="229" t="s">
        <v>330</v>
      </c>
      <c r="D148" s="229" t="s">
        <v>247</v>
      </c>
      <c r="E148" s="230" t="s">
        <v>4328</v>
      </c>
      <c r="F148" s="231" t="s">
        <v>6173</v>
      </c>
      <c r="G148" s="232" t="s">
        <v>184</v>
      </c>
      <c r="H148" s="233">
        <v>680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247</v>
      </c>
      <c r="AU148" s="241" t="s">
        <v>92</v>
      </c>
      <c r="AY148" s="18" t="s">
        <v>244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439</v>
      </c>
    </row>
    <row r="149" s="2" customFormat="1" ht="24.15" customHeight="1">
      <c r="A149" s="39"/>
      <c r="B149" s="40"/>
      <c r="C149" s="229" t="s">
        <v>330</v>
      </c>
      <c r="D149" s="229" t="s">
        <v>247</v>
      </c>
      <c r="E149" s="230" t="s">
        <v>4330</v>
      </c>
      <c r="F149" s="231" t="s">
        <v>6174</v>
      </c>
      <c r="G149" s="232" t="s">
        <v>184</v>
      </c>
      <c r="H149" s="233">
        <v>60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247</v>
      </c>
      <c r="AU149" s="241" t="s">
        <v>92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454</v>
      </c>
    </row>
    <row r="150" s="2" customFormat="1" ht="24.15" customHeight="1">
      <c r="A150" s="39"/>
      <c r="B150" s="40"/>
      <c r="C150" s="229" t="s">
        <v>330</v>
      </c>
      <c r="D150" s="229" t="s">
        <v>247</v>
      </c>
      <c r="E150" s="230" t="s">
        <v>4332</v>
      </c>
      <c r="F150" s="231" t="s">
        <v>6175</v>
      </c>
      <c r="G150" s="232" t="s">
        <v>184</v>
      </c>
      <c r="H150" s="233">
        <v>260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247</v>
      </c>
      <c r="AU150" s="241" t="s">
        <v>92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465</v>
      </c>
    </row>
    <row r="151" s="2" customFormat="1" ht="24.15" customHeight="1">
      <c r="A151" s="39"/>
      <c r="B151" s="40"/>
      <c r="C151" s="229" t="s">
        <v>330</v>
      </c>
      <c r="D151" s="229" t="s">
        <v>247</v>
      </c>
      <c r="E151" s="230" t="s">
        <v>4334</v>
      </c>
      <c r="F151" s="231" t="s">
        <v>6176</v>
      </c>
      <c r="G151" s="232" t="s">
        <v>184</v>
      </c>
      <c r="H151" s="233">
        <v>400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247</v>
      </c>
      <c r="AU151" s="241" t="s">
        <v>92</v>
      </c>
      <c r="AY151" s="18" t="s">
        <v>244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481</v>
      </c>
    </row>
    <row r="152" s="2" customFormat="1" ht="24.15" customHeight="1">
      <c r="A152" s="39"/>
      <c r="B152" s="40"/>
      <c r="C152" s="229" t="s">
        <v>330</v>
      </c>
      <c r="D152" s="229" t="s">
        <v>247</v>
      </c>
      <c r="E152" s="230" t="s">
        <v>4336</v>
      </c>
      <c r="F152" s="231" t="s">
        <v>6177</v>
      </c>
      <c r="G152" s="232" t="s">
        <v>184</v>
      </c>
      <c r="H152" s="233">
        <v>300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247</v>
      </c>
      <c r="AU152" s="241" t="s">
        <v>92</v>
      </c>
      <c r="AY152" s="18" t="s">
        <v>244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2066</v>
      </c>
    </row>
    <row r="153" s="2" customFormat="1" ht="16.5" customHeight="1">
      <c r="A153" s="39"/>
      <c r="B153" s="40"/>
      <c r="C153" s="229" t="s">
        <v>330</v>
      </c>
      <c r="D153" s="229" t="s">
        <v>247</v>
      </c>
      <c r="E153" s="230" t="s">
        <v>4338</v>
      </c>
      <c r="F153" s="231" t="s">
        <v>6178</v>
      </c>
      <c r="G153" s="232" t="s">
        <v>687</v>
      </c>
      <c r="H153" s="233">
        <v>2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247</v>
      </c>
      <c r="AU153" s="241" t="s">
        <v>92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514</v>
      </c>
    </row>
    <row r="154" s="2" customFormat="1" ht="16.5" customHeight="1">
      <c r="A154" s="39"/>
      <c r="B154" s="40"/>
      <c r="C154" s="229" t="s">
        <v>330</v>
      </c>
      <c r="D154" s="229" t="s">
        <v>247</v>
      </c>
      <c r="E154" s="230" t="s">
        <v>4340</v>
      </c>
      <c r="F154" s="231" t="s">
        <v>6179</v>
      </c>
      <c r="G154" s="232" t="s">
        <v>687</v>
      </c>
      <c r="H154" s="233">
        <v>4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247</v>
      </c>
      <c r="AU154" s="241" t="s">
        <v>92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540</v>
      </c>
    </row>
    <row r="155" s="12" customFormat="1" ht="22.8" customHeight="1">
      <c r="A155" s="12"/>
      <c r="B155" s="213"/>
      <c r="C155" s="214"/>
      <c r="D155" s="215" t="s">
        <v>82</v>
      </c>
      <c r="E155" s="227" t="s">
        <v>2203</v>
      </c>
      <c r="F155" s="227" t="s">
        <v>6180</v>
      </c>
      <c r="G155" s="214"/>
      <c r="H155" s="214"/>
      <c r="I155" s="217"/>
      <c r="J155" s="228">
        <f>BK155</f>
        <v>0</v>
      </c>
      <c r="K155" s="214"/>
      <c r="L155" s="219"/>
      <c r="M155" s="220"/>
      <c r="N155" s="221"/>
      <c r="O155" s="221"/>
      <c r="P155" s="222">
        <f>SUM(P156:P159)</f>
        <v>0</v>
      </c>
      <c r="Q155" s="221"/>
      <c r="R155" s="222">
        <f>SUM(R156:R159)</f>
        <v>0</v>
      </c>
      <c r="S155" s="221"/>
      <c r="T155" s="223">
        <f>SUM(T156:T159)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90</v>
      </c>
      <c r="AT155" s="225" t="s">
        <v>82</v>
      </c>
      <c r="AU155" s="225" t="s">
        <v>90</v>
      </c>
      <c r="AY155" s="224" t="s">
        <v>244</v>
      </c>
      <c r="BK155" s="226">
        <f>SUM(BK156:BK159)</f>
        <v>0</v>
      </c>
    </row>
    <row r="156" s="2" customFormat="1" ht="16.5" customHeight="1">
      <c r="A156" s="39"/>
      <c r="B156" s="40"/>
      <c r="C156" s="229" t="s">
        <v>335</v>
      </c>
      <c r="D156" s="229" t="s">
        <v>247</v>
      </c>
      <c r="E156" s="230" t="s">
        <v>4342</v>
      </c>
      <c r="F156" s="231" t="s">
        <v>6181</v>
      </c>
      <c r="G156" s="232" t="s">
        <v>687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247</v>
      </c>
      <c r="AU156" s="241" t="s">
        <v>92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549</v>
      </c>
    </row>
    <row r="157" s="2" customFormat="1" ht="21.75" customHeight="1">
      <c r="A157" s="39"/>
      <c r="B157" s="40"/>
      <c r="C157" s="229" t="s">
        <v>335</v>
      </c>
      <c r="D157" s="229" t="s">
        <v>247</v>
      </c>
      <c r="E157" s="230" t="s">
        <v>4344</v>
      </c>
      <c r="F157" s="231" t="s">
        <v>6182</v>
      </c>
      <c r="G157" s="232" t="s">
        <v>184</v>
      </c>
      <c r="H157" s="233">
        <v>80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247</v>
      </c>
      <c r="AU157" s="241" t="s">
        <v>92</v>
      </c>
      <c r="AY157" s="18" t="s">
        <v>244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567</v>
      </c>
    </row>
    <row r="158" s="2" customFormat="1" ht="21.75" customHeight="1">
      <c r="A158" s="39"/>
      <c r="B158" s="40"/>
      <c r="C158" s="229" t="s">
        <v>335</v>
      </c>
      <c r="D158" s="229" t="s">
        <v>247</v>
      </c>
      <c r="E158" s="230" t="s">
        <v>4346</v>
      </c>
      <c r="F158" s="231" t="s">
        <v>6183</v>
      </c>
      <c r="G158" s="232" t="s">
        <v>184</v>
      </c>
      <c r="H158" s="233">
        <v>160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247</v>
      </c>
      <c r="AU158" s="241" t="s">
        <v>92</v>
      </c>
      <c r="AY158" s="18" t="s">
        <v>244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585</v>
      </c>
    </row>
    <row r="159" s="2" customFormat="1" ht="21.75" customHeight="1">
      <c r="A159" s="39"/>
      <c r="B159" s="40"/>
      <c r="C159" s="229" t="s">
        <v>335</v>
      </c>
      <c r="D159" s="229" t="s">
        <v>247</v>
      </c>
      <c r="E159" s="230" t="s">
        <v>4348</v>
      </c>
      <c r="F159" s="231" t="s">
        <v>6184</v>
      </c>
      <c r="G159" s="232" t="s">
        <v>184</v>
      </c>
      <c r="H159" s="233">
        <v>80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247</v>
      </c>
      <c r="AU159" s="241" t="s">
        <v>92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595</v>
      </c>
    </row>
    <row r="160" s="12" customFormat="1" ht="22.8" customHeight="1">
      <c r="A160" s="12"/>
      <c r="B160" s="213"/>
      <c r="C160" s="214"/>
      <c r="D160" s="215" t="s">
        <v>82</v>
      </c>
      <c r="E160" s="227" t="s">
        <v>2205</v>
      </c>
      <c r="F160" s="227" t="s">
        <v>6185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SUM(P161:P167)</f>
        <v>0</v>
      </c>
      <c r="Q160" s="221"/>
      <c r="R160" s="222">
        <f>SUM(R161:R167)</f>
        <v>0</v>
      </c>
      <c r="S160" s="221"/>
      <c r="T160" s="223">
        <f>SUM(T161:T167)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90</v>
      </c>
      <c r="AT160" s="225" t="s">
        <v>82</v>
      </c>
      <c r="AU160" s="225" t="s">
        <v>90</v>
      </c>
      <c r="AY160" s="224" t="s">
        <v>244</v>
      </c>
      <c r="BK160" s="226">
        <f>SUM(BK161:BK167)</f>
        <v>0</v>
      </c>
    </row>
    <row r="161" s="2" customFormat="1" ht="16.5" customHeight="1">
      <c r="A161" s="39"/>
      <c r="B161" s="40"/>
      <c r="C161" s="229" t="s">
        <v>341</v>
      </c>
      <c r="D161" s="229" t="s">
        <v>247</v>
      </c>
      <c r="E161" s="230" t="s">
        <v>4350</v>
      </c>
      <c r="F161" s="231" t="s">
        <v>6186</v>
      </c>
      <c r="G161" s="232" t="s">
        <v>687</v>
      </c>
      <c r="H161" s="233">
        <v>8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247</v>
      </c>
      <c r="AU161" s="241" t="s">
        <v>92</v>
      </c>
      <c r="AY161" s="18" t="s">
        <v>244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607</v>
      </c>
    </row>
    <row r="162" s="2" customFormat="1" ht="16.5" customHeight="1">
      <c r="A162" s="39"/>
      <c r="B162" s="40"/>
      <c r="C162" s="229" t="s">
        <v>341</v>
      </c>
      <c r="D162" s="229" t="s">
        <v>247</v>
      </c>
      <c r="E162" s="230" t="s">
        <v>4352</v>
      </c>
      <c r="F162" s="231" t="s">
        <v>6187</v>
      </c>
      <c r="G162" s="232" t="s">
        <v>687</v>
      </c>
      <c r="H162" s="233">
        <v>2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247</v>
      </c>
      <c r="AU162" s="241" t="s">
        <v>92</v>
      </c>
      <c r="AY162" s="18" t="s">
        <v>244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634</v>
      </c>
    </row>
    <row r="163" s="2" customFormat="1" ht="16.5" customHeight="1">
      <c r="A163" s="39"/>
      <c r="B163" s="40"/>
      <c r="C163" s="229" t="s">
        <v>341</v>
      </c>
      <c r="D163" s="229" t="s">
        <v>247</v>
      </c>
      <c r="E163" s="230" t="s">
        <v>4354</v>
      </c>
      <c r="F163" s="231" t="s">
        <v>6188</v>
      </c>
      <c r="G163" s="232" t="s">
        <v>687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330</v>
      </c>
      <c r="AT163" s="241" t="s">
        <v>247</v>
      </c>
      <c r="AU163" s="241" t="s">
        <v>92</v>
      </c>
      <c r="AY163" s="18" t="s">
        <v>244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330</v>
      </c>
      <c r="BM163" s="241" t="s">
        <v>642</v>
      </c>
    </row>
    <row r="164" s="2" customFormat="1" ht="16.5" customHeight="1">
      <c r="A164" s="39"/>
      <c r="B164" s="40"/>
      <c r="C164" s="229" t="s">
        <v>341</v>
      </c>
      <c r="D164" s="229" t="s">
        <v>247</v>
      </c>
      <c r="E164" s="230" t="s">
        <v>4356</v>
      </c>
      <c r="F164" s="231" t="s">
        <v>6189</v>
      </c>
      <c r="G164" s="232" t="s">
        <v>687</v>
      </c>
      <c r="H164" s="233">
        <v>4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247</v>
      </c>
      <c r="AU164" s="241" t="s">
        <v>92</v>
      </c>
      <c r="AY164" s="18" t="s">
        <v>244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650</v>
      </c>
    </row>
    <row r="165" s="2" customFormat="1" ht="16.5" customHeight="1">
      <c r="A165" s="39"/>
      <c r="B165" s="40"/>
      <c r="C165" s="229" t="s">
        <v>341</v>
      </c>
      <c r="D165" s="229" t="s">
        <v>247</v>
      </c>
      <c r="E165" s="230" t="s">
        <v>4358</v>
      </c>
      <c r="F165" s="231" t="s">
        <v>6190</v>
      </c>
      <c r="G165" s="232" t="s">
        <v>687</v>
      </c>
      <c r="H165" s="233">
        <v>4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247</v>
      </c>
      <c r="AU165" s="241" t="s">
        <v>92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668</v>
      </c>
    </row>
    <row r="166" s="2" customFormat="1" ht="16.5" customHeight="1">
      <c r="A166" s="39"/>
      <c r="B166" s="40"/>
      <c r="C166" s="229" t="s">
        <v>341</v>
      </c>
      <c r="D166" s="229" t="s">
        <v>247</v>
      </c>
      <c r="E166" s="230" t="s">
        <v>4360</v>
      </c>
      <c r="F166" s="231" t="s">
        <v>6191</v>
      </c>
      <c r="G166" s="232" t="s">
        <v>687</v>
      </c>
      <c r="H166" s="233">
        <v>2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247</v>
      </c>
      <c r="AU166" s="241" t="s">
        <v>92</v>
      </c>
      <c r="AY166" s="18" t="s">
        <v>244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772</v>
      </c>
    </row>
    <row r="167" s="2" customFormat="1" ht="16.5" customHeight="1">
      <c r="A167" s="39"/>
      <c r="B167" s="40"/>
      <c r="C167" s="229" t="s">
        <v>341</v>
      </c>
      <c r="D167" s="229" t="s">
        <v>247</v>
      </c>
      <c r="E167" s="230" t="s">
        <v>4362</v>
      </c>
      <c r="F167" s="231" t="s">
        <v>6192</v>
      </c>
      <c r="G167" s="232" t="s">
        <v>687</v>
      </c>
      <c r="H167" s="233">
        <v>2</v>
      </c>
      <c r="I167" s="234"/>
      <c r="J167" s="235">
        <f>ROUND(I167*H167,2)</f>
        <v>0</v>
      </c>
      <c r="K167" s="236"/>
      <c r="L167" s="45"/>
      <c r="M167" s="310" t="s">
        <v>1</v>
      </c>
      <c r="N167" s="311" t="s">
        <v>48</v>
      </c>
      <c r="O167" s="312"/>
      <c r="P167" s="313">
        <f>O167*H167</f>
        <v>0</v>
      </c>
      <c r="Q167" s="313">
        <v>0</v>
      </c>
      <c r="R167" s="313">
        <f>Q167*H167</f>
        <v>0</v>
      </c>
      <c r="S167" s="313">
        <v>0</v>
      </c>
      <c r="T167" s="31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330</v>
      </c>
      <c r="AT167" s="241" t="s">
        <v>247</v>
      </c>
      <c r="AU167" s="241" t="s">
        <v>92</v>
      </c>
      <c r="AY167" s="18" t="s">
        <v>244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330</v>
      </c>
      <c r="BM167" s="241" t="s">
        <v>798</v>
      </c>
    </row>
    <row r="168" s="2" customFormat="1" ht="6.96" customHeight="1">
      <c r="A168" s="39"/>
      <c r="B168" s="67"/>
      <c r="C168" s="68"/>
      <c r="D168" s="68"/>
      <c r="E168" s="68"/>
      <c r="F168" s="68"/>
      <c r="G168" s="68"/>
      <c r="H168" s="68"/>
      <c r="I168" s="68"/>
      <c r="J168" s="68"/>
      <c r="K168" s="68"/>
      <c r="L168" s="45"/>
      <c r="M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</sheetData>
  <sheetProtection sheet="1" autoFilter="0" formatColumns="0" formatRows="0" objects="1" scenarios="1" spinCount="100000" saltValue="CKpjgTrO+WzBUKU6hzfldr4FUPwJUzgFdiOqgoZN1H/X8hIqHLKbhZGz6l9YnQcMxo1JOyaeJLNjckkIppfcMQ==" hashValue="wpNARfF83UqOHT/S+PbHKq/wP1Z3ZFOGUN6dN1VRdvpv+bqLgHDILojpdkFS/k1ooWiuonISIFan+ClTa/OwLQ==" algorithmName="SHA-512" password="CC35"/>
  <autoFilter ref="C124:K16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5248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4422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ROUND((SUM(BE121:BE133)),  2)</f>
        <v>0</v>
      </c>
      <c r="G35" s="39"/>
      <c r="H35" s="39"/>
      <c r="I35" s="166">
        <v>0.20999999999999999</v>
      </c>
      <c r="J35" s="165">
        <f>ROUND(((SUM(BE121:BE133))*I35),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ROUND((SUM(BF121:BF133)),  2)</f>
        <v>0</v>
      </c>
      <c r="G36" s="39"/>
      <c r="H36" s="39"/>
      <c r="I36" s="166">
        <v>0.12</v>
      </c>
      <c r="J36" s="165">
        <f>ROUND(((SUM(BF121:BF133))*I36),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ROUND((SUM(BG121:BG133)),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ROUND((SUM(BH121:BH133)),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ROUND((SUM(BI121:BI133)),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5248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5209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229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186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5248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192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Areál Nemocnice České Budějovice</v>
      </c>
      <c r="G115" s="41"/>
      <c r="H115" s="41"/>
      <c r="I115" s="33" t="s">
        <v>22</v>
      </c>
      <c r="J115" s="80" t="str">
        <f>IF(J14="","",J14)</f>
        <v>29. 4. 2025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32</v>
      </c>
      <c r="J117" s="37" t="str">
        <f>E23</f>
        <v>AGP nova spol.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30</v>
      </c>
      <c r="D118" s="41"/>
      <c r="E118" s="41"/>
      <c r="F118" s="28" t="str">
        <f>IF(E20="","",E20)</f>
        <v>Vyplň údaj</v>
      </c>
      <c r="G118" s="41"/>
      <c r="H118" s="41"/>
      <c r="I118" s="33" t="s">
        <v>37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230</v>
      </c>
      <c r="D120" s="204" t="s">
        <v>68</v>
      </c>
      <c r="E120" s="204" t="s">
        <v>64</v>
      </c>
      <c r="F120" s="204" t="s">
        <v>65</v>
      </c>
      <c r="G120" s="204" t="s">
        <v>231</v>
      </c>
      <c r="H120" s="204" t="s">
        <v>232</v>
      </c>
      <c r="I120" s="204" t="s">
        <v>233</v>
      </c>
      <c r="J120" s="205" t="s">
        <v>201</v>
      </c>
      <c r="K120" s="206" t="s">
        <v>234</v>
      </c>
      <c r="L120" s="207"/>
      <c r="M120" s="101" t="s">
        <v>1</v>
      </c>
      <c r="N120" s="102" t="s">
        <v>47</v>
      </c>
      <c r="O120" s="102" t="s">
        <v>235</v>
      </c>
      <c r="P120" s="102" t="s">
        <v>236</v>
      </c>
      <c r="Q120" s="102" t="s">
        <v>237</v>
      </c>
      <c r="R120" s="102" t="s">
        <v>238</v>
      </c>
      <c r="S120" s="102" t="s">
        <v>239</v>
      </c>
      <c r="T120" s="103" t="s">
        <v>240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241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82</v>
      </c>
      <c r="AU121" s="18" t="s">
        <v>203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82</v>
      </c>
      <c r="E122" s="216" t="s">
        <v>5210</v>
      </c>
      <c r="F122" s="216" t="s">
        <v>5211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SUM(P123:P133)</f>
        <v>0</v>
      </c>
      <c r="Q122" s="221"/>
      <c r="R122" s="222">
        <f>SUM(R123:R133)</f>
        <v>0</v>
      </c>
      <c r="S122" s="221"/>
      <c r="T122" s="223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90</v>
      </c>
      <c r="AT122" s="225" t="s">
        <v>82</v>
      </c>
      <c r="AU122" s="225" t="s">
        <v>83</v>
      </c>
      <c r="AY122" s="224" t="s">
        <v>244</v>
      </c>
      <c r="BK122" s="226">
        <f>SUM(BK123:BK133)</f>
        <v>0</v>
      </c>
    </row>
    <row r="123" s="2" customFormat="1" ht="16.5" customHeight="1">
      <c r="A123" s="39"/>
      <c r="B123" s="40"/>
      <c r="C123" s="229" t="s">
        <v>90</v>
      </c>
      <c r="D123" s="229" t="s">
        <v>247</v>
      </c>
      <c r="E123" s="230" t="s">
        <v>5212</v>
      </c>
      <c r="F123" s="231" t="s">
        <v>5213</v>
      </c>
      <c r="G123" s="232" t="s">
        <v>2994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48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5214</v>
      </c>
      <c r="AT123" s="241" t="s">
        <v>247</v>
      </c>
      <c r="AU123" s="241" t="s">
        <v>90</v>
      </c>
      <c r="AY123" s="18" t="s">
        <v>244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90</v>
      </c>
      <c r="BK123" s="242">
        <f>ROUND(I123*H123,2)</f>
        <v>0</v>
      </c>
      <c r="BL123" s="18" t="s">
        <v>5214</v>
      </c>
      <c r="BM123" s="241" t="s">
        <v>5215</v>
      </c>
    </row>
    <row r="124" s="2" customFormat="1" ht="16.5" customHeight="1">
      <c r="A124" s="39"/>
      <c r="B124" s="40"/>
      <c r="C124" s="229" t="s">
        <v>92</v>
      </c>
      <c r="D124" s="229" t="s">
        <v>247</v>
      </c>
      <c r="E124" s="230" t="s">
        <v>5216</v>
      </c>
      <c r="F124" s="231" t="s">
        <v>5217</v>
      </c>
      <c r="G124" s="232" t="s">
        <v>2994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48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5214</v>
      </c>
      <c r="AT124" s="241" t="s">
        <v>247</v>
      </c>
      <c r="AU124" s="241" t="s">
        <v>90</v>
      </c>
      <c r="AY124" s="18" t="s">
        <v>244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90</v>
      </c>
      <c r="BK124" s="242">
        <f>ROUND(I124*H124,2)</f>
        <v>0</v>
      </c>
      <c r="BL124" s="18" t="s">
        <v>5214</v>
      </c>
      <c r="BM124" s="241" t="s">
        <v>5218</v>
      </c>
    </row>
    <row r="125" s="2" customFormat="1" ht="16.5" customHeight="1">
      <c r="A125" s="39"/>
      <c r="B125" s="40"/>
      <c r="C125" s="229" t="s">
        <v>358</v>
      </c>
      <c r="D125" s="229" t="s">
        <v>247</v>
      </c>
      <c r="E125" s="230" t="s">
        <v>5219</v>
      </c>
      <c r="F125" s="231" t="s">
        <v>5220</v>
      </c>
      <c r="G125" s="232" t="s">
        <v>2994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5214</v>
      </c>
      <c r="AT125" s="241" t="s">
        <v>247</v>
      </c>
      <c r="AU125" s="241" t="s">
        <v>90</v>
      </c>
      <c r="AY125" s="18" t="s">
        <v>244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5214</v>
      </c>
      <c r="BM125" s="241" t="s">
        <v>5221</v>
      </c>
    </row>
    <row r="126" s="2" customFormat="1" ht="66.75" customHeight="1">
      <c r="A126" s="39"/>
      <c r="B126" s="40"/>
      <c r="C126" s="229" t="s">
        <v>251</v>
      </c>
      <c r="D126" s="229" t="s">
        <v>247</v>
      </c>
      <c r="E126" s="230" t="s">
        <v>5222</v>
      </c>
      <c r="F126" s="231" t="s">
        <v>5223</v>
      </c>
      <c r="G126" s="232" t="s">
        <v>2994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5214</v>
      </c>
      <c r="AT126" s="241" t="s">
        <v>247</v>
      </c>
      <c r="AU126" s="241" t="s">
        <v>90</v>
      </c>
      <c r="AY126" s="18" t="s">
        <v>244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5214</v>
      </c>
      <c r="BM126" s="241" t="s">
        <v>5224</v>
      </c>
    </row>
    <row r="127" s="2" customFormat="1" ht="37.8" customHeight="1">
      <c r="A127" s="39"/>
      <c r="B127" s="40"/>
      <c r="C127" s="229" t="s">
        <v>260</v>
      </c>
      <c r="D127" s="229" t="s">
        <v>247</v>
      </c>
      <c r="E127" s="230" t="s">
        <v>5225</v>
      </c>
      <c r="F127" s="231" t="s">
        <v>5226</v>
      </c>
      <c r="G127" s="232" t="s">
        <v>2994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5214</v>
      </c>
      <c r="AT127" s="241" t="s">
        <v>247</v>
      </c>
      <c r="AU127" s="241" t="s">
        <v>90</v>
      </c>
      <c r="AY127" s="18" t="s">
        <v>244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5214</v>
      </c>
      <c r="BM127" s="241" t="s">
        <v>5227</v>
      </c>
    </row>
    <row r="128" s="2" customFormat="1" ht="37.8" customHeight="1">
      <c r="A128" s="39"/>
      <c r="B128" s="40"/>
      <c r="C128" s="229" t="s">
        <v>297</v>
      </c>
      <c r="D128" s="229" t="s">
        <v>247</v>
      </c>
      <c r="E128" s="230" t="s">
        <v>5228</v>
      </c>
      <c r="F128" s="231" t="s">
        <v>5229</v>
      </c>
      <c r="G128" s="232" t="s">
        <v>2994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5214</v>
      </c>
      <c r="AT128" s="241" t="s">
        <v>247</v>
      </c>
      <c r="AU128" s="241" t="s">
        <v>90</v>
      </c>
      <c r="AY128" s="18" t="s">
        <v>244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5214</v>
      </c>
      <c r="BM128" s="241" t="s">
        <v>6193</v>
      </c>
    </row>
    <row r="129" s="2" customFormat="1" ht="16.5" customHeight="1">
      <c r="A129" s="39"/>
      <c r="B129" s="40"/>
      <c r="C129" s="229" t="s">
        <v>266</v>
      </c>
      <c r="D129" s="229" t="s">
        <v>247</v>
      </c>
      <c r="E129" s="230" t="s">
        <v>5231</v>
      </c>
      <c r="F129" s="231" t="s">
        <v>5232</v>
      </c>
      <c r="G129" s="232" t="s">
        <v>2994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5214</v>
      </c>
      <c r="AT129" s="241" t="s">
        <v>247</v>
      </c>
      <c r="AU129" s="241" t="s">
        <v>90</v>
      </c>
      <c r="AY129" s="18" t="s">
        <v>244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5214</v>
      </c>
      <c r="BM129" s="241" t="s">
        <v>5233</v>
      </c>
    </row>
    <row r="130" s="2" customFormat="1" ht="16.5" customHeight="1">
      <c r="A130" s="39"/>
      <c r="B130" s="40"/>
      <c r="C130" s="229" t="s">
        <v>274</v>
      </c>
      <c r="D130" s="229" t="s">
        <v>247</v>
      </c>
      <c r="E130" s="230" t="s">
        <v>5234</v>
      </c>
      <c r="F130" s="231" t="s">
        <v>5235</v>
      </c>
      <c r="G130" s="232" t="s">
        <v>2994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5214</v>
      </c>
      <c r="AT130" s="241" t="s">
        <v>247</v>
      </c>
      <c r="AU130" s="241" t="s">
        <v>90</v>
      </c>
      <c r="AY130" s="18" t="s">
        <v>244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5214</v>
      </c>
      <c r="BM130" s="241" t="s">
        <v>5236</v>
      </c>
    </row>
    <row r="131" s="2" customFormat="1" ht="37.8" customHeight="1">
      <c r="A131" s="39"/>
      <c r="B131" s="40"/>
      <c r="C131" s="229" t="s">
        <v>280</v>
      </c>
      <c r="D131" s="229" t="s">
        <v>247</v>
      </c>
      <c r="E131" s="230" t="s">
        <v>5237</v>
      </c>
      <c r="F131" s="231" t="s">
        <v>5238</v>
      </c>
      <c r="G131" s="232" t="s">
        <v>2994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5214</v>
      </c>
      <c r="AT131" s="241" t="s">
        <v>247</v>
      </c>
      <c r="AU131" s="241" t="s">
        <v>90</v>
      </c>
      <c r="AY131" s="18" t="s">
        <v>244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5214</v>
      </c>
      <c r="BM131" s="241" t="s">
        <v>5239</v>
      </c>
    </row>
    <row r="132" s="2" customFormat="1" ht="24.15" customHeight="1">
      <c r="A132" s="39"/>
      <c r="B132" s="40"/>
      <c r="C132" s="229" t="s">
        <v>288</v>
      </c>
      <c r="D132" s="229" t="s">
        <v>247</v>
      </c>
      <c r="E132" s="230" t="s">
        <v>5240</v>
      </c>
      <c r="F132" s="231" t="s">
        <v>5241</v>
      </c>
      <c r="G132" s="232" t="s">
        <v>1196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5214</v>
      </c>
      <c r="AT132" s="241" t="s">
        <v>247</v>
      </c>
      <c r="AU132" s="241" t="s">
        <v>90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5214</v>
      </c>
      <c r="BM132" s="241" t="s">
        <v>5242</v>
      </c>
    </row>
    <row r="133" s="2" customFormat="1" ht="33" customHeight="1">
      <c r="A133" s="39"/>
      <c r="B133" s="40"/>
      <c r="C133" s="229" t="s">
        <v>292</v>
      </c>
      <c r="D133" s="229" t="s">
        <v>247</v>
      </c>
      <c r="E133" s="230" t="s">
        <v>5243</v>
      </c>
      <c r="F133" s="231" t="s">
        <v>5244</v>
      </c>
      <c r="G133" s="232" t="s">
        <v>2994</v>
      </c>
      <c r="H133" s="233">
        <v>1</v>
      </c>
      <c r="I133" s="234"/>
      <c r="J133" s="235">
        <f>ROUND(I133*H133,2)</f>
        <v>0</v>
      </c>
      <c r="K133" s="236"/>
      <c r="L133" s="45"/>
      <c r="M133" s="310" t="s">
        <v>1</v>
      </c>
      <c r="N133" s="311" t="s">
        <v>48</v>
      </c>
      <c r="O133" s="312"/>
      <c r="P133" s="313">
        <f>O133*H133</f>
        <v>0</v>
      </c>
      <c r="Q133" s="313">
        <v>0</v>
      </c>
      <c r="R133" s="313">
        <f>Q133*H133</f>
        <v>0</v>
      </c>
      <c r="S133" s="313">
        <v>0</v>
      </c>
      <c r="T133" s="31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5214</v>
      </c>
      <c r="AT133" s="241" t="s">
        <v>247</v>
      </c>
      <c r="AU133" s="241" t="s">
        <v>90</v>
      </c>
      <c r="AY133" s="18" t="s">
        <v>244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5214</v>
      </c>
      <c r="BM133" s="241" t="s">
        <v>5245</v>
      </c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45"/>
      <c r="M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</sheetData>
  <sheetProtection sheet="1" autoFilter="0" formatColumns="0" formatRows="0" objects="1" scenarios="1" spinCount="100000" saltValue="So3Forq3Y1OM9D+lueHLazy7RVM5sox2lmCQDanfPw1XgPJJW+aAIQsGBcfBmivNHCBS1LwE9gqQZxopFishww==" hashValue="pFQzBBgabKtFyK3BLXPJchydhEO9r7Kxa0HQ8xhc3Sz5ur2B1+842cBXDySKwki856BfNGC4vkxvVF9QcQlZig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8"/>
      <c r="C3" s="149"/>
      <c r="D3" s="149"/>
      <c r="E3" s="149"/>
      <c r="F3" s="149"/>
      <c r="G3" s="149"/>
      <c r="H3" s="21"/>
    </row>
    <row r="4" s="1" customFormat="1" ht="24.96" customHeight="1">
      <c r="B4" s="21"/>
      <c r="C4" s="150" t="s">
        <v>6194</v>
      </c>
      <c r="H4" s="21"/>
    </row>
    <row r="5" s="1" customFormat="1" ht="12" customHeight="1">
      <c r="B5" s="21"/>
      <c r="C5" s="321" t="s">
        <v>13</v>
      </c>
      <c r="D5" s="158" t="s">
        <v>14</v>
      </c>
      <c r="E5" s="1"/>
      <c r="F5" s="1"/>
      <c r="H5" s="21"/>
    </row>
    <row r="6" s="1" customFormat="1" ht="36.96" customHeight="1">
      <c r="B6" s="21"/>
      <c r="C6" s="322" t="s">
        <v>16</v>
      </c>
      <c r="D6" s="323" t="s">
        <v>17</v>
      </c>
      <c r="E6" s="1"/>
      <c r="F6" s="1"/>
      <c r="H6" s="21"/>
    </row>
    <row r="7" s="1" customFormat="1" ht="16.5" customHeight="1">
      <c r="B7" s="21"/>
      <c r="C7" s="152" t="s">
        <v>22</v>
      </c>
      <c r="D7" s="155" t="str">
        <f>'Rekapitulace stavby'!AN8</f>
        <v>29. 4. 2025</v>
      </c>
      <c r="H7" s="21"/>
    </row>
    <row r="8" s="2" customFormat="1" ht="10.8" customHeight="1">
      <c r="A8" s="39"/>
      <c r="B8" s="45"/>
      <c r="C8" s="39"/>
      <c r="D8" s="39"/>
      <c r="E8" s="39"/>
      <c r="F8" s="39"/>
      <c r="G8" s="39"/>
      <c r="H8" s="45"/>
    </row>
    <row r="9" s="11" customFormat="1" ht="29.28" customHeight="1">
      <c r="A9" s="201"/>
      <c r="B9" s="324"/>
      <c r="C9" s="325" t="s">
        <v>64</v>
      </c>
      <c r="D9" s="326" t="s">
        <v>65</v>
      </c>
      <c r="E9" s="326" t="s">
        <v>231</v>
      </c>
      <c r="F9" s="327" t="s">
        <v>6195</v>
      </c>
      <c r="G9" s="201"/>
      <c r="H9" s="324"/>
    </row>
    <row r="10" s="2" customFormat="1" ht="26.4" customHeight="1">
      <c r="A10" s="39"/>
      <c r="B10" s="45"/>
      <c r="C10" s="328" t="s">
        <v>6196</v>
      </c>
      <c r="D10" s="328" t="s">
        <v>95</v>
      </c>
      <c r="E10" s="39"/>
      <c r="F10" s="39"/>
      <c r="G10" s="39"/>
      <c r="H10" s="45"/>
    </row>
    <row r="11" s="2" customFormat="1" ht="16.8" customHeight="1">
      <c r="A11" s="39"/>
      <c r="B11" s="45"/>
      <c r="C11" s="329" t="s">
        <v>170</v>
      </c>
      <c r="D11" s="330" t="s">
        <v>1</v>
      </c>
      <c r="E11" s="331" t="s">
        <v>171</v>
      </c>
      <c r="F11" s="332">
        <v>47.200000000000003</v>
      </c>
      <c r="G11" s="39"/>
      <c r="H11" s="45"/>
    </row>
    <row r="12" s="2" customFormat="1" ht="16.8" customHeight="1">
      <c r="A12" s="39"/>
      <c r="B12" s="45"/>
      <c r="C12" s="333" t="s">
        <v>1</v>
      </c>
      <c r="D12" s="333" t="s">
        <v>278</v>
      </c>
      <c r="E12" s="18" t="s">
        <v>1</v>
      </c>
      <c r="F12" s="334">
        <v>28.199999999999999</v>
      </c>
      <c r="G12" s="39"/>
      <c r="H12" s="45"/>
    </row>
    <row r="13" s="2" customFormat="1" ht="16.8" customHeight="1">
      <c r="A13" s="39"/>
      <c r="B13" s="45"/>
      <c r="C13" s="333" t="s">
        <v>1</v>
      </c>
      <c r="D13" s="333" t="s">
        <v>279</v>
      </c>
      <c r="E13" s="18" t="s">
        <v>1</v>
      </c>
      <c r="F13" s="334">
        <v>19</v>
      </c>
      <c r="G13" s="39"/>
      <c r="H13" s="45"/>
    </row>
    <row r="14" s="2" customFormat="1" ht="16.8" customHeight="1">
      <c r="A14" s="39"/>
      <c r="B14" s="45"/>
      <c r="C14" s="333" t="s">
        <v>170</v>
      </c>
      <c r="D14" s="333" t="s">
        <v>255</v>
      </c>
      <c r="E14" s="18" t="s">
        <v>1</v>
      </c>
      <c r="F14" s="334">
        <v>47.200000000000003</v>
      </c>
      <c r="G14" s="39"/>
      <c r="H14" s="45"/>
    </row>
    <row r="15" s="2" customFormat="1" ht="16.8" customHeight="1">
      <c r="A15" s="39"/>
      <c r="B15" s="45"/>
      <c r="C15" s="335" t="s">
        <v>6197</v>
      </c>
      <c r="D15" s="39"/>
      <c r="E15" s="39"/>
      <c r="F15" s="39"/>
      <c r="G15" s="39"/>
      <c r="H15" s="45"/>
    </row>
    <row r="16" s="2" customFormat="1" ht="16.8" customHeight="1">
      <c r="A16" s="39"/>
      <c r="B16" s="45"/>
      <c r="C16" s="333" t="s">
        <v>275</v>
      </c>
      <c r="D16" s="333" t="s">
        <v>276</v>
      </c>
      <c r="E16" s="18" t="s">
        <v>171</v>
      </c>
      <c r="F16" s="334">
        <v>47.200000000000003</v>
      </c>
      <c r="G16" s="39"/>
      <c r="H16" s="45"/>
    </row>
    <row r="17" s="2" customFormat="1" ht="16.8" customHeight="1">
      <c r="A17" s="39"/>
      <c r="B17" s="45"/>
      <c r="C17" s="333" t="s">
        <v>307</v>
      </c>
      <c r="D17" s="333" t="s">
        <v>308</v>
      </c>
      <c r="E17" s="18" t="s">
        <v>171</v>
      </c>
      <c r="F17" s="334">
        <v>219</v>
      </c>
      <c r="G17" s="39"/>
      <c r="H17" s="45"/>
    </row>
    <row r="18" s="2" customFormat="1" ht="16.8" customHeight="1">
      <c r="A18" s="39"/>
      <c r="B18" s="45"/>
      <c r="C18" s="333" t="s">
        <v>815</v>
      </c>
      <c r="D18" s="333" t="s">
        <v>816</v>
      </c>
      <c r="E18" s="18" t="s">
        <v>338</v>
      </c>
      <c r="F18" s="334">
        <v>118</v>
      </c>
      <c r="G18" s="39"/>
      <c r="H18" s="45"/>
    </row>
    <row r="19" s="2" customFormat="1">
      <c r="A19" s="39"/>
      <c r="B19" s="45"/>
      <c r="C19" s="333" t="s">
        <v>833</v>
      </c>
      <c r="D19" s="333" t="s">
        <v>834</v>
      </c>
      <c r="E19" s="18" t="s">
        <v>338</v>
      </c>
      <c r="F19" s="334">
        <v>135.42400000000001</v>
      </c>
      <c r="G19" s="39"/>
      <c r="H19" s="45"/>
    </row>
    <row r="20" s="2" customFormat="1" ht="16.8" customHeight="1">
      <c r="A20" s="39"/>
      <c r="B20" s="45"/>
      <c r="C20" s="333" t="s">
        <v>843</v>
      </c>
      <c r="D20" s="333" t="s">
        <v>844</v>
      </c>
      <c r="E20" s="18" t="s">
        <v>338</v>
      </c>
      <c r="F20" s="334">
        <v>118</v>
      </c>
      <c r="G20" s="39"/>
      <c r="H20" s="45"/>
    </row>
    <row r="21" s="2" customFormat="1" ht="16.8" customHeight="1">
      <c r="A21" s="39"/>
      <c r="B21" s="45"/>
      <c r="C21" s="329" t="s">
        <v>173</v>
      </c>
      <c r="D21" s="330" t="s">
        <v>1</v>
      </c>
      <c r="E21" s="331" t="s">
        <v>174</v>
      </c>
      <c r="F21" s="332">
        <v>53.850000000000001</v>
      </c>
      <c r="G21" s="39"/>
      <c r="H21" s="45"/>
    </row>
    <row r="22" s="2" customFormat="1" ht="16.8" customHeight="1">
      <c r="A22" s="39"/>
      <c r="B22" s="45"/>
      <c r="C22" s="333" t="s">
        <v>1</v>
      </c>
      <c r="D22" s="333" t="s">
        <v>1668</v>
      </c>
      <c r="E22" s="18" t="s">
        <v>1</v>
      </c>
      <c r="F22" s="334">
        <v>6.3300000000000001</v>
      </c>
      <c r="G22" s="39"/>
      <c r="H22" s="45"/>
    </row>
    <row r="23" s="2" customFormat="1" ht="16.8" customHeight="1">
      <c r="A23" s="39"/>
      <c r="B23" s="45"/>
      <c r="C23" s="333" t="s">
        <v>1</v>
      </c>
      <c r="D23" s="333" t="s">
        <v>1669</v>
      </c>
      <c r="E23" s="18" t="s">
        <v>1</v>
      </c>
      <c r="F23" s="334">
        <v>5.8600000000000003</v>
      </c>
      <c r="G23" s="39"/>
      <c r="H23" s="45"/>
    </row>
    <row r="24" s="2" customFormat="1" ht="16.8" customHeight="1">
      <c r="A24" s="39"/>
      <c r="B24" s="45"/>
      <c r="C24" s="333" t="s">
        <v>1</v>
      </c>
      <c r="D24" s="333" t="s">
        <v>1670</v>
      </c>
      <c r="E24" s="18" t="s">
        <v>1</v>
      </c>
      <c r="F24" s="334">
        <v>3.8900000000000001</v>
      </c>
      <c r="G24" s="39"/>
      <c r="H24" s="45"/>
    </row>
    <row r="25" s="2" customFormat="1" ht="16.8" customHeight="1">
      <c r="A25" s="39"/>
      <c r="B25" s="45"/>
      <c r="C25" s="333" t="s">
        <v>1</v>
      </c>
      <c r="D25" s="333" t="s">
        <v>1671</v>
      </c>
      <c r="E25" s="18" t="s">
        <v>1</v>
      </c>
      <c r="F25" s="334">
        <v>1.3799999999999999</v>
      </c>
      <c r="G25" s="39"/>
      <c r="H25" s="45"/>
    </row>
    <row r="26" s="2" customFormat="1" ht="16.8" customHeight="1">
      <c r="A26" s="39"/>
      <c r="B26" s="45"/>
      <c r="C26" s="333" t="s">
        <v>1</v>
      </c>
      <c r="D26" s="333" t="s">
        <v>1672</v>
      </c>
      <c r="E26" s="18" t="s">
        <v>1</v>
      </c>
      <c r="F26" s="334">
        <v>6.8499999999999996</v>
      </c>
      <c r="G26" s="39"/>
      <c r="H26" s="45"/>
    </row>
    <row r="27" s="2" customFormat="1" ht="16.8" customHeight="1">
      <c r="A27" s="39"/>
      <c r="B27" s="45"/>
      <c r="C27" s="333" t="s">
        <v>1</v>
      </c>
      <c r="D27" s="333" t="s">
        <v>1673</v>
      </c>
      <c r="E27" s="18" t="s">
        <v>1</v>
      </c>
      <c r="F27" s="334">
        <v>1.3799999999999999</v>
      </c>
      <c r="G27" s="39"/>
      <c r="H27" s="45"/>
    </row>
    <row r="28" s="2" customFormat="1" ht="16.8" customHeight="1">
      <c r="A28" s="39"/>
      <c r="B28" s="45"/>
      <c r="C28" s="333" t="s">
        <v>1</v>
      </c>
      <c r="D28" s="333" t="s">
        <v>1674</v>
      </c>
      <c r="E28" s="18" t="s">
        <v>1</v>
      </c>
      <c r="F28" s="334">
        <v>1.3799999999999999</v>
      </c>
      <c r="G28" s="39"/>
      <c r="H28" s="45"/>
    </row>
    <row r="29" s="2" customFormat="1" ht="16.8" customHeight="1">
      <c r="A29" s="39"/>
      <c r="B29" s="45"/>
      <c r="C29" s="333" t="s">
        <v>1</v>
      </c>
      <c r="D29" s="333" t="s">
        <v>1675</v>
      </c>
      <c r="E29" s="18" t="s">
        <v>1</v>
      </c>
      <c r="F29" s="334">
        <v>1.3799999999999999</v>
      </c>
      <c r="G29" s="39"/>
      <c r="H29" s="45"/>
    </row>
    <row r="30" s="2" customFormat="1" ht="16.8" customHeight="1">
      <c r="A30" s="39"/>
      <c r="B30" s="45"/>
      <c r="C30" s="333" t="s">
        <v>1</v>
      </c>
      <c r="D30" s="333" t="s">
        <v>1676</v>
      </c>
      <c r="E30" s="18" t="s">
        <v>1</v>
      </c>
      <c r="F30" s="334">
        <v>6.3700000000000001</v>
      </c>
      <c r="G30" s="39"/>
      <c r="H30" s="45"/>
    </row>
    <row r="31" s="2" customFormat="1" ht="16.8" customHeight="1">
      <c r="A31" s="39"/>
      <c r="B31" s="45"/>
      <c r="C31" s="333" t="s">
        <v>1</v>
      </c>
      <c r="D31" s="333" t="s">
        <v>1677</v>
      </c>
      <c r="E31" s="18" t="s">
        <v>1</v>
      </c>
      <c r="F31" s="334">
        <v>8.1600000000000001</v>
      </c>
      <c r="G31" s="39"/>
      <c r="H31" s="45"/>
    </row>
    <row r="32" s="2" customFormat="1" ht="16.8" customHeight="1">
      <c r="A32" s="39"/>
      <c r="B32" s="45"/>
      <c r="C32" s="333" t="s">
        <v>1</v>
      </c>
      <c r="D32" s="333" t="s">
        <v>1678</v>
      </c>
      <c r="E32" s="18" t="s">
        <v>1</v>
      </c>
      <c r="F32" s="334">
        <v>1.6499999999999999</v>
      </c>
      <c r="G32" s="39"/>
      <c r="H32" s="45"/>
    </row>
    <row r="33" s="2" customFormat="1" ht="16.8" customHeight="1">
      <c r="A33" s="39"/>
      <c r="B33" s="45"/>
      <c r="C33" s="333" t="s">
        <v>1</v>
      </c>
      <c r="D33" s="333" t="s">
        <v>1679</v>
      </c>
      <c r="E33" s="18" t="s">
        <v>1</v>
      </c>
      <c r="F33" s="334">
        <v>1.25</v>
      </c>
      <c r="G33" s="39"/>
      <c r="H33" s="45"/>
    </row>
    <row r="34" s="2" customFormat="1" ht="16.8" customHeight="1">
      <c r="A34" s="39"/>
      <c r="B34" s="45"/>
      <c r="C34" s="333" t="s">
        <v>1</v>
      </c>
      <c r="D34" s="333" t="s">
        <v>1680</v>
      </c>
      <c r="E34" s="18" t="s">
        <v>1</v>
      </c>
      <c r="F34" s="334">
        <v>1.6399999999999999</v>
      </c>
      <c r="G34" s="39"/>
      <c r="H34" s="45"/>
    </row>
    <row r="35" s="2" customFormat="1" ht="16.8" customHeight="1">
      <c r="A35" s="39"/>
      <c r="B35" s="45"/>
      <c r="C35" s="333" t="s">
        <v>1</v>
      </c>
      <c r="D35" s="333" t="s">
        <v>1681</v>
      </c>
      <c r="E35" s="18" t="s">
        <v>1</v>
      </c>
      <c r="F35" s="334">
        <v>1.25</v>
      </c>
      <c r="G35" s="39"/>
      <c r="H35" s="45"/>
    </row>
    <row r="36" s="2" customFormat="1" ht="16.8" customHeight="1">
      <c r="A36" s="39"/>
      <c r="B36" s="45"/>
      <c r="C36" s="333" t="s">
        <v>1</v>
      </c>
      <c r="D36" s="333" t="s">
        <v>1682</v>
      </c>
      <c r="E36" s="18" t="s">
        <v>1</v>
      </c>
      <c r="F36" s="334">
        <v>3.6400000000000001</v>
      </c>
      <c r="G36" s="39"/>
      <c r="H36" s="45"/>
    </row>
    <row r="37" s="2" customFormat="1" ht="16.8" customHeight="1">
      <c r="A37" s="39"/>
      <c r="B37" s="45"/>
      <c r="C37" s="333" t="s">
        <v>1</v>
      </c>
      <c r="D37" s="333" t="s">
        <v>1683</v>
      </c>
      <c r="E37" s="18" t="s">
        <v>1</v>
      </c>
      <c r="F37" s="334">
        <v>1.44</v>
      </c>
      <c r="G37" s="39"/>
      <c r="H37" s="45"/>
    </row>
    <row r="38" s="2" customFormat="1" ht="16.8" customHeight="1">
      <c r="A38" s="39"/>
      <c r="B38" s="45"/>
      <c r="C38" s="333" t="s">
        <v>173</v>
      </c>
      <c r="D38" s="333" t="s">
        <v>255</v>
      </c>
      <c r="E38" s="18" t="s">
        <v>1</v>
      </c>
      <c r="F38" s="334">
        <v>53.850000000000001</v>
      </c>
      <c r="G38" s="39"/>
      <c r="H38" s="45"/>
    </row>
    <row r="39" s="2" customFormat="1" ht="16.8" customHeight="1">
      <c r="A39" s="39"/>
      <c r="B39" s="45"/>
      <c r="C39" s="335" t="s">
        <v>6197</v>
      </c>
      <c r="D39" s="39"/>
      <c r="E39" s="39"/>
      <c r="F39" s="39"/>
      <c r="G39" s="39"/>
      <c r="H39" s="45"/>
    </row>
    <row r="40" s="2" customFormat="1">
      <c r="A40" s="39"/>
      <c r="B40" s="45"/>
      <c r="C40" s="333" t="s">
        <v>1665</v>
      </c>
      <c r="D40" s="333" t="s">
        <v>1666</v>
      </c>
      <c r="E40" s="18" t="s">
        <v>174</v>
      </c>
      <c r="F40" s="334">
        <v>53.850000000000001</v>
      </c>
      <c r="G40" s="39"/>
      <c r="H40" s="45"/>
    </row>
    <row r="41" s="2" customFormat="1" ht="16.8" customHeight="1">
      <c r="A41" s="39"/>
      <c r="B41" s="45"/>
      <c r="C41" s="333" t="s">
        <v>1518</v>
      </c>
      <c r="D41" s="333" t="s">
        <v>1519</v>
      </c>
      <c r="E41" s="18" t="s">
        <v>174</v>
      </c>
      <c r="F41" s="334">
        <v>814.03800000000001</v>
      </c>
      <c r="G41" s="39"/>
      <c r="H41" s="45"/>
    </row>
    <row r="42" s="2" customFormat="1" ht="16.8" customHeight="1">
      <c r="A42" s="39"/>
      <c r="B42" s="45"/>
      <c r="C42" s="333" t="s">
        <v>1527</v>
      </c>
      <c r="D42" s="333" t="s">
        <v>1528</v>
      </c>
      <c r="E42" s="18" t="s">
        <v>174</v>
      </c>
      <c r="F42" s="334">
        <v>814.03800000000001</v>
      </c>
      <c r="G42" s="39"/>
      <c r="H42" s="45"/>
    </row>
    <row r="43" s="2" customFormat="1" ht="16.8" customHeight="1">
      <c r="A43" s="39"/>
      <c r="B43" s="45"/>
      <c r="C43" s="333" t="s">
        <v>1691</v>
      </c>
      <c r="D43" s="333" t="s">
        <v>1692</v>
      </c>
      <c r="E43" s="18" t="s">
        <v>174</v>
      </c>
      <c r="F43" s="334">
        <v>670.90999999999997</v>
      </c>
      <c r="G43" s="39"/>
      <c r="H43" s="45"/>
    </row>
    <row r="44" s="2" customFormat="1" ht="16.8" customHeight="1">
      <c r="A44" s="39"/>
      <c r="B44" s="45"/>
      <c r="C44" s="329" t="s">
        <v>177</v>
      </c>
      <c r="D44" s="330" t="s">
        <v>1</v>
      </c>
      <c r="E44" s="331" t="s">
        <v>174</v>
      </c>
      <c r="F44" s="332">
        <v>152.43000000000001</v>
      </c>
      <c r="G44" s="39"/>
      <c r="H44" s="45"/>
    </row>
    <row r="45" s="2" customFormat="1" ht="16.8" customHeight="1">
      <c r="A45" s="39"/>
      <c r="B45" s="45"/>
      <c r="C45" s="333" t="s">
        <v>1</v>
      </c>
      <c r="D45" s="333" t="s">
        <v>1647</v>
      </c>
      <c r="E45" s="18" t="s">
        <v>1</v>
      </c>
      <c r="F45" s="334">
        <v>13.140000000000001</v>
      </c>
      <c r="G45" s="39"/>
      <c r="H45" s="45"/>
    </row>
    <row r="46" s="2" customFormat="1" ht="16.8" customHeight="1">
      <c r="A46" s="39"/>
      <c r="B46" s="45"/>
      <c r="C46" s="333" t="s">
        <v>1</v>
      </c>
      <c r="D46" s="333" t="s">
        <v>1648</v>
      </c>
      <c r="E46" s="18" t="s">
        <v>1</v>
      </c>
      <c r="F46" s="334">
        <v>12.65</v>
      </c>
      <c r="G46" s="39"/>
      <c r="H46" s="45"/>
    </row>
    <row r="47" s="2" customFormat="1" ht="16.8" customHeight="1">
      <c r="A47" s="39"/>
      <c r="B47" s="45"/>
      <c r="C47" s="333" t="s">
        <v>1</v>
      </c>
      <c r="D47" s="333" t="s">
        <v>1649</v>
      </c>
      <c r="E47" s="18" t="s">
        <v>1</v>
      </c>
      <c r="F47" s="334">
        <v>48.450000000000003</v>
      </c>
      <c r="G47" s="39"/>
      <c r="H47" s="45"/>
    </row>
    <row r="48" s="2" customFormat="1" ht="16.8" customHeight="1">
      <c r="A48" s="39"/>
      <c r="B48" s="45"/>
      <c r="C48" s="333" t="s">
        <v>1</v>
      </c>
      <c r="D48" s="333" t="s">
        <v>1650</v>
      </c>
      <c r="E48" s="18" t="s">
        <v>1</v>
      </c>
      <c r="F48" s="334">
        <v>12.65</v>
      </c>
      <c r="G48" s="39"/>
      <c r="H48" s="45"/>
    </row>
    <row r="49" s="2" customFormat="1" ht="16.8" customHeight="1">
      <c r="A49" s="39"/>
      <c r="B49" s="45"/>
      <c r="C49" s="333" t="s">
        <v>1</v>
      </c>
      <c r="D49" s="333" t="s">
        <v>1651</v>
      </c>
      <c r="E49" s="18" t="s">
        <v>1</v>
      </c>
      <c r="F49" s="334">
        <v>10.67</v>
      </c>
      <c r="G49" s="39"/>
      <c r="H49" s="45"/>
    </row>
    <row r="50" s="2" customFormat="1" ht="16.8" customHeight="1">
      <c r="A50" s="39"/>
      <c r="B50" s="45"/>
      <c r="C50" s="333" t="s">
        <v>1</v>
      </c>
      <c r="D50" s="333" t="s">
        <v>1652</v>
      </c>
      <c r="E50" s="18" t="s">
        <v>1</v>
      </c>
      <c r="F50" s="334">
        <v>7.3399999999999999</v>
      </c>
      <c r="G50" s="39"/>
      <c r="H50" s="45"/>
    </row>
    <row r="51" s="2" customFormat="1" ht="16.8" customHeight="1">
      <c r="A51" s="39"/>
      <c r="B51" s="45"/>
      <c r="C51" s="333" t="s">
        <v>1</v>
      </c>
      <c r="D51" s="333" t="s">
        <v>1653</v>
      </c>
      <c r="E51" s="18" t="s">
        <v>1</v>
      </c>
      <c r="F51" s="334">
        <v>7.0800000000000001</v>
      </c>
      <c r="G51" s="39"/>
      <c r="H51" s="45"/>
    </row>
    <row r="52" s="2" customFormat="1" ht="16.8" customHeight="1">
      <c r="A52" s="39"/>
      <c r="B52" s="45"/>
      <c r="C52" s="333" t="s">
        <v>1</v>
      </c>
      <c r="D52" s="333" t="s">
        <v>1654</v>
      </c>
      <c r="E52" s="18" t="s">
        <v>1</v>
      </c>
      <c r="F52" s="334">
        <v>7.21</v>
      </c>
      <c r="G52" s="39"/>
      <c r="H52" s="45"/>
    </row>
    <row r="53" s="2" customFormat="1" ht="16.8" customHeight="1">
      <c r="A53" s="39"/>
      <c r="B53" s="45"/>
      <c r="C53" s="333" t="s">
        <v>1</v>
      </c>
      <c r="D53" s="333" t="s">
        <v>1655</v>
      </c>
      <c r="E53" s="18" t="s">
        <v>1</v>
      </c>
      <c r="F53" s="334">
        <v>13.93</v>
      </c>
      <c r="G53" s="39"/>
      <c r="H53" s="45"/>
    </row>
    <row r="54" s="2" customFormat="1" ht="16.8" customHeight="1">
      <c r="A54" s="39"/>
      <c r="B54" s="45"/>
      <c r="C54" s="333" t="s">
        <v>1</v>
      </c>
      <c r="D54" s="333" t="s">
        <v>1656</v>
      </c>
      <c r="E54" s="18" t="s">
        <v>1</v>
      </c>
      <c r="F54" s="334">
        <v>10.91</v>
      </c>
      <c r="G54" s="39"/>
      <c r="H54" s="45"/>
    </row>
    <row r="55" s="2" customFormat="1" ht="16.8" customHeight="1">
      <c r="A55" s="39"/>
      <c r="B55" s="45"/>
      <c r="C55" s="333" t="s">
        <v>1</v>
      </c>
      <c r="D55" s="333" t="s">
        <v>1657</v>
      </c>
      <c r="E55" s="18" t="s">
        <v>1</v>
      </c>
      <c r="F55" s="334">
        <v>8.4000000000000004</v>
      </c>
      <c r="G55" s="39"/>
      <c r="H55" s="45"/>
    </row>
    <row r="56" s="2" customFormat="1" ht="16.8" customHeight="1">
      <c r="A56" s="39"/>
      <c r="B56" s="45"/>
      <c r="C56" s="333" t="s">
        <v>177</v>
      </c>
      <c r="D56" s="333" t="s">
        <v>255</v>
      </c>
      <c r="E56" s="18" t="s">
        <v>1</v>
      </c>
      <c r="F56" s="334">
        <v>152.43000000000001</v>
      </c>
      <c r="G56" s="39"/>
      <c r="H56" s="45"/>
    </row>
    <row r="57" s="2" customFormat="1" ht="16.8" customHeight="1">
      <c r="A57" s="39"/>
      <c r="B57" s="45"/>
      <c r="C57" s="335" t="s">
        <v>6197</v>
      </c>
      <c r="D57" s="39"/>
      <c r="E57" s="39"/>
      <c r="F57" s="39"/>
      <c r="G57" s="39"/>
      <c r="H57" s="45"/>
    </row>
    <row r="58" s="2" customFormat="1">
      <c r="A58" s="39"/>
      <c r="B58" s="45"/>
      <c r="C58" s="333" t="s">
        <v>1644</v>
      </c>
      <c r="D58" s="333" t="s">
        <v>1645</v>
      </c>
      <c r="E58" s="18" t="s">
        <v>174</v>
      </c>
      <c r="F58" s="334">
        <v>152.43000000000001</v>
      </c>
      <c r="G58" s="39"/>
      <c r="H58" s="45"/>
    </row>
    <row r="59" s="2" customFormat="1" ht="16.8" customHeight="1">
      <c r="A59" s="39"/>
      <c r="B59" s="45"/>
      <c r="C59" s="333" t="s">
        <v>1518</v>
      </c>
      <c r="D59" s="333" t="s">
        <v>1519</v>
      </c>
      <c r="E59" s="18" t="s">
        <v>174</v>
      </c>
      <c r="F59" s="334">
        <v>814.03800000000001</v>
      </c>
      <c r="G59" s="39"/>
      <c r="H59" s="45"/>
    </row>
    <row r="60" s="2" customFormat="1" ht="16.8" customHeight="1">
      <c r="A60" s="39"/>
      <c r="B60" s="45"/>
      <c r="C60" s="333" t="s">
        <v>1527</v>
      </c>
      <c r="D60" s="333" t="s">
        <v>1528</v>
      </c>
      <c r="E60" s="18" t="s">
        <v>174</v>
      </c>
      <c r="F60" s="334">
        <v>814.03800000000001</v>
      </c>
      <c r="G60" s="39"/>
      <c r="H60" s="45"/>
    </row>
    <row r="61" s="2" customFormat="1" ht="16.8" customHeight="1">
      <c r="A61" s="39"/>
      <c r="B61" s="45"/>
      <c r="C61" s="333" t="s">
        <v>1691</v>
      </c>
      <c r="D61" s="333" t="s">
        <v>1692</v>
      </c>
      <c r="E61" s="18" t="s">
        <v>174</v>
      </c>
      <c r="F61" s="334">
        <v>670.90999999999997</v>
      </c>
      <c r="G61" s="39"/>
      <c r="H61" s="45"/>
    </row>
    <row r="62" s="2" customFormat="1" ht="16.8" customHeight="1">
      <c r="A62" s="39"/>
      <c r="B62" s="45"/>
      <c r="C62" s="329" t="s">
        <v>179</v>
      </c>
      <c r="D62" s="330" t="s">
        <v>1</v>
      </c>
      <c r="E62" s="331" t="s">
        <v>174</v>
      </c>
      <c r="F62" s="332">
        <v>464.63</v>
      </c>
      <c r="G62" s="39"/>
      <c r="H62" s="45"/>
    </row>
    <row r="63" s="2" customFormat="1" ht="16.8" customHeight="1">
      <c r="A63" s="39"/>
      <c r="B63" s="45"/>
      <c r="C63" s="333" t="s">
        <v>1</v>
      </c>
      <c r="D63" s="333" t="s">
        <v>1616</v>
      </c>
      <c r="E63" s="18" t="s">
        <v>1</v>
      </c>
      <c r="F63" s="334">
        <v>24.489999999999998</v>
      </c>
      <c r="G63" s="39"/>
      <c r="H63" s="45"/>
    </row>
    <row r="64" s="2" customFormat="1" ht="16.8" customHeight="1">
      <c r="A64" s="39"/>
      <c r="B64" s="45"/>
      <c r="C64" s="333" t="s">
        <v>1</v>
      </c>
      <c r="D64" s="333" t="s">
        <v>1617</v>
      </c>
      <c r="E64" s="18" t="s">
        <v>1</v>
      </c>
      <c r="F64" s="334">
        <v>5.8600000000000003</v>
      </c>
      <c r="G64" s="39"/>
      <c r="H64" s="45"/>
    </row>
    <row r="65" s="2" customFormat="1" ht="16.8" customHeight="1">
      <c r="A65" s="39"/>
      <c r="B65" s="45"/>
      <c r="C65" s="333" t="s">
        <v>1</v>
      </c>
      <c r="D65" s="333" t="s">
        <v>1618</v>
      </c>
      <c r="E65" s="18" t="s">
        <v>1</v>
      </c>
      <c r="F65" s="334">
        <v>34.740000000000002</v>
      </c>
      <c r="G65" s="39"/>
      <c r="H65" s="45"/>
    </row>
    <row r="66" s="2" customFormat="1" ht="16.8" customHeight="1">
      <c r="A66" s="39"/>
      <c r="B66" s="45"/>
      <c r="C66" s="333" t="s">
        <v>1</v>
      </c>
      <c r="D66" s="333" t="s">
        <v>1619</v>
      </c>
      <c r="E66" s="18" t="s">
        <v>1</v>
      </c>
      <c r="F66" s="334">
        <v>9.0299999999999994</v>
      </c>
      <c r="G66" s="39"/>
      <c r="H66" s="45"/>
    </row>
    <row r="67" s="2" customFormat="1" ht="16.8" customHeight="1">
      <c r="A67" s="39"/>
      <c r="B67" s="45"/>
      <c r="C67" s="333" t="s">
        <v>1</v>
      </c>
      <c r="D67" s="333" t="s">
        <v>1620</v>
      </c>
      <c r="E67" s="18" t="s">
        <v>1</v>
      </c>
      <c r="F67" s="334">
        <v>60.100000000000001</v>
      </c>
      <c r="G67" s="39"/>
      <c r="H67" s="45"/>
    </row>
    <row r="68" s="2" customFormat="1" ht="16.8" customHeight="1">
      <c r="A68" s="39"/>
      <c r="B68" s="45"/>
      <c r="C68" s="333" t="s">
        <v>1</v>
      </c>
      <c r="D68" s="333" t="s">
        <v>1621</v>
      </c>
      <c r="E68" s="18" t="s">
        <v>1</v>
      </c>
      <c r="F68" s="334">
        <v>17.559999999999999</v>
      </c>
      <c r="G68" s="39"/>
      <c r="H68" s="45"/>
    </row>
    <row r="69" s="2" customFormat="1" ht="16.8" customHeight="1">
      <c r="A69" s="39"/>
      <c r="B69" s="45"/>
      <c r="C69" s="333" t="s">
        <v>1</v>
      </c>
      <c r="D69" s="333" t="s">
        <v>1622</v>
      </c>
      <c r="E69" s="18" t="s">
        <v>1</v>
      </c>
      <c r="F69" s="334">
        <v>61.009999999999998</v>
      </c>
      <c r="G69" s="39"/>
      <c r="H69" s="45"/>
    </row>
    <row r="70" s="2" customFormat="1" ht="16.8" customHeight="1">
      <c r="A70" s="39"/>
      <c r="B70" s="45"/>
      <c r="C70" s="333" t="s">
        <v>1</v>
      </c>
      <c r="D70" s="333" t="s">
        <v>1623</v>
      </c>
      <c r="E70" s="18" t="s">
        <v>1</v>
      </c>
      <c r="F70" s="334">
        <v>15.15</v>
      </c>
      <c r="G70" s="39"/>
      <c r="H70" s="45"/>
    </row>
    <row r="71" s="2" customFormat="1" ht="16.8" customHeight="1">
      <c r="A71" s="39"/>
      <c r="B71" s="45"/>
      <c r="C71" s="333" t="s">
        <v>1</v>
      </c>
      <c r="D71" s="333" t="s">
        <v>1624</v>
      </c>
      <c r="E71" s="18" t="s">
        <v>1</v>
      </c>
      <c r="F71" s="334">
        <v>9.0299999999999994</v>
      </c>
      <c r="G71" s="39"/>
      <c r="H71" s="45"/>
    </row>
    <row r="72" s="2" customFormat="1" ht="16.8" customHeight="1">
      <c r="A72" s="39"/>
      <c r="B72" s="45"/>
      <c r="C72" s="333" t="s">
        <v>1</v>
      </c>
      <c r="D72" s="333" t="s">
        <v>1625</v>
      </c>
      <c r="E72" s="18" t="s">
        <v>1</v>
      </c>
      <c r="F72" s="334">
        <v>17.129999999999999</v>
      </c>
      <c r="G72" s="39"/>
      <c r="H72" s="45"/>
    </row>
    <row r="73" s="2" customFormat="1" ht="16.8" customHeight="1">
      <c r="A73" s="39"/>
      <c r="B73" s="45"/>
      <c r="C73" s="333" t="s">
        <v>1</v>
      </c>
      <c r="D73" s="333" t="s">
        <v>1626</v>
      </c>
      <c r="E73" s="18" t="s">
        <v>1</v>
      </c>
      <c r="F73" s="334">
        <v>60.960000000000001</v>
      </c>
      <c r="G73" s="39"/>
      <c r="H73" s="45"/>
    </row>
    <row r="74" s="2" customFormat="1" ht="16.8" customHeight="1">
      <c r="A74" s="39"/>
      <c r="B74" s="45"/>
      <c r="C74" s="333" t="s">
        <v>1</v>
      </c>
      <c r="D74" s="333" t="s">
        <v>1627</v>
      </c>
      <c r="E74" s="18" t="s">
        <v>1</v>
      </c>
      <c r="F74" s="334">
        <v>12.6</v>
      </c>
      <c r="G74" s="39"/>
      <c r="H74" s="45"/>
    </row>
    <row r="75" s="2" customFormat="1" ht="16.8" customHeight="1">
      <c r="A75" s="39"/>
      <c r="B75" s="45"/>
      <c r="C75" s="333" t="s">
        <v>1</v>
      </c>
      <c r="D75" s="333" t="s">
        <v>1628</v>
      </c>
      <c r="E75" s="18" t="s">
        <v>1</v>
      </c>
      <c r="F75" s="334">
        <v>9.0299999999999994</v>
      </c>
      <c r="G75" s="39"/>
      <c r="H75" s="45"/>
    </row>
    <row r="76" s="2" customFormat="1" ht="16.8" customHeight="1">
      <c r="A76" s="39"/>
      <c r="B76" s="45"/>
      <c r="C76" s="333" t="s">
        <v>1</v>
      </c>
      <c r="D76" s="333" t="s">
        <v>1629</v>
      </c>
      <c r="E76" s="18" t="s">
        <v>1</v>
      </c>
      <c r="F76" s="334">
        <v>32.75</v>
      </c>
      <c r="G76" s="39"/>
      <c r="H76" s="45"/>
    </row>
    <row r="77" s="2" customFormat="1" ht="16.8" customHeight="1">
      <c r="A77" s="39"/>
      <c r="B77" s="45"/>
      <c r="C77" s="333" t="s">
        <v>1</v>
      </c>
      <c r="D77" s="333" t="s">
        <v>1630</v>
      </c>
      <c r="E77" s="18" t="s">
        <v>1</v>
      </c>
      <c r="F77" s="334">
        <v>60.960000000000001</v>
      </c>
      <c r="G77" s="39"/>
      <c r="H77" s="45"/>
    </row>
    <row r="78" s="2" customFormat="1" ht="16.8" customHeight="1">
      <c r="A78" s="39"/>
      <c r="B78" s="45"/>
      <c r="C78" s="333" t="s">
        <v>1</v>
      </c>
      <c r="D78" s="333" t="s">
        <v>1631</v>
      </c>
      <c r="E78" s="18" t="s">
        <v>1</v>
      </c>
      <c r="F78" s="334">
        <v>12.6</v>
      </c>
      <c r="G78" s="39"/>
      <c r="H78" s="45"/>
    </row>
    <row r="79" s="2" customFormat="1" ht="16.8" customHeight="1">
      <c r="A79" s="39"/>
      <c r="B79" s="45"/>
      <c r="C79" s="333" t="s">
        <v>1</v>
      </c>
      <c r="D79" s="333" t="s">
        <v>1632</v>
      </c>
      <c r="E79" s="18" t="s">
        <v>1</v>
      </c>
      <c r="F79" s="334">
        <v>9.0299999999999994</v>
      </c>
      <c r="G79" s="39"/>
      <c r="H79" s="45"/>
    </row>
    <row r="80" s="2" customFormat="1" ht="16.8" customHeight="1">
      <c r="A80" s="39"/>
      <c r="B80" s="45"/>
      <c r="C80" s="333" t="s">
        <v>1</v>
      </c>
      <c r="D80" s="333" t="s">
        <v>1633</v>
      </c>
      <c r="E80" s="18" t="s">
        <v>1</v>
      </c>
      <c r="F80" s="334">
        <v>12.6</v>
      </c>
      <c r="G80" s="39"/>
      <c r="H80" s="45"/>
    </row>
    <row r="81" s="2" customFormat="1" ht="16.8" customHeight="1">
      <c r="A81" s="39"/>
      <c r="B81" s="45"/>
      <c r="C81" s="333" t="s">
        <v>179</v>
      </c>
      <c r="D81" s="333" t="s">
        <v>255</v>
      </c>
      <c r="E81" s="18" t="s">
        <v>1</v>
      </c>
      <c r="F81" s="334">
        <v>464.63</v>
      </c>
      <c r="G81" s="39"/>
      <c r="H81" s="45"/>
    </row>
    <row r="82" s="2" customFormat="1" ht="16.8" customHeight="1">
      <c r="A82" s="39"/>
      <c r="B82" s="45"/>
      <c r="C82" s="335" t="s">
        <v>6197</v>
      </c>
      <c r="D82" s="39"/>
      <c r="E82" s="39"/>
      <c r="F82" s="39"/>
      <c r="G82" s="39"/>
      <c r="H82" s="45"/>
    </row>
    <row r="83" s="2" customFormat="1">
      <c r="A83" s="39"/>
      <c r="B83" s="45"/>
      <c r="C83" s="333" t="s">
        <v>1613</v>
      </c>
      <c r="D83" s="333" t="s">
        <v>1614</v>
      </c>
      <c r="E83" s="18" t="s">
        <v>174</v>
      </c>
      <c r="F83" s="334">
        <v>464.63</v>
      </c>
      <c r="G83" s="39"/>
      <c r="H83" s="45"/>
    </row>
    <row r="84" s="2" customFormat="1" ht="16.8" customHeight="1">
      <c r="A84" s="39"/>
      <c r="B84" s="45"/>
      <c r="C84" s="333" t="s">
        <v>1518</v>
      </c>
      <c r="D84" s="333" t="s">
        <v>1519</v>
      </c>
      <c r="E84" s="18" t="s">
        <v>174</v>
      </c>
      <c r="F84" s="334">
        <v>814.03800000000001</v>
      </c>
      <c r="G84" s="39"/>
      <c r="H84" s="45"/>
    </row>
    <row r="85" s="2" customFormat="1" ht="16.8" customHeight="1">
      <c r="A85" s="39"/>
      <c r="B85" s="45"/>
      <c r="C85" s="333" t="s">
        <v>1527</v>
      </c>
      <c r="D85" s="333" t="s">
        <v>1528</v>
      </c>
      <c r="E85" s="18" t="s">
        <v>174</v>
      </c>
      <c r="F85" s="334">
        <v>814.03800000000001</v>
      </c>
      <c r="G85" s="39"/>
      <c r="H85" s="45"/>
    </row>
    <row r="86" s="2" customFormat="1" ht="16.8" customHeight="1">
      <c r="A86" s="39"/>
      <c r="B86" s="45"/>
      <c r="C86" s="333" t="s">
        <v>1691</v>
      </c>
      <c r="D86" s="333" t="s">
        <v>1692</v>
      </c>
      <c r="E86" s="18" t="s">
        <v>174</v>
      </c>
      <c r="F86" s="334">
        <v>670.90999999999997</v>
      </c>
      <c r="G86" s="39"/>
      <c r="H86" s="45"/>
    </row>
    <row r="87" s="2" customFormat="1" ht="16.8" customHeight="1">
      <c r="A87" s="39"/>
      <c r="B87" s="45"/>
      <c r="C87" s="329" t="s">
        <v>181</v>
      </c>
      <c r="D87" s="330" t="s">
        <v>1</v>
      </c>
      <c r="E87" s="331" t="s">
        <v>174</v>
      </c>
      <c r="F87" s="332">
        <v>4754.2799999999997</v>
      </c>
      <c r="G87" s="39"/>
      <c r="H87" s="45"/>
    </row>
    <row r="88" s="2" customFormat="1" ht="16.8" customHeight="1">
      <c r="A88" s="39"/>
      <c r="B88" s="45"/>
      <c r="C88" s="333" t="s">
        <v>1</v>
      </c>
      <c r="D88" s="333" t="s">
        <v>702</v>
      </c>
      <c r="E88" s="18" t="s">
        <v>1</v>
      </c>
      <c r="F88" s="334">
        <v>1435</v>
      </c>
      <c r="G88" s="39"/>
      <c r="H88" s="45"/>
    </row>
    <row r="89" s="2" customFormat="1" ht="16.8" customHeight="1">
      <c r="A89" s="39"/>
      <c r="B89" s="45"/>
      <c r="C89" s="333" t="s">
        <v>1</v>
      </c>
      <c r="D89" s="333" t="s">
        <v>703</v>
      </c>
      <c r="E89" s="18" t="s">
        <v>1</v>
      </c>
      <c r="F89" s="334">
        <v>1381.1199999999999</v>
      </c>
      <c r="G89" s="39"/>
      <c r="H89" s="45"/>
    </row>
    <row r="90" s="2" customFormat="1" ht="16.8" customHeight="1">
      <c r="A90" s="39"/>
      <c r="B90" s="45"/>
      <c r="C90" s="333" t="s">
        <v>1</v>
      </c>
      <c r="D90" s="333" t="s">
        <v>704</v>
      </c>
      <c r="E90" s="18" t="s">
        <v>1</v>
      </c>
      <c r="F90" s="334">
        <v>1335.3599999999999</v>
      </c>
      <c r="G90" s="39"/>
      <c r="H90" s="45"/>
    </row>
    <row r="91" s="2" customFormat="1" ht="16.8" customHeight="1">
      <c r="A91" s="39"/>
      <c r="B91" s="45"/>
      <c r="C91" s="333" t="s">
        <v>1</v>
      </c>
      <c r="D91" s="333" t="s">
        <v>705</v>
      </c>
      <c r="E91" s="18" t="s">
        <v>1</v>
      </c>
      <c r="F91" s="334">
        <v>471.60000000000002</v>
      </c>
      <c r="G91" s="39"/>
      <c r="H91" s="45"/>
    </row>
    <row r="92" s="2" customFormat="1" ht="16.8" customHeight="1">
      <c r="A92" s="39"/>
      <c r="B92" s="45"/>
      <c r="C92" s="333" t="s">
        <v>1</v>
      </c>
      <c r="D92" s="333" t="s">
        <v>706</v>
      </c>
      <c r="E92" s="18" t="s">
        <v>1</v>
      </c>
      <c r="F92" s="334">
        <v>131.19999999999999</v>
      </c>
      <c r="G92" s="39"/>
      <c r="H92" s="45"/>
    </row>
    <row r="93" s="2" customFormat="1" ht="16.8" customHeight="1">
      <c r="A93" s="39"/>
      <c r="B93" s="45"/>
      <c r="C93" s="333" t="s">
        <v>181</v>
      </c>
      <c r="D93" s="333" t="s">
        <v>255</v>
      </c>
      <c r="E93" s="18" t="s">
        <v>1</v>
      </c>
      <c r="F93" s="334">
        <v>4754.2799999999997</v>
      </c>
      <c r="G93" s="39"/>
      <c r="H93" s="45"/>
    </row>
    <row r="94" s="2" customFormat="1" ht="16.8" customHeight="1">
      <c r="A94" s="39"/>
      <c r="B94" s="45"/>
      <c r="C94" s="335" t="s">
        <v>6197</v>
      </c>
      <c r="D94" s="39"/>
      <c r="E94" s="39"/>
      <c r="F94" s="39"/>
      <c r="G94" s="39"/>
      <c r="H94" s="45"/>
    </row>
    <row r="95" s="2" customFormat="1">
      <c r="A95" s="39"/>
      <c r="B95" s="45"/>
      <c r="C95" s="333" t="s">
        <v>699</v>
      </c>
      <c r="D95" s="333" t="s">
        <v>700</v>
      </c>
      <c r="E95" s="18" t="s">
        <v>174</v>
      </c>
      <c r="F95" s="334">
        <v>4754.2799999999997</v>
      </c>
      <c r="G95" s="39"/>
      <c r="H95" s="45"/>
    </row>
    <row r="96" s="2" customFormat="1">
      <c r="A96" s="39"/>
      <c r="B96" s="45"/>
      <c r="C96" s="333" t="s">
        <v>708</v>
      </c>
      <c r="D96" s="333" t="s">
        <v>709</v>
      </c>
      <c r="E96" s="18" t="s">
        <v>174</v>
      </c>
      <c r="F96" s="334">
        <v>4754.2799999999997</v>
      </c>
      <c r="G96" s="39"/>
      <c r="H96" s="45"/>
    </row>
    <row r="97" s="2" customFormat="1">
      <c r="A97" s="39"/>
      <c r="B97" s="45"/>
      <c r="C97" s="333" t="s">
        <v>712</v>
      </c>
      <c r="D97" s="333" t="s">
        <v>713</v>
      </c>
      <c r="E97" s="18" t="s">
        <v>174</v>
      </c>
      <c r="F97" s="334">
        <v>4754.2799999999997</v>
      </c>
      <c r="G97" s="39"/>
      <c r="H97" s="45"/>
    </row>
    <row r="98" s="2" customFormat="1" ht="16.8" customHeight="1">
      <c r="A98" s="39"/>
      <c r="B98" s="45"/>
      <c r="C98" s="329" t="s">
        <v>6198</v>
      </c>
      <c r="D98" s="330" t="s">
        <v>6199</v>
      </c>
      <c r="E98" s="331" t="s">
        <v>174</v>
      </c>
      <c r="F98" s="332">
        <v>180</v>
      </c>
      <c r="G98" s="39"/>
      <c r="H98" s="45"/>
    </row>
    <row r="99" s="2" customFormat="1" ht="16.8" customHeight="1">
      <c r="A99" s="39"/>
      <c r="B99" s="45"/>
      <c r="C99" s="333" t="s">
        <v>1</v>
      </c>
      <c r="D99" s="333" t="s">
        <v>6200</v>
      </c>
      <c r="E99" s="18" t="s">
        <v>1</v>
      </c>
      <c r="F99" s="334">
        <v>30</v>
      </c>
      <c r="G99" s="39"/>
      <c r="H99" s="45"/>
    </row>
    <row r="100" s="2" customFormat="1" ht="16.8" customHeight="1">
      <c r="A100" s="39"/>
      <c r="B100" s="45"/>
      <c r="C100" s="333" t="s">
        <v>1</v>
      </c>
      <c r="D100" s="333" t="s">
        <v>6201</v>
      </c>
      <c r="E100" s="18" t="s">
        <v>1</v>
      </c>
      <c r="F100" s="334">
        <v>30</v>
      </c>
      <c r="G100" s="39"/>
      <c r="H100" s="45"/>
    </row>
    <row r="101" s="2" customFormat="1" ht="16.8" customHeight="1">
      <c r="A101" s="39"/>
      <c r="B101" s="45"/>
      <c r="C101" s="333" t="s">
        <v>1</v>
      </c>
      <c r="D101" s="333" t="s">
        <v>6202</v>
      </c>
      <c r="E101" s="18" t="s">
        <v>1</v>
      </c>
      <c r="F101" s="334">
        <v>30</v>
      </c>
      <c r="G101" s="39"/>
      <c r="H101" s="45"/>
    </row>
    <row r="102" s="2" customFormat="1" ht="16.8" customHeight="1">
      <c r="A102" s="39"/>
      <c r="B102" s="45"/>
      <c r="C102" s="333" t="s">
        <v>1</v>
      </c>
      <c r="D102" s="333" t="s">
        <v>6203</v>
      </c>
      <c r="E102" s="18" t="s">
        <v>1</v>
      </c>
      <c r="F102" s="334">
        <v>30</v>
      </c>
      <c r="G102" s="39"/>
      <c r="H102" s="45"/>
    </row>
    <row r="103" s="2" customFormat="1" ht="16.8" customHeight="1">
      <c r="A103" s="39"/>
      <c r="B103" s="45"/>
      <c r="C103" s="333" t="s">
        <v>1</v>
      </c>
      <c r="D103" s="333" t="s">
        <v>6204</v>
      </c>
      <c r="E103" s="18" t="s">
        <v>1</v>
      </c>
      <c r="F103" s="334">
        <v>30</v>
      </c>
      <c r="G103" s="39"/>
      <c r="H103" s="45"/>
    </row>
    <row r="104" s="2" customFormat="1" ht="16.8" customHeight="1">
      <c r="A104" s="39"/>
      <c r="B104" s="45"/>
      <c r="C104" s="333" t="s">
        <v>1</v>
      </c>
      <c r="D104" s="333" t="s">
        <v>6205</v>
      </c>
      <c r="E104" s="18" t="s">
        <v>1</v>
      </c>
      <c r="F104" s="334">
        <v>30</v>
      </c>
      <c r="G104" s="39"/>
      <c r="H104" s="45"/>
    </row>
    <row r="105" s="2" customFormat="1" ht="16.8" customHeight="1">
      <c r="A105" s="39"/>
      <c r="B105" s="45"/>
      <c r="C105" s="333" t="s">
        <v>1</v>
      </c>
      <c r="D105" s="333" t="s">
        <v>255</v>
      </c>
      <c r="E105" s="18" t="s">
        <v>1</v>
      </c>
      <c r="F105" s="334">
        <v>180</v>
      </c>
      <c r="G105" s="39"/>
      <c r="H105" s="45"/>
    </row>
    <row r="106" s="2" customFormat="1" ht="16.8" customHeight="1">
      <c r="A106" s="39"/>
      <c r="B106" s="45"/>
      <c r="C106" s="329" t="s">
        <v>6206</v>
      </c>
      <c r="D106" s="330" t="s">
        <v>6207</v>
      </c>
      <c r="E106" s="331" t="s">
        <v>174</v>
      </c>
      <c r="F106" s="332">
        <v>8511.0750000000007</v>
      </c>
      <c r="G106" s="39"/>
      <c r="H106" s="45"/>
    </row>
    <row r="107" s="2" customFormat="1" ht="16.8" customHeight="1">
      <c r="A107" s="39"/>
      <c r="B107" s="45"/>
      <c r="C107" s="333" t="s">
        <v>1</v>
      </c>
      <c r="D107" s="333" t="s">
        <v>6208</v>
      </c>
      <c r="E107" s="18" t="s">
        <v>1</v>
      </c>
      <c r="F107" s="334">
        <v>8511.0750000000007</v>
      </c>
      <c r="G107" s="39"/>
      <c r="H107" s="45"/>
    </row>
    <row r="108" s="2" customFormat="1" ht="16.8" customHeight="1">
      <c r="A108" s="39"/>
      <c r="B108" s="45"/>
      <c r="C108" s="329" t="s">
        <v>183</v>
      </c>
      <c r="D108" s="330" t="s">
        <v>1</v>
      </c>
      <c r="E108" s="331" t="s">
        <v>184</v>
      </c>
      <c r="F108" s="332">
        <v>116.51000000000001</v>
      </c>
      <c r="G108" s="39"/>
      <c r="H108" s="45"/>
    </row>
    <row r="109" s="2" customFormat="1" ht="16.8" customHeight="1">
      <c r="A109" s="39"/>
      <c r="B109" s="45"/>
      <c r="C109" s="333" t="s">
        <v>1</v>
      </c>
      <c r="D109" s="333" t="s">
        <v>1585</v>
      </c>
      <c r="E109" s="18" t="s">
        <v>1</v>
      </c>
      <c r="F109" s="334">
        <v>10.369999999999999</v>
      </c>
      <c r="G109" s="39"/>
      <c r="H109" s="45"/>
    </row>
    <row r="110" s="2" customFormat="1" ht="16.8" customHeight="1">
      <c r="A110" s="39"/>
      <c r="B110" s="45"/>
      <c r="C110" s="333" t="s">
        <v>1</v>
      </c>
      <c r="D110" s="333" t="s">
        <v>1586</v>
      </c>
      <c r="E110" s="18" t="s">
        <v>1</v>
      </c>
      <c r="F110" s="334">
        <v>10.369999999999999</v>
      </c>
      <c r="G110" s="39"/>
      <c r="H110" s="45"/>
    </row>
    <row r="111" s="2" customFormat="1" ht="16.8" customHeight="1">
      <c r="A111" s="39"/>
      <c r="B111" s="45"/>
      <c r="C111" s="333" t="s">
        <v>1</v>
      </c>
      <c r="D111" s="333" t="s">
        <v>1587</v>
      </c>
      <c r="E111" s="18" t="s">
        <v>1</v>
      </c>
      <c r="F111" s="334">
        <v>7.79</v>
      </c>
      <c r="G111" s="39"/>
      <c r="H111" s="45"/>
    </row>
    <row r="112" s="2" customFormat="1" ht="16.8" customHeight="1">
      <c r="A112" s="39"/>
      <c r="B112" s="45"/>
      <c r="C112" s="333" t="s">
        <v>1</v>
      </c>
      <c r="D112" s="333" t="s">
        <v>1588</v>
      </c>
      <c r="E112" s="18" t="s">
        <v>1</v>
      </c>
      <c r="F112" s="334">
        <v>5.3600000000000003</v>
      </c>
      <c r="G112" s="39"/>
      <c r="H112" s="45"/>
    </row>
    <row r="113" s="2" customFormat="1" ht="16.8" customHeight="1">
      <c r="A113" s="39"/>
      <c r="B113" s="45"/>
      <c r="C113" s="333" t="s">
        <v>1</v>
      </c>
      <c r="D113" s="333" t="s">
        <v>1589</v>
      </c>
      <c r="E113" s="18" t="s">
        <v>1</v>
      </c>
      <c r="F113" s="334">
        <v>9.9900000000000002</v>
      </c>
      <c r="G113" s="39"/>
      <c r="H113" s="45"/>
    </row>
    <row r="114" s="2" customFormat="1" ht="16.8" customHeight="1">
      <c r="A114" s="39"/>
      <c r="B114" s="45"/>
      <c r="C114" s="333" t="s">
        <v>1</v>
      </c>
      <c r="D114" s="333" t="s">
        <v>1590</v>
      </c>
      <c r="E114" s="18" t="s">
        <v>1</v>
      </c>
      <c r="F114" s="334">
        <v>5.2699999999999996</v>
      </c>
      <c r="G114" s="39"/>
      <c r="H114" s="45"/>
    </row>
    <row r="115" s="2" customFormat="1" ht="16.8" customHeight="1">
      <c r="A115" s="39"/>
      <c r="B115" s="45"/>
      <c r="C115" s="333" t="s">
        <v>1</v>
      </c>
      <c r="D115" s="333" t="s">
        <v>1591</v>
      </c>
      <c r="E115" s="18" t="s">
        <v>1</v>
      </c>
      <c r="F115" s="334">
        <v>5.3799999999999999</v>
      </c>
      <c r="G115" s="39"/>
      <c r="H115" s="45"/>
    </row>
    <row r="116" s="2" customFormat="1" ht="16.8" customHeight="1">
      <c r="A116" s="39"/>
      <c r="B116" s="45"/>
      <c r="C116" s="333" t="s">
        <v>1</v>
      </c>
      <c r="D116" s="333" t="s">
        <v>1592</v>
      </c>
      <c r="E116" s="18" t="s">
        <v>1</v>
      </c>
      <c r="F116" s="334">
        <v>5.4400000000000004</v>
      </c>
      <c r="G116" s="39"/>
      <c r="H116" s="45"/>
    </row>
    <row r="117" s="2" customFormat="1" ht="16.8" customHeight="1">
      <c r="A117" s="39"/>
      <c r="B117" s="45"/>
      <c r="C117" s="333" t="s">
        <v>1</v>
      </c>
      <c r="D117" s="333" t="s">
        <v>1593</v>
      </c>
      <c r="E117" s="18" t="s">
        <v>1</v>
      </c>
      <c r="F117" s="334">
        <v>10.119999999999999</v>
      </c>
      <c r="G117" s="39"/>
      <c r="H117" s="45"/>
    </row>
    <row r="118" s="2" customFormat="1" ht="16.8" customHeight="1">
      <c r="A118" s="39"/>
      <c r="B118" s="45"/>
      <c r="C118" s="333" t="s">
        <v>1</v>
      </c>
      <c r="D118" s="333" t="s">
        <v>1594</v>
      </c>
      <c r="E118" s="18" t="s">
        <v>1</v>
      </c>
      <c r="F118" s="334">
        <v>12.85</v>
      </c>
      <c r="G118" s="39"/>
      <c r="H118" s="45"/>
    </row>
    <row r="119" s="2" customFormat="1" ht="16.8" customHeight="1">
      <c r="A119" s="39"/>
      <c r="B119" s="45"/>
      <c r="C119" s="333" t="s">
        <v>1</v>
      </c>
      <c r="D119" s="333" t="s">
        <v>1595</v>
      </c>
      <c r="E119" s="18" t="s">
        <v>1</v>
      </c>
      <c r="F119" s="334">
        <v>6.2300000000000004</v>
      </c>
      <c r="G119" s="39"/>
      <c r="H119" s="45"/>
    </row>
    <row r="120" s="2" customFormat="1" ht="16.8" customHeight="1">
      <c r="A120" s="39"/>
      <c r="B120" s="45"/>
      <c r="C120" s="333" t="s">
        <v>1</v>
      </c>
      <c r="D120" s="333" t="s">
        <v>1596</v>
      </c>
      <c r="E120" s="18" t="s">
        <v>1</v>
      </c>
      <c r="F120" s="334">
        <v>4.9500000000000002</v>
      </c>
      <c r="G120" s="39"/>
      <c r="H120" s="45"/>
    </row>
    <row r="121" s="2" customFormat="1" ht="16.8" customHeight="1">
      <c r="A121" s="39"/>
      <c r="B121" s="45"/>
      <c r="C121" s="333" t="s">
        <v>1</v>
      </c>
      <c r="D121" s="333" t="s">
        <v>1597</v>
      </c>
      <c r="E121" s="18" t="s">
        <v>1</v>
      </c>
      <c r="F121" s="334">
        <v>5.6600000000000001</v>
      </c>
      <c r="G121" s="39"/>
      <c r="H121" s="45"/>
    </row>
    <row r="122" s="2" customFormat="1" ht="16.8" customHeight="1">
      <c r="A122" s="39"/>
      <c r="B122" s="45"/>
      <c r="C122" s="333" t="s">
        <v>1</v>
      </c>
      <c r="D122" s="333" t="s">
        <v>1598</v>
      </c>
      <c r="E122" s="18" t="s">
        <v>1</v>
      </c>
      <c r="F122" s="334">
        <v>4.9699999999999998</v>
      </c>
      <c r="G122" s="39"/>
      <c r="H122" s="45"/>
    </row>
    <row r="123" s="2" customFormat="1" ht="16.8" customHeight="1">
      <c r="A123" s="39"/>
      <c r="B123" s="45"/>
      <c r="C123" s="333" t="s">
        <v>1</v>
      </c>
      <c r="D123" s="333" t="s">
        <v>1599</v>
      </c>
      <c r="E123" s="18" t="s">
        <v>1</v>
      </c>
      <c r="F123" s="334">
        <v>7.5700000000000003</v>
      </c>
      <c r="G123" s="39"/>
      <c r="H123" s="45"/>
    </row>
    <row r="124" s="2" customFormat="1" ht="16.8" customHeight="1">
      <c r="A124" s="39"/>
      <c r="B124" s="45"/>
      <c r="C124" s="333" t="s">
        <v>1</v>
      </c>
      <c r="D124" s="333" t="s">
        <v>1600</v>
      </c>
      <c r="E124" s="18" t="s">
        <v>1</v>
      </c>
      <c r="F124" s="334">
        <v>4.1900000000000004</v>
      </c>
      <c r="G124" s="39"/>
      <c r="H124" s="45"/>
    </row>
    <row r="125" s="2" customFormat="1" ht="16.8" customHeight="1">
      <c r="A125" s="39"/>
      <c r="B125" s="45"/>
      <c r="C125" s="333" t="s">
        <v>183</v>
      </c>
      <c r="D125" s="333" t="s">
        <v>503</v>
      </c>
      <c r="E125" s="18" t="s">
        <v>1</v>
      </c>
      <c r="F125" s="334">
        <v>116.51000000000001</v>
      </c>
      <c r="G125" s="39"/>
      <c r="H125" s="45"/>
    </row>
    <row r="126" s="2" customFormat="1" ht="16.8" customHeight="1">
      <c r="A126" s="39"/>
      <c r="B126" s="45"/>
      <c r="C126" s="335" t="s">
        <v>6197</v>
      </c>
      <c r="D126" s="39"/>
      <c r="E126" s="39"/>
      <c r="F126" s="39"/>
      <c r="G126" s="39"/>
      <c r="H126" s="45"/>
    </row>
    <row r="127" s="2" customFormat="1">
      <c r="A127" s="39"/>
      <c r="B127" s="45"/>
      <c r="C127" s="333" t="s">
        <v>1553</v>
      </c>
      <c r="D127" s="333" t="s">
        <v>1554</v>
      </c>
      <c r="E127" s="18" t="s">
        <v>184</v>
      </c>
      <c r="F127" s="334">
        <v>632.25999999999999</v>
      </c>
      <c r="G127" s="39"/>
      <c r="H127" s="45"/>
    </row>
    <row r="128" s="2" customFormat="1" ht="16.8" customHeight="1">
      <c r="A128" s="39"/>
      <c r="B128" s="45"/>
      <c r="C128" s="333" t="s">
        <v>1518</v>
      </c>
      <c r="D128" s="333" t="s">
        <v>1519</v>
      </c>
      <c r="E128" s="18" t="s">
        <v>174</v>
      </c>
      <c r="F128" s="334">
        <v>814.03800000000001</v>
      </c>
      <c r="G128" s="39"/>
      <c r="H128" s="45"/>
    </row>
    <row r="129" s="2" customFormat="1" ht="16.8" customHeight="1">
      <c r="A129" s="39"/>
      <c r="B129" s="45"/>
      <c r="C129" s="333" t="s">
        <v>1527</v>
      </c>
      <c r="D129" s="333" t="s">
        <v>1528</v>
      </c>
      <c r="E129" s="18" t="s">
        <v>174</v>
      </c>
      <c r="F129" s="334">
        <v>814.03800000000001</v>
      </c>
      <c r="G129" s="39"/>
      <c r="H129" s="45"/>
    </row>
    <row r="130" s="2" customFormat="1" ht="16.8" customHeight="1">
      <c r="A130" s="39"/>
      <c r="B130" s="45"/>
      <c r="C130" s="333" t="s">
        <v>1695</v>
      </c>
      <c r="D130" s="333" t="s">
        <v>1696</v>
      </c>
      <c r="E130" s="18" t="s">
        <v>184</v>
      </c>
      <c r="F130" s="334">
        <v>677.79999999999995</v>
      </c>
      <c r="G130" s="39"/>
      <c r="H130" s="45"/>
    </row>
    <row r="131" s="2" customFormat="1" ht="16.8" customHeight="1">
      <c r="A131" s="39"/>
      <c r="B131" s="45"/>
      <c r="C131" s="333" t="s">
        <v>1701</v>
      </c>
      <c r="D131" s="333" t="s">
        <v>1702</v>
      </c>
      <c r="E131" s="18" t="s">
        <v>184</v>
      </c>
      <c r="F131" s="334">
        <v>677.79999999999995</v>
      </c>
      <c r="G131" s="39"/>
      <c r="H131" s="45"/>
    </row>
    <row r="132" s="2" customFormat="1">
      <c r="A132" s="39"/>
      <c r="B132" s="45"/>
      <c r="C132" s="333" t="s">
        <v>1685</v>
      </c>
      <c r="D132" s="333" t="s">
        <v>1686</v>
      </c>
      <c r="E132" s="18" t="s">
        <v>174</v>
      </c>
      <c r="F132" s="334">
        <v>72.051000000000002</v>
      </c>
      <c r="G132" s="39"/>
      <c r="H132" s="45"/>
    </row>
    <row r="133" s="2" customFormat="1" ht="16.8" customHeight="1">
      <c r="A133" s="39"/>
      <c r="B133" s="45"/>
      <c r="C133" s="329" t="s">
        <v>187</v>
      </c>
      <c r="D133" s="330" t="s">
        <v>1</v>
      </c>
      <c r="E133" s="331" t="s">
        <v>184</v>
      </c>
      <c r="F133" s="332">
        <v>165.75</v>
      </c>
      <c r="G133" s="39"/>
      <c r="H133" s="45"/>
    </row>
    <row r="134" s="2" customFormat="1" ht="16.8" customHeight="1">
      <c r="A134" s="39"/>
      <c r="B134" s="45"/>
      <c r="C134" s="333" t="s">
        <v>1</v>
      </c>
      <c r="D134" s="333" t="s">
        <v>1574</v>
      </c>
      <c r="E134" s="18" t="s">
        <v>1</v>
      </c>
      <c r="F134" s="334">
        <v>16.390000000000001</v>
      </c>
      <c r="G134" s="39"/>
      <c r="H134" s="45"/>
    </row>
    <row r="135" s="2" customFormat="1" ht="16.8" customHeight="1">
      <c r="A135" s="39"/>
      <c r="B135" s="45"/>
      <c r="C135" s="333" t="s">
        <v>1</v>
      </c>
      <c r="D135" s="333" t="s">
        <v>1575</v>
      </c>
      <c r="E135" s="18" t="s">
        <v>1</v>
      </c>
      <c r="F135" s="334">
        <v>14.69</v>
      </c>
      <c r="G135" s="39"/>
      <c r="H135" s="45"/>
    </row>
    <row r="136" s="2" customFormat="1" ht="16.8" customHeight="1">
      <c r="A136" s="39"/>
      <c r="B136" s="45"/>
      <c r="C136" s="333" t="s">
        <v>1</v>
      </c>
      <c r="D136" s="333" t="s">
        <v>1576</v>
      </c>
      <c r="E136" s="18" t="s">
        <v>1</v>
      </c>
      <c r="F136" s="334">
        <v>28.460000000000001</v>
      </c>
      <c r="G136" s="39"/>
      <c r="H136" s="45"/>
    </row>
    <row r="137" s="2" customFormat="1" ht="16.8" customHeight="1">
      <c r="A137" s="39"/>
      <c r="B137" s="45"/>
      <c r="C137" s="333" t="s">
        <v>1</v>
      </c>
      <c r="D137" s="333" t="s">
        <v>1577</v>
      </c>
      <c r="E137" s="18" t="s">
        <v>1</v>
      </c>
      <c r="F137" s="334">
        <v>14.69</v>
      </c>
      <c r="G137" s="39"/>
      <c r="H137" s="45"/>
    </row>
    <row r="138" s="2" customFormat="1" ht="16.8" customHeight="1">
      <c r="A138" s="39"/>
      <c r="B138" s="45"/>
      <c r="C138" s="333" t="s">
        <v>1</v>
      </c>
      <c r="D138" s="333" t="s">
        <v>1578</v>
      </c>
      <c r="E138" s="18" t="s">
        <v>1</v>
      </c>
      <c r="F138" s="334">
        <v>15.210000000000001</v>
      </c>
      <c r="G138" s="39"/>
      <c r="H138" s="45"/>
    </row>
    <row r="139" s="2" customFormat="1" ht="16.8" customHeight="1">
      <c r="A139" s="39"/>
      <c r="B139" s="45"/>
      <c r="C139" s="333" t="s">
        <v>1</v>
      </c>
      <c r="D139" s="333" t="s">
        <v>1579</v>
      </c>
      <c r="E139" s="18" t="s">
        <v>1</v>
      </c>
      <c r="F139" s="334">
        <v>12.43</v>
      </c>
      <c r="G139" s="39"/>
      <c r="H139" s="45"/>
    </row>
    <row r="140" s="2" customFormat="1" ht="16.8" customHeight="1">
      <c r="A140" s="39"/>
      <c r="B140" s="45"/>
      <c r="C140" s="333" t="s">
        <v>1</v>
      </c>
      <c r="D140" s="333" t="s">
        <v>1580</v>
      </c>
      <c r="E140" s="18" t="s">
        <v>1</v>
      </c>
      <c r="F140" s="334">
        <v>11.810000000000001</v>
      </c>
      <c r="G140" s="39"/>
      <c r="H140" s="45"/>
    </row>
    <row r="141" s="2" customFormat="1" ht="16.8" customHeight="1">
      <c r="A141" s="39"/>
      <c r="B141" s="45"/>
      <c r="C141" s="333" t="s">
        <v>1</v>
      </c>
      <c r="D141" s="333" t="s">
        <v>1581</v>
      </c>
      <c r="E141" s="18" t="s">
        <v>1</v>
      </c>
      <c r="F141" s="334">
        <v>11.880000000000001</v>
      </c>
      <c r="G141" s="39"/>
      <c r="H141" s="45"/>
    </row>
    <row r="142" s="2" customFormat="1" ht="16.8" customHeight="1">
      <c r="A142" s="39"/>
      <c r="B142" s="45"/>
      <c r="C142" s="333" t="s">
        <v>1</v>
      </c>
      <c r="D142" s="333" t="s">
        <v>1582</v>
      </c>
      <c r="E142" s="18" t="s">
        <v>1</v>
      </c>
      <c r="F142" s="334">
        <v>15.73</v>
      </c>
      <c r="G142" s="39"/>
      <c r="H142" s="45"/>
    </row>
    <row r="143" s="2" customFormat="1" ht="16.8" customHeight="1">
      <c r="A143" s="39"/>
      <c r="B143" s="45"/>
      <c r="C143" s="333" t="s">
        <v>1</v>
      </c>
      <c r="D143" s="333" t="s">
        <v>1583</v>
      </c>
      <c r="E143" s="18" t="s">
        <v>1</v>
      </c>
      <c r="F143" s="334">
        <v>13.83</v>
      </c>
      <c r="G143" s="39"/>
      <c r="H143" s="45"/>
    </row>
    <row r="144" s="2" customFormat="1" ht="16.8" customHeight="1">
      <c r="A144" s="39"/>
      <c r="B144" s="45"/>
      <c r="C144" s="333" t="s">
        <v>1</v>
      </c>
      <c r="D144" s="333" t="s">
        <v>1584</v>
      </c>
      <c r="E144" s="18" t="s">
        <v>1</v>
      </c>
      <c r="F144" s="334">
        <v>10.630000000000001</v>
      </c>
      <c r="G144" s="39"/>
      <c r="H144" s="45"/>
    </row>
    <row r="145" s="2" customFormat="1" ht="16.8" customHeight="1">
      <c r="A145" s="39"/>
      <c r="B145" s="45"/>
      <c r="C145" s="333" t="s">
        <v>187</v>
      </c>
      <c r="D145" s="333" t="s">
        <v>503</v>
      </c>
      <c r="E145" s="18" t="s">
        <v>1</v>
      </c>
      <c r="F145" s="334">
        <v>165.75</v>
      </c>
      <c r="G145" s="39"/>
      <c r="H145" s="45"/>
    </row>
    <row r="146" s="2" customFormat="1" ht="16.8" customHeight="1">
      <c r="A146" s="39"/>
      <c r="B146" s="45"/>
      <c r="C146" s="335" t="s">
        <v>6197</v>
      </c>
      <c r="D146" s="39"/>
      <c r="E146" s="39"/>
      <c r="F146" s="39"/>
      <c r="G146" s="39"/>
      <c r="H146" s="45"/>
    </row>
    <row r="147" s="2" customFormat="1">
      <c r="A147" s="39"/>
      <c r="B147" s="45"/>
      <c r="C147" s="333" t="s">
        <v>1553</v>
      </c>
      <c r="D147" s="333" t="s">
        <v>1554</v>
      </c>
      <c r="E147" s="18" t="s">
        <v>184</v>
      </c>
      <c r="F147" s="334">
        <v>632.25999999999999</v>
      </c>
      <c r="G147" s="39"/>
      <c r="H147" s="45"/>
    </row>
    <row r="148" s="2" customFormat="1" ht="16.8" customHeight="1">
      <c r="A148" s="39"/>
      <c r="B148" s="45"/>
      <c r="C148" s="333" t="s">
        <v>1518</v>
      </c>
      <c r="D148" s="333" t="s">
        <v>1519</v>
      </c>
      <c r="E148" s="18" t="s">
        <v>174</v>
      </c>
      <c r="F148" s="334">
        <v>814.03800000000001</v>
      </c>
      <c r="G148" s="39"/>
      <c r="H148" s="45"/>
    </row>
    <row r="149" s="2" customFormat="1" ht="16.8" customHeight="1">
      <c r="A149" s="39"/>
      <c r="B149" s="45"/>
      <c r="C149" s="333" t="s">
        <v>1527</v>
      </c>
      <c r="D149" s="333" t="s">
        <v>1528</v>
      </c>
      <c r="E149" s="18" t="s">
        <v>174</v>
      </c>
      <c r="F149" s="334">
        <v>814.03800000000001</v>
      </c>
      <c r="G149" s="39"/>
      <c r="H149" s="45"/>
    </row>
    <row r="150" s="2" customFormat="1" ht="16.8" customHeight="1">
      <c r="A150" s="39"/>
      <c r="B150" s="45"/>
      <c r="C150" s="333" t="s">
        <v>1695</v>
      </c>
      <c r="D150" s="333" t="s">
        <v>1696</v>
      </c>
      <c r="E150" s="18" t="s">
        <v>184</v>
      </c>
      <c r="F150" s="334">
        <v>677.79999999999995</v>
      </c>
      <c r="G150" s="39"/>
      <c r="H150" s="45"/>
    </row>
    <row r="151" s="2" customFormat="1" ht="16.8" customHeight="1">
      <c r="A151" s="39"/>
      <c r="B151" s="45"/>
      <c r="C151" s="333" t="s">
        <v>1701</v>
      </c>
      <c r="D151" s="333" t="s">
        <v>1702</v>
      </c>
      <c r="E151" s="18" t="s">
        <v>184</v>
      </c>
      <c r="F151" s="334">
        <v>677.79999999999995</v>
      </c>
      <c r="G151" s="39"/>
      <c r="H151" s="45"/>
    </row>
    <row r="152" s="2" customFormat="1">
      <c r="A152" s="39"/>
      <c r="B152" s="45"/>
      <c r="C152" s="333" t="s">
        <v>1659</v>
      </c>
      <c r="D152" s="333" t="s">
        <v>1660</v>
      </c>
      <c r="E152" s="18" t="s">
        <v>174</v>
      </c>
      <c r="F152" s="334">
        <v>195.298</v>
      </c>
      <c r="G152" s="39"/>
      <c r="H152" s="45"/>
    </row>
    <row r="153" s="2" customFormat="1" ht="16.8" customHeight="1">
      <c r="A153" s="39"/>
      <c r="B153" s="45"/>
      <c r="C153" s="329" t="s">
        <v>190</v>
      </c>
      <c r="D153" s="330" t="s">
        <v>1</v>
      </c>
      <c r="E153" s="331" t="s">
        <v>184</v>
      </c>
      <c r="F153" s="332">
        <v>350</v>
      </c>
      <c r="G153" s="39"/>
      <c r="H153" s="45"/>
    </row>
    <row r="154" s="2" customFormat="1" ht="16.8" customHeight="1">
      <c r="A154" s="39"/>
      <c r="B154" s="45"/>
      <c r="C154" s="333" t="s">
        <v>1</v>
      </c>
      <c r="D154" s="333" t="s">
        <v>1556</v>
      </c>
      <c r="E154" s="18" t="s">
        <v>1</v>
      </c>
      <c r="F154" s="334">
        <v>20.620000000000001</v>
      </c>
      <c r="G154" s="39"/>
      <c r="H154" s="45"/>
    </row>
    <row r="155" s="2" customFormat="1" ht="16.8" customHeight="1">
      <c r="A155" s="39"/>
      <c r="B155" s="45"/>
      <c r="C155" s="333" t="s">
        <v>1</v>
      </c>
      <c r="D155" s="333" t="s">
        <v>1557</v>
      </c>
      <c r="E155" s="18" t="s">
        <v>1</v>
      </c>
      <c r="F155" s="334">
        <v>10.380000000000001</v>
      </c>
      <c r="G155" s="39"/>
      <c r="H155" s="45"/>
    </row>
    <row r="156" s="2" customFormat="1" ht="16.8" customHeight="1">
      <c r="A156" s="39"/>
      <c r="B156" s="45"/>
      <c r="C156" s="333" t="s">
        <v>1</v>
      </c>
      <c r="D156" s="333" t="s">
        <v>1558</v>
      </c>
      <c r="E156" s="18" t="s">
        <v>1</v>
      </c>
      <c r="F156" s="334">
        <v>22.800000000000001</v>
      </c>
      <c r="G156" s="39"/>
      <c r="H156" s="45"/>
    </row>
    <row r="157" s="2" customFormat="1" ht="16.8" customHeight="1">
      <c r="A157" s="39"/>
      <c r="B157" s="45"/>
      <c r="C157" s="333" t="s">
        <v>1</v>
      </c>
      <c r="D157" s="333" t="s">
        <v>1559</v>
      </c>
      <c r="E157" s="18" t="s">
        <v>1</v>
      </c>
      <c r="F157" s="334">
        <v>8.5</v>
      </c>
      <c r="G157" s="39"/>
      <c r="H157" s="45"/>
    </row>
    <row r="158" s="2" customFormat="1" ht="16.8" customHeight="1">
      <c r="A158" s="39"/>
      <c r="B158" s="45"/>
      <c r="C158" s="333" t="s">
        <v>1</v>
      </c>
      <c r="D158" s="333" t="s">
        <v>1560</v>
      </c>
      <c r="E158" s="18" t="s">
        <v>1</v>
      </c>
      <c r="F158" s="334">
        <v>37.439999999999998</v>
      </c>
      <c r="G158" s="39"/>
      <c r="H158" s="45"/>
    </row>
    <row r="159" s="2" customFormat="1" ht="16.8" customHeight="1">
      <c r="A159" s="39"/>
      <c r="B159" s="45"/>
      <c r="C159" s="333" t="s">
        <v>1</v>
      </c>
      <c r="D159" s="333" t="s">
        <v>1561</v>
      </c>
      <c r="E159" s="18" t="s">
        <v>1</v>
      </c>
      <c r="F159" s="334">
        <v>18.390000000000001</v>
      </c>
      <c r="G159" s="39"/>
      <c r="H159" s="45"/>
    </row>
    <row r="160" s="2" customFormat="1" ht="16.8" customHeight="1">
      <c r="A160" s="39"/>
      <c r="B160" s="45"/>
      <c r="C160" s="333" t="s">
        <v>1</v>
      </c>
      <c r="D160" s="333" t="s">
        <v>1562</v>
      </c>
      <c r="E160" s="18" t="s">
        <v>1</v>
      </c>
      <c r="F160" s="334">
        <v>41.049999999999997</v>
      </c>
      <c r="G160" s="39"/>
      <c r="H160" s="45"/>
    </row>
    <row r="161" s="2" customFormat="1" ht="16.8" customHeight="1">
      <c r="A161" s="39"/>
      <c r="B161" s="45"/>
      <c r="C161" s="333" t="s">
        <v>1</v>
      </c>
      <c r="D161" s="333" t="s">
        <v>1563</v>
      </c>
      <c r="E161" s="18" t="s">
        <v>1</v>
      </c>
      <c r="F161" s="334">
        <v>8.8000000000000007</v>
      </c>
      <c r="G161" s="39"/>
      <c r="H161" s="45"/>
    </row>
    <row r="162" s="2" customFormat="1" ht="16.8" customHeight="1">
      <c r="A162" s="39"/>
      <c r="B162" s="45"/>
      <c r="C162" s="333" t="s">
        <v>1</v>
      </c>
      <c r="D162" s="333" t="s">
        <v>1564</v>
      </c>
      <c r="E162" s="18" t="s">
        <v>1</v>
      </c>
      <c r="F162" s="334">
        <v>8.5</v>
      </c>
      <c r="G162" s="39"/>
      <c r="H162" s="45"/>
    </row>
    <row r="163" s="2" customFormat="1" ht="16.8" customHeight="1">
      <c r="A163" s="39"/>
      <c r="B163" s="45"/>
      <c r="C163" s="333" t="s">
        <v>1</v>
      </c>
      <c r="D163" s="333" t="s">
        <v>1565</v>
      </c>
      <c r="E163" s="18" t="s">
        <v>1</v>
      </c>
      <c r="F163" s="334">
        <v>17.91</v>
      </c>
      <c r="G163" s="39"/>
      <c r="H163" s="45"/>
    </row>
    <row r="164" s="2" customFormat="1" ht="16.8" customHeight="1">
      <c r="A164" s="39"/>
      <c r="B164" s="45"/>
      <c r="C164" s="333" t="s">
        <v>1</v>
      </c>
      <c r="D164" s="333" t="s">
        <v>1566</v>
      </c>
      <c r="E164" s="18" t="s">
        <v>1</v>
      </c>
      <c r="F164" s="334">
        <v>40.479999999999997</v>
      </c>
      <c r="G164" s="39"/>
      <c r="H164" s="45"/>
    </row>
    <row r="165" s="2" customFormat="1" ht="16.8" customHeight="1">
      <c r="A165" s="39"/>
      <c r="B165" s="45"/>
      <c r="C165" s="333" t="s">
        <v>1</v>
      </c>
      <c r="D165" s="333" t="s">
        <v>1567</v>
      </c>
      <c r="E165" s="18" t="s">
        <v>1</v>
      </c>
      <c r="F165" s="334">
        <v>8.8000000000000007</v>
      </c>
      <c r="G165" s="39"/>
      <c r="H165" s="45"/>
    </row>
    <row r="166" s="2" customFormat="1" ht="16.8" customHeight="1">
      <c r="A166" s="39"/>
      <c r="B166" s="45"/>
      <c r="C166" s="333" t="s">
        <v>1</v>
      </c>
      <c r="D166" s="333" t="s">
        <v>1568</v>
      </c>
      <c r="E166" s="18" t="s">
        <v>1</v>
      </c>
      <c r="F166" s="334">
        <v>8.5</v>
      </c>
      <c r="G166" s="39"/>
      <c r="H166" s="45"/>
    </row>
    <row r="167" s="2" customFormat="1" ht="16.8" customHeight="1">
      <c r="A167" s="39"/>
      <c r="B167" s="45"/>
      <c r="C167" s="333" t="s">
        <v>1</v>
      </c>
      <c r="D167" s="333" t="s">
        <v>1569</v>
      </c>
      <c r="E167" s="18" t="s">
        <v>1</v>
      </c>
      <c r="F167" s="334">
        <v>30.649999999999999</v>
      </c>
      <c r="G167" s="39"/>
      <c r="H167" s="45"/>
    </row>
    <row r="168" s="2" customFormat="1" ht="16.8" customHeight="1">
      <c r="A168" s="39"/>
      <c r="B168" s="45"/>
      <c r="C168" s="333" t="s">
        <v>1</v>
      </c>
      <c r="D168" s="333" t="s">
        <v>1570</v>
      </c>
      <c r="E168" s="18" t="s">
        <v>1</v>
      </c>
      <c r="F168" s="334">
        <v>40.479999999999997</v>
      </c>
      <c r="G168" s="39"/>
      <c r="H168" s="45"/>
    </row>
    <row r="169" s="2" customFormat="1" ht="16.8" customHeight="1">
      <c r="A169" s="39"/>
      <c r="B169" s="45"/>
      <c r="C169" s="333" t="s">
        <v>1</v>
      </c>
      <c r="D169" s="333" t="s">
        <v>1571</v>
      </c>
      <c r="E169" s="18" t="s">
        <v>1</v>
      </c>
      <c r="F169" s="334">
        <v>8.1999999999999993</v>
      </c>
      <c r="G169" s="39"/>
      <c r="H169" s="45"/>
    </row>
    <row r="170" s="2" customFormat="1" ht="16.8" customHeight="1">
      <c r="A170" s="39"/>
      <c r="B170" s="45"/>
      <c r="C170" s="333" t="s">
        <v>1</v>
      </c>
      <c r="D170" s="333" t="s">
        <v>1572</v>
      </c>
      <c r="E170" s="18" t="s">
        <v>1</v>
      </c>
      <c r="F170" s="334">
        <v>8.5</v>
      </c>
      <c r="G170" s="39"/>
      <c r="H170" s="45"/>
    </row>
    <row r="171" s="2" customFormat="1" ht="16.8" customHeight="1">
      <c r="A171" s="39"/>
      <c r="B171" s="45"/>
      <c r="C171" s="333" t="s">
        <v>1</v>
      </c>
      <c r="D171" s="333" t="s">
        <v>1573</v>
      </c>
      <c r="E171" s="18" t="s">
        <v>1</v>
      </c>
      <c r="F171" s="334">
        <v>10</v>
      </c>
      <c r="G171" s="39"/>
      <c r="H171" s="45"/>
    </row>
    <row r="172" s="2" customFormat="1" ht="16.8" customHeight="1">
      <c r="A172" s="39"/>
      <c r="B172" s="45"/>
      <c r="C172" s="333" t="s">
        <v>190</v>
      </c>
      <c r="D172" s="333" t="s">
        <v>503</v>
      </c>
      <c r="E172" s="18" t="s">
        <v>1</v>
      </c>
      <c r="F172" s="334">
        <v>350</v>
      </c>
      <c r="G172" s="39"/>
      <c r="H172" s="45"/>
    </row>
    <row r="173" s="2" customFormat="1" ht="16.8" customHeight="1">
      <c r="A173" s="39"/>
      <c r="B173" s="45"/>
      <c r="C173" s="335" t="s">
        <v>6197</v>
      </c>
      <c r="D173" s="39"/>
      <c r="E173" s="39"/>
      <c r="F173" s="39"/>
      <c r="G173" s="39"/>
      <c r="H173" s="45"/>
    </row>
    <row r="174" s="2" customFormat="1">
      <c r="A174" s="39"/>
      <c r="B174" s="45"/>
      <c r="C174" s="333" t="s">
        <v>1553</v>
      </c>
      <c r="D174" s="333" t="s">
        <v>1554</v>
      </c>
      <c r="E174" s="18" t="s">
        <v>184</v>
      </c>
      <c r="F174" s="334">
        <v>632.25999999999999</v>
      </c>
      <c r="G174" s="39"/>
      <c r="H174" s="45"/>
    </row>
    <row r="175" s="2" customFormat="1" ht="16.8" customHeight="1">
      <c r="A175" s="39"/>
      <c r="B175" s="45"/>
      <c r="C175" s="333" t="s">
        <v>1518</v>
      </c>
      <c r="D175" s="333" t="s">
        <v>1519</v>
      </c>
      <c r="E175" s="18" t="s">
        <v>174</v>
      </c>
      <c r="F175" s="334">
        <v>814.03800000000001</v>
      </c>
      <c r="G175" s="39"/>
      <c r="H175" s="45"/>
    </row>
    <row r="176" s="2" customFormat="1" ht="16.8" customHeight="1">
      <c r="A176" s="39"/>
      <c r="B176" s="45"/>
      <c r="C176" s="333" t="s">
        <v>1527</v>
      </c>
      <c r="D176" s="333" t="s">
        <v>1528</v>
      </c>
      <c r="E176" s="18" t="s">
        <v>174</v>
      </c>
      <c r="F176" s="334">
        <v>814.03800000000001</v>
      </c>
      <c r="G176" s="39"/>
      <c r="H176" s="45"/>
    </row>
    <row r="177" s="2" customFormat="1" ht="16.8" customHeight="1">
      <c r="A177" s="39"/>
      <c r="B177" s="45"/>
      <c r="C177" s="333" t="s">
        <v>1695</v>
      </c>
      <c r="D177" s="333" t="s">
        <v>1696</v>
      </c>
      <c r="E177" s="18" t="s">
        <v>184</v>
      </c>
      <c r="F177" s="334">
        <v>677.79999999999995</v>
      </c>
      <c r="G177" s="39"/>
      <c r="H177" s="45"/>
    </row>
    <row r="178" s="2" customFormat="1" ht="16.8" customHeight="1">
      <c r="A178" s="39"/>
      <c r="B178" s="45"/>
      <c r="C178" s="333" t="s">
        <v>1701</v>
      </c>
      <c r="D178" s="333" t="s">
        <v>1702</v>
      </c>
      <c r="E178" s="18" t="s">
        <v>184</v>
      </c>
      <c r="F178" s="334">
        <v>677.79999999999995</v>
      </c>
      <c r="G178" s="39"/>
      <c r="H178" s="45"/>
    </row>
    <row r="179" s="2" customFormat="1">
      <c r="A179" s="39"/>
      <c r="B179" s="45"/>
      <c r="C179" s="333" t="s">
        <v>1635</v>
      </c>
      <c r="D179" s="333" t="s">
        <v>1636</v>
      </c>
      <c r="E179" s="18" t="s">
        <v>174</v>
      </c>
      <c r="F179" s="334">
        <v>650.88999999999999</v>
      </c>
      <c r="G179" s="39"/>
      <c r="H179" s="45"/>
    </row>
    <row r="180" s="2" customFormat="1" ht="16.8" customHeight="1">
      <c r="A180" s="39"/>
      <c r="B180" s="45"/>
      <c r="C180" s="329" t="s">
        <v>6209</v>
      </c>
      <c r="D180" s="330" t="s">
        <v>1</v>
      </c>
      <c r="E180" s="331" t="s">
        <v>174</v>
      </c>
      <c r="F180" s="332">
        <v>666</v>
      </c>
      <c r="G180" s="39"/>
      <c r="H180" s="45"/>
    </row>
    <row r="181" s="2" customFormat="1" ht="16.8" customHeight="1">
      <c r="A181" s="39"/>
      <c r="B181" s="45"/>
      <c r="C181" s="333" t="s">
        <v>6209</v>
      </c>
      <c r="D181" s="333" t="s">
        <v>6210</v>
      </c>
      <c r="E181" s="18" t="s">
        <v>1</v>
      </c>
      <c r="F181" s="334">
        <v>666</v>
      </c>
      <c r="G181" s="39"/>
      <c r="H181" s="45"/>
    </row>
    <row r="182" s="2" customFormat="1" ht="16.8" customHeight="1">
      <c r="A182" s="39"/>
      <c r="B182" s="45"/>
      <c r="C182" s="329" t="s">
        <v>193</v>
      </c>
      <c r="D182" s="330" t="s">
        <v>1</v>
      </c>
      <c r="E182" s="331" t="s">
        <v>174</v>
      </c>
      <c r="F182" s="332">
        <v>612.5</v>
      </c>
      <c r="G182" s="39"/>
      <c r="H182" s="45"/>
    </row>
    <row r="183" s="2" customFormat="1" ht="16.8" customHeight="1">
      <c r="A183" s="39"/>
      <c r="B183" s="45"/>
      <c r="C183" s="333" t="s">
        <v>1</v>
      </c>
      <c r="D183" s="333" t="s">
        <v>719</v>
      </c>
      <c r="E183" s="18" t="s">
        <v>1</v>
      </c>
      <c r="F183" s="334">
        <v>612.5</v>
      </c>
      <c r="G183" s="39"/>
      <c r="H183" s="45"/>
    </row>
    <row r="184" s="2" customFormat="1" ht="16.8" customHeight="1">
      <c r="A184" s="39"/>
      <c r="B184" s="45"/>
      <c r="C184" s="333" t="s">
        <v>193</v>
      </c>
      <c r="D184" s="333" t="s">
        <v>255</v>
      </c>
      <c r="E184" s="18" t="s">
        <v>1</v>
      </c>
      <c r="F184" s="334">
        <v>612.5</v>
      </c>
      <c r="G184" s="39"/>
      <c r="H184" s="45"/>
    </row>
    <row r="185" s="2" customFormat="1" ht="16.8" customHeight="1">
      <c r="A185" s="39"/>
      <c r="B185" s="45"/>
      <c r="C185" s="335" t="s">
        <v>6197</v>
      </c>
      <c r="D185" s="39"/>
      <c r="E185" s="39"/>
      <c r="F185" s="39"/>
      <c r="G185" s="39"/>
      <c r="H185" s="45"/>
    </row>
    <row r="186" s="2" customFormat="1">
      <c r="A186" s="39"/>
      <c r="B186" s="45"/>
      <c r="C186" s="333" t="s">
        <v>716</v>
      </c>
      <c r="D186" s="333" t="s">
        <v>717</v>
      </c>
      <c r="E186" s="18" t="s">
        <v>174</v>
      </c>
      <c r="F186" s="334">
        <v>612.5</v>
      </c>
      <c r="G186" s="39"/>
      <c r="H186" s="45"/>
    </row>
    <row r="187" s="2" customFormat="1">
      <c r="A187" s="39"/>
      <c r="B187" s="45"/>
      <c r="C187" s="333" t="s">
        <v>721</v>
      </c>
      <c r="D187" s="333" t="s">
        <v>722</v>
      </c>
      <c r="E187" s="18" t="s">
        <v>174</v>
      </c>
      <c r="F187" s="334">
        <v>612.5</v>
      </c>
      <c r="G187" s="39"/>
      <c r="H187" s="45"/>
    </row>
    <row r="188" s="2" customFormat="1">
      <c r="A188" s="39"/>
      <c r="B188" s="45"/>
      <c r="C188" s="333" t="s">
        <v>725</v>
      </c>
      <c r="D188" s="333" t="s">
        <v>726</v>
      </c>
      <c r="E188" s="18" t="s">
        <v>174</v>
      </c>
      <c r="F188" s="334">
        <v>612.5</v>
      </c>
      <c r="G188" s="39"/>
      <c r="H188" s="45"/>
    </row>
    <row r="189" s="2" customFormat="1" ht="16.8" customHeight="1">
      <c r="A189" s="39"/>
      <c r="B189" s="45"/>
      <c r="C189" s="329" t="s">
        <v>196</v>
      </c>
      <c r="D189" s="330" t="s">
        <v>1</v>
      </c>
      <c r="E189" s="331" t="s">
        <v>174</v>
      </c>
      <c r="F189" s="332">
        <v>27.925000000000001</v>
      </c>
      <c r="G189" s="39"/>
      <c r="H189" s="45"/>
    </row>
    <row r="190" s="2" customFormat="1" ht="16.8" customHeight="1">
      <c r="A190" s="39"/>
      <c r="B190" s="45"/>
      <c r="C190" s="333" t="s">
        <v>1</v>
      </c>
      <c r="D190" s="333" t="s">
        <v>1875</v>
      </c>
      <c r="E190" s="18" t="s">
        <v>1</v>
      </c>
      <c r="F190" s="334">
        <v>4.7000000000000002</v>
      </c>
      <c r="G190" s="39"/>
      <c r="H190" s="45"/>
    </row>
    <row r="191" s="2" customFormat="1" ht="16.8" customHeight="1">
      <c r="A191" s="39"/>
      <c r="B191" s="45"/>
      <c r="C191" s="333" t="s">
        <v>1</v>
      </c>
      <c r="D191" s="333" t="s">
        <v>1876</v>
      </c>
      <c r="E191" s="18" t="s">
        <v>1</v>
      </c>
      <c r="F191" s="334">
        <v>2.3500000000000001</v>
      </c>
      <c r="G191" s="39"/>
      <c r="H191" s="45"/>
    </row>
    <row r="192" s="2" customFormat="1" ht="16.8" customHeight="1">
      <c r="A192" s="39"/>
      <c r="B192" s="45"/>
      <c r="C192" s="333" t="s">
        <v>1</v>
      </c>
      <c r="D192" s="333" t="s">
        <v>1877</v>
      </c>
      <c r="E192" s="18" t="s">
        <v>1</v>
      </c>
      <c r="F192" s="334">
        <v>3.6000000000000001</v>
      </c>
      <c r="G192" s="39"/>
      <c r="H192" s="45"/>
    </row>
    <row r="193" s="2" customFormat="1" ht="16.8" customHeight="1">
      <c r="A193" s="39"/>
      <c r="B193" s="45"/>
      <c r="C193" s="333" t="s">
        <v>1</v>
      </c>
      <c r="D193" s="333" t="s">
        <v>1878</v>
      </c>
      <c r="E193" s="18" t="s">
        <v>1</v>
      </c>
      <c r="F193" s="334">
        <v>2.4500000000000002</v>
      </c>
      <c r="G193" s="39"/>
      <c r="H193" s="45"/>
    </row>
    <row r="194" s="2" customFormat="1" ht="16.8" customHeight="1">
      <c r="A194" s="39"/>
      <c r="B194" s="45"/>
      <c r="C194" s="333" t="s">
        <v>1</v>
      </c>
      <c r="D194" s="333" t="s">
        <v>1879</v>
      </c>
      <c r="E194" s="18" t="s">
        <v>1</v>
      </c>
      <c r="F194" s="334">
        <v>1.2749999999999999</v>
      </c>
      <c r="G194" s="39"/>
      <c r="H194" s="45"/>
    </row>
    <row r="195" s="2" customFormat="1" ht="16.8" customHeight="1">
      <c r="A195" s="39"/>
      <c r="B195" s="45"/>
      <c r="C195" s="333" t="s">
        <v>1</v>
      </c>
      <c r="D195" s="333" t="s">
        <v>1880</v>
      </c>
      <c r="E195" s="18" t="s">
        <v>1</v>
      </c>
      <c r="F195" s="334">
        <v>1.25</v>
      </c>
      <c r="G195" s="39"/>
      <c r="H195" s="45"/>
    </row>
    <row r="196" s="2" customFormat="1" ht="16.8" customHeight="1">
      <c r="A196" s="39"/>
      <c r="B196" s="45"/>
      <c r="C196" s="333" t="s">
        <v>1</v>
      </c>
      <c r="D196" s="333" t="s">
        <v>1881</v>
      </c>
      <c r="E196" s="18" t="s">
        <v>1</v>
      </c>
      <c r="F196" s="334">
        <v>11.025</v>
      </c>
      <c r="G196" s="39"/>
      <c r="H196" s="45"/>
    </row>
    <row r="197" s="2" customFormat="1" ht="16.8" customHeight="1">
      <c r="A197" s="39"/>
      <c r="B197" s="45"/>
      <c r="C197" s="333" t="s">
        <v>1</v>
      </c>
      <c r="D197" s="333" t="s">
        <v>1879</v>
      </c>
      <c r="E197" s="18" t="s">
        <v>1</v>
      </c>
      <c r="F197" s="334">
        <v>1.2749999999999999</v>
      </c>
      <c r="G197" s="39"/>
      <c r="H197" s="45"/>
    </row>
    <row r="198" s="2" customFormat="1" ht="16.8" customHeight="1">
      <c r="A198" s="39"/>
      <c r="B198" s="45"/>
      <c r="C198" s="333" t="s">
        <v>196</v>
      </c>
      <c r="D198" s="333" t="s">
        <v>255</v>
      </c>
      <c r="E198" s="18" t="s">
        <v>1</v>
      </c>
      <c r="F198" s="334">
        <v>27.925000000000001</v>
      </c>
      <c r="G198" s="39"/>
      <c r="H198" s="45"/>
    </row>
    <row r="199" s="2" customFormat="1" ht="16.8" customHeight="1">
      <c r="A199" s="39"/>
      <c r="B199" s="45"/>
      <c r="C199" s="335" t="s">
        <v>6197</v>
      </c>
      <c r="D199" s="39"/>
      <c r="E199" s="39"/>
      <c r="F199" s="39"/>
      <c r="G199" s="39"/>
      <c r="H199" s="45"/>
    </row>
    <row r="200" s="2" customFormat="1" ht="16.8" customHeight="1">
      <c r="A200" s="39"/>
      <c r="B200" s="45"/>
      <c r="C200" s="333" t="s">
        <v>1872</v>
      </c>
      <c r="D200" s="333" t="s">
        <v>1873</v>
      </c>
      <c r="E200" s="18" t="s">
        <v>174</v>
      </c>
      <c r="F200" s="334">
        <v>27.925000000000001</v>
      </c>
      <c r="G200" s="39"/>
      <c r="H200" s="45"/>
    </row>
    <row r="201" s="2" customFormat="1" ht="16.8" customHeight="1">
      <c r="A201" s="39"/>
      <c r="B201" s="45"/>
      <c r="C201" s="333" t="s">
        <v>1856</v>
      </c>
      <c r="D201" s="333" t="s">
        <v>1857</v>
      </c>
      <c r="E201" s="18" t="s">
        <v>174</v>
      </c>
      <c r="F201" s="334">
        <v>27.925000000000001</v>
      </c>
      <c r="G201" s="39"/>
      <c r="H201" s="45"/>
    </row>
    <row r="202" s="2" customFormat="1" ht="16.8" customHeight="1">
      <c r="A202" s="39"/>
      <c r="B202" s="45"/>
      <c r="C202" s="333" t="s">
        <v>1860</v>
      </c>
      <c r="D202" s="333" t="s">
        <v>1861</v>
      </c>
      <c r="E202" s="18" t="s">
        <v>174</v>
      </c>
      <c r="F202" s="334">
        <v>27.925000000000001</v>
      </c>
      <c r="G202" s="39"/>
      <c r="H202" s="45"/>
    </row>
    <row r="203" s="2" customFormat="1" ht="16.8" customHeight="1">
      <c r="A203" s="39"/>
      <c r="B203" s="45"/>
      <c r="C203" s="333" t="s">
        <v>1864</v>
      </c>
      <c r="D203" s="333" t="s">
        <v>1865</v>
      </c>
      <c r="E203" s="18" t="s">
        <v>174</v>
      </c>
      <c r="F203" s="334">
        <v>27.925000000000001</v>
      </c>
      <c r="G203" s="39"/>
      <c r="H203" s="45"/>
    </row>
    <row r="204" s="2" customFormat="1" ht="16.8" customHeight="1">
      <c r="A204" s="39"/>
      <c r="B204" s="45"/>
      <c r="C204" s="333" t="s">
        <v>1868</v>
      </c>
      <c r="D204" s="333" t="s">
        <v>1869</v>
      </c>
      <c r="E204" s="18" t="s">
        <v>174</v>
      </c>
      <c r="F204" s="334">
        <v>27.925000000000001</v>
      </c>
      <c r="G204" s="39"/>
      <c r="H204" s="45"/>
    </row>
    <row r="205" s="2" customFormat="1" ht="16.8" customHeight="1">
      <c r="A205" s="39"/>
      <c r="B205" s="45"/>
      <c r="C205" s="329" t="s">
        <v>6211</v>
      </c>
      <c r="D205" s="330" t="s">
        <v>1</v>
      </c>
      <c r="E205" s="331" t="s">
        <v>174</v>
      </c>
      <c r="F205" s="332">
        <v>1474</v>
      </c>
      <c r="G205" s="39"/>
      <c r="H205" s="45"/>
    </row>
    <row r="206" s="2" customFormat="1" ht="16.8" customHeight="1">
      <c r="A206" s="39"/>
      <c r="B206" s="45"/>
      <c r="C206" s="333" t="s">
        <v>6211</v>
      </c>
      <c r="D206" s="333" t="s">
        <v>6212</v>
      </c>
      <c r="E206" s="18" t="s">
        <v>1</v>
      </c>
      <c r="F206" s="334">
        <v>1474</v>
      </c>
      <c r="G206" s="39"/>
      <c r="H206" s="45"/>
    </row>
    <row r="207" s="2" customFormat="1" ht="16.8" customHeight="1">
      <c r="A207" s="39"/>
      <c r="B207" s="45"/>
      <c r="C207" s="329" t="s">
        <v>6213</v>
      </c>
      <c r="D207" s="330" t="s">
        <v>1</v>
      </c>
      <c r="E207" s="331" t="s">
        <v>174</v>
      </c>
      <c r="F207" s="332">
        <v>1118</v>
      </c>
      <c r="G207" s="39"/>
      <c r="H207" s="45"/>
    </row>
    <row r="208" s="2" customFormat="1" ht="16.8" customHeight="1">
      <c r="A208" s="39"/>
      <c r="B208" s="45"/>
      <c r="C208" s="333" t="s">
        <v>6213</v>
      </c>
      <c r="D208" s="333" t="s">
        <v>6214</v>
      </c>
      <c r="E208" s="18" t="s">
        <v>1</v>
      </c>
      <c r="F208" s="334">
        <v>1118</v>
      </c>
      <c r="G208" s="39"/>
      <c r="H208" s="45"/>
    </row>
    <row r="209" s="2" customFormat="1" ht="26.4" customHeight="1">
      <c r="A209" s="39"/>
      <c r="B209" s="45"/>
      <c r="C209" s="328" t="s">
        <v>6215</v>
      </c>
      <c r="D209" s="328" t="s">
        <v>99</v>
      </c>
      <c r="E209" s="39"/>
      <c r="F209" s="39"/>
      <c r="G209" s="39"/>
      <c r="H209" s="45"/>
    </row>
    <row r="210" s="2" customFormat="1" ht="16.8" customHeight="1">
      <c r="A210" s="39"/>
      <c r="B210" s="45"/>
      <c r="C210" s="329" t="s">
        <v>6211</v>
      </c>
      <c r="D210" s="330" t="s">
        <v>1</v>
      </c>
      <c r="E210" s="331" t="s">
        <v>174</v>
      </c>
      <c r="F210" s="332">
        <v>1474</v>
      </c>
      <c r="G210" s="39"/>
      <c r="H210" s="45"/>
    </row>
    <row r="211" s="2" customFormat="1" ht="16.8" customHeight="1">
      <c r="A211" s="39"/>
      <c r="B211" s="45"/>
      <c r="C211" s="333" t="s">
        <v>6211</v>
      </c>
      <c r="D211" s="333" t="s">
        <v>6212</v>
      </c>
      <c r="E211" s="18" t="s">
        <v>1</v>
      </c>
      <c r="F211" s="334">
        <v>1474</v>
      </c>
      <c r="G211" s="39"/>
      <c r="H211" s="45"/>
    </row>
    <row r="212" s="2" customFormat="1" ht="16.8" customHeight="1">
      <c r="A212" s="39"/>
      <c r="B212" s="45"/>
      <c r="C212" s="329" t="s">
        <v>6213</v>
      </c>
      <c r="D212" s="330" t="s">
        <v>1</v>
      </c>
      <c r="E212" s="331" t="s">
        <v>174</v>
      </c>
      <c r="F212" s="332">
        <v>1118</v>
      </c>
      <c r="G212" s="39"/>
      <c r="H212" s="45"/>
    </row>
    <row r="213" s="2" customFormat="1" ht="16.8" customHeight="1">
      <c r="A213" s="39"/>
      <c r="B213" s="45"/>
      <c r="C213" s="333" t="s">
        <v>6213</v>
      </c>
      <c r="D213" s="333" t="s">
        <v>6214</v>
      </c>
      <c r="E213" s="18" t="s">
        <v>1</v>
      </c>
      <c r="F213" s="334">
        <v>1118</v>
      </c>
      <c r="G213" s="39"/>
      <c r="H213" s="45"/>
    </row>
    <row r="214" s="2" customFormat="1" ht="26.4" customHeight="1">
      <c r="A214" s="39"/>
      <c r="B214" s="45"/>
      <c r="C214" s="328" t="s">
        <v>6216</v>
      </c>
      <c r="D214" s="328" t="s">
        <v>149</v>
      </c>
      <c r="E214" s="39"/>
      <c r="F214" s="39"/>
      <c r="G214" s="39"/>
      <c r="H214" s="45"/>
    </row>
    <row r="215" s="2" customFormat="1" ht="16.8" customHeight="1">
      <c r="A215" s="39"/>
      <c r="B215" s="45"/>
      <c r="C215" s="329" t="s">
        <v>5246</v>
      </c>
      <c r="D215" s="330" t="s">
        <v>1</v>
      </c>
      <c r="E215" s="331" t="s">
        <v>174</v>
      </c>
      <c r="F215" s="332">
        <v>1418.6500000000001</v>
      </c>
      <c r="G215" s="39"/>
      <c r="H215" s="45"/>
    </row>
    <row r="216" s="2" customFormat="1" ht="16.8" customHeight="1">
      <c r="A216" s="39"/>
      <c r="B216" s="45"/>
      <c r="C216" s="333" t="s">
        <v>1</v>
      </c>
      <c r="D216" s="333" t="s">
        <v>5574</v>
      </c>
      <c r="E216" s="18" t="s">
        <v>1</v>
      </c>
      <c r="F216" s="334">
        <v>215.952</v>
      </c>
      <c r="G216" s="39"/>
      <c r="H216" s="45"/>
    </row>
    <row r="217" s="2" customFormat="1" ht="16.8" customHeight="1">
      <c r="A217" s="39"/>
      <c r="B217" s="45"/>
      <c r="C217" s="333" t="s">
        <v>1</v>
      </c>
      <c r="D217" s="333" t="s">
        <v>5575</v>
      </c>
      <c r="E217" s="18" t="s">
        <v>1</v>
      </c>
      <c r="F217" s="334">
        <v>106.26000000000001</v>
      </c>
      <c r="G217" s="39"/>
      <c r="H217" s="45"/>
    </row>
    <row r="218" s="2" customFormat="1" ht="16.8" customHeight="1">
      <c r="A218" s="39"/>
      <c r="B218" s="45"/>
      <c r="C218" s="333" t="s">
        <v>1</v>
      </c>
      <c r="D218" s="333" t="s">
        <v>5576</v>
      </c>
      <c r="E218" s="18" t="s">
        <v>1</v>
      </c>
      <c r="F218" s="334">
        <v>4.7999999999999998</v>
      </c>
      <c r="G218" s="39"/>
      <c r="H218" s="45"/>
    </row>
    <row r="219" s="2" customFormat="1" ht="16.8" customHeight="1">
      <c r="A219" s="39"/>
      <c r="B219" s="45"/>
      <c r="C219" s="333" t="s">
        <v>1</v>
      </c>
      <c r="D219" s="333" t="s">
        <v>5577</v>
      </c>
      <c r="E219" s="18" t="s">
        <v>1</v>
      </c>
      <c r="F219" s="334">
        <v>0.44500000000000001</v>
      </c>
      <c r="G219" s="39"/>
      <c r="H219" s="45"/>
    </row>
    <row r="220" s="2" customFormat="1" ht="16.8" customHeight="1">
      <c r="A220" s="39"/>
      <c r="B220" s="45"/>
      <c r="C220" s="333" t="s">
        <v>1</v>
      </c>
      <c r="D220" s="333" t="s">
        <v>5578</v>
      </c>
      <c r="E220" s="18" t="s">
        <v>1</v>
      </c>
      <c r="F220" s="334">
        <v>1088.8019999999999</v>
      </c>
      <c r="G220" s="39"/>
      <c r="H220" s="45"/>
    </row>
    <row r="221" s="2" customFormat="1" ht="16.8" customHeight="1">
      <c r="A221" s="39"/>
      <c r="B221" s="45"/>
      <c r="C221" s="333" t="s">
        <v>1</v>
      </c>
      <c r="D221" s="333" t="s">
        <v>5579</v>
      </c>
      <c r="E221" s="18" t="s">
        <v>1</v>
      </c>
      <c r="F221" s="334">
        <v>2.391</v>
      </c>
      <c r="G221" s="39"/>
      <c r="H221" s="45"/>
    </row>
    <row r="222" s="2" customFormat="1" ht="16.8" customHeight="1">
      <c r="A222" s="39"/>
      <c r="B222" s="45"/>
      <c r="C222" s="333" t="s">
        <v>5246</v>
      </c>
      <c r="D222" s="333" t="s">
        <v>255</v>
      </c>
      <c r="E222" s="18" t="s">
        <v>1</v>
      </c>
      <c r="F222" s="334">
        <v>1418.6500000000001</v>
      </c>
      <c r="G222" s="39"/>
      <c r="H222" s="45"/>
    </row>
    <row r="223" s="2" customFormat="1" ht="16.8" customHeight="1">
      <c r="A223" s="39"/>
      <c r="B223" s="45"/>
      <c r="C223" s="335" t="s">
        <v>6197</v>
      </c>
      <c r="D223" s="39"/>
      <c r="E223" s="39"/>
      <c r="F223" s="39"/>
      <c r="G223" s="39"/>
      <c r="H223" s="45"/>
    </row>
    <row r="224" s="2" customFormat="1" ht="16.8" customHeight="1">
      <c r="A224" s="39"/>
      <c r="B224" s="45"/>
      <c r="C224" s="333" t="s">
        <v>2846</v>
      </c>
      <c r="D224" s="333" t="s">
        <v>2847</v>
      </c>
      <c r="E224" s="18" t="s">
        <v>174</v>
      </c>
      <c r="F224" s="334">
        <v>1418.6500000000001</v>
      </c>
      <c r="G224" s="39"/>
      <c r="H224" s="45"/>
    </row>
    <row r="225" s="2" customFormat="1" ht="16.8" customHeight="1">
      <c r="A225" s="39"/>
      <c r="B225" s="45"/>
      <c r="C225" s="333" t="s">
        <v>5567</v>
      </c>
      <c r="D225" s="333" t="s">
        <v>5568</v>
      </c>
      <c r="E225" s="18" t="s">
        <v>174</v>
      </c>
      <c r="F225" s="334">
        <v>1418.6500000000001</v>
      </c>
      <c r="G225" s="39"/>
      <c r="H225" s="45"/>
    </row>
    <row r="226" s="2" customFormat="1" ht="16.8" customHeight="1">
      <c r="A226" s="39"/>
      <c r="B226" s="45"/>
      <c r="C226" s="333" t="s">
        <v>1860</v>
      </c>
      <c r="D226" s="333" t="s">
        <v>1861</v>
      </c>
      <c r="E226" s="18" t="s">
        <v>174</v>
      </c>
      <c r="F226" s="334">
        <v>1418.6500000000001</v>
      </c>
      <c r="G226" s="39"/>
      <c r="H226" s="45"/>
    </row>
    <row r="227" s="2" customFormat="1" ht="16.8" customHeight="1">
      <c r="A227" s="39"/>
      <c r="B227" s="45"/>
      <c r="C227" s="333" t="s">
        <v>2840</v>
      </c>
      <c r="D227" s="333" t="s">
        <v>2841</v>
      </c>
      <c r="E227" s="18" t="s">
        <v>174</v>
      </c>
      <c r="F227" s="334">
        <v>1418.6500000000001</v>
      </c>
      <c r="G227" s="39"/>
      <c r="H227" s="45"/>
    </row>
    <row r="228" s="2" customFormat="1" ht="16.8" customHeight="1">
      <c r="A228" s="39"/>
      <c r="B228" s="45"/>
      <c r="C228" s="333" t="s">
        <v>2843</v>
      </c>
      <c r="D228" s="333" t="s">
        <v>2844</v>
      </c>
      <c r="E228" s="18" t="s">
        <v>174</v>
      </c>
      <c r="F228" s="334">
        <v>1418.6500000000001</v>
      </c>
      <c r="G228" s="39"/>
      <c r="H228" s="45"/>
    </row>
    <row r="229" s="2" customFormat="1" ht="16.8" customHeight="1">
      <c r="A229" s="39"/>
      <c r="B229" s="45"/>
      <c r="C229" s="329" t="s">
        <v>196</v>
      </c>
      <c r="D229" s="330" t="s">
        <v>1</v>
      </c>
      <c r="E229" s="331" t="s">
        <v>1</v>
      </c>
      <c r="F229" s="332">
        <v>1.3500000000000001</v>
      </c>
      <c r="G229" s="39"/>
      <c r="H229" s="45"/>
    </row>
    <row r="230" s="2" customFormat="1" ht="16.8" customHeight="1">
      <c r="A230" s="39"/>
      <c r="B230" s="45"/>
      <c r="C230" s="333" t="s">
        <v>1</v>
      </c>
      <c r="D230" s="333" t="s">
        <v>6217</v>
      </c>
      <c r="E230" s="18" t="s">
        <v>1</v>
      </c>
      <c r="F230" s="334">
        <v>1.3500000000000001</v>
      </c>
      <c r="G230" s="39"/>
      <c r="H230" s="45"/>
    </row>
    <row r="231" s="2" customFormat="1" ht="16.8" customHeight="1">
      <c r="A231" s="39"/>
      <c r="B231" s="45"/>
      <c r="C231" s="333" t="s">
        <v>196</v>
      </c>
      <c r="D231" s="333" t="s">
        <v>255</v>
      </c>
      <c r="E231" s="18" t="s">
        <v>1</v>
      </c>
      <c r="F231" s="334">
        <v>1.3500000000000001</v>
      </c>
      <c r="G231" s="39"/>
      <c r="H231" s="45"/>
    </row>
    <row r="232" s="2" customFormat="1" ht="7.44" customHeight="1">
      <c r="A232" s="39"/>
      <c r="B232" s="181"/>
      <c r="C232" s="182"/>
      <c r="D232" s="182"/>
      <c r="E232" s="182"/>
      <c r="F232" s="182"/>
      <c r="G232" s="182"/>
      <c r="H232" s="45"/>
    </row>
    <row r="233" s="2" customFormat="1">
      <c r="A233" s="39"/>
      <c r="B233" s="39"/>
      <c r="C233" s="39"/>
      <c r="D233" s="39"/>
      <c r="E233" s="39"/>
      <c r="F233" s="39"/>
      <c r="G233" s="39"/>
      <c r="H233" s="39"/>
    </row>
  </sheetData>
  <sheetProtection sheet="1" formatColumns="0" formatRows="0" objects="1" scenarios="1" spinCount="100000" saltValue="249PpGlvhPiDQgRPrEawgCSxuerLQJoojIjxz26KGO9WDkQLdUuUykQRVL3QLkzltvVvf2GsdrV64Bjq0JBOQg==" hashValue="f8HSuhXdgM3U00EMOWtDZty6UIDvYQqRsoBLG4kospJ8IBFQFWMlpy0X+PiYfQRfDXe9Y414txq8ibhOcN43QA==" algorithmName="SHA-512" password="CC35"/>
  <mergeCells count="2">
    <mergeCell ref="D5:F5"/>
    <mergeCell ref="D6:F6"/>
  </mergeCells>
  <pageSetup paperSize="9" orientation="portrait" blackAndWhite="1" fitToHeight="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2116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ROUND((SUM(BE132:BE993)),  2)</f>
        <v>0</v>
      </c>
      <c r="G35" s="39"/>
      <c r="H35" s="39"/>
      <c r="I35" s="166">
        <v>0.20999999999999999</v>
      </c>
      <c r="J35" s="165">
        <f>ROUND(((SUM(BE132:BE993))*I35),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ROUND((SUM(BF132:BF993)),  2)</f>
        <v>0</v>
      </c>
      <c r="G36" s="39"/>
      <c r="H36" s="39"/>
      <c r="I36" s="166">
        <v>0.12</v>
      </c>
      <c r="J36" s="165">
        <f>ROUND(((SUM(BF132:BF993))*I36),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ROUND((SUM(BG132:BG993)),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ROUND((SUM(BH132:BH993)),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ROUND((SUM(BI132:BI993)),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D.1.2.1 - Stavebně-konstrukční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204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205</v>
      </c>
      <c r="E100" s="198"/>
      <c r="F100" s="198"/>
      <c r="G100" s="198"/>
      <c r="H100" s="198"/>
      <c r="I100" s="198"/>
      <c r="J100" s="199">
        <f>J134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206</v>
      </c>
      <c r="E101" s="198"/>
      <c r="F101" s="198"/>
      <c r="G101" s="198"/>
      <c r="H101" s="198"/>
      <c r="I101" s="198"/>
      <c r="J101" s="199">
        <f>J145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207</v>
      </c>
      <c r="E102" s="198"/>
      <c r="F102" s="198"/>
      <c r="G102" s="198"/>
      <c r="H102" s="198"/>
      <c r="I102" s="198"/>
      <c r="J102" s="199">
        <f>J223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208</v>
      </c>
      <c r="E103" s="198"/>
      <c r="F103" s="198"/>
      <c r="G103" s="198"/>
      <c r="H103" s="198"/>
      <c r="I103" s="198"/>
      <c r="J103" s="199">
        <f>J407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209</v>
      </c>
      <c r="E104" s="198"/>
      <c r="F104" s="198"/>
      <c r="G104" s="198"/>
      <c r="H104" s="198"/>
      <c r="I104" s="198"/>
      <c r="J104" s="199">
        <f>J906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210</v>
      </c>
      <c r="E105" s="198"/>
      <c r="F105" s="198"/>
      <c r="G105" s="198"/>
      <c r="H105" s="198"/>
      <c r="I105" s="198"/>
      <c r="J105" s="199">
        <f>J954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211</v>
      </c>
      <c r="E106" s="198"/>
      <c r="F106" s="198"/>
      <c r="G106" s="198"/>
      <c r="H106" s="198"/>
      <c r="I106" s="198"/>
      <c r="J106" s="199">
        <f>J961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212</v>
      </c>
      <c r="E107" s="198"/>
      <c r="F107" s="198"/>
      <c r="G107" s="198"/>
      <c r="H107" s="198"/>
      <c r="I107" s="198"/>
      <c r="J107" s="199">
        <f>J967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0"/>
      <c r="C108" s="191"/>
      <c r="D108" s="192" t="s">
        <v>213</v>
      </c>
      <c r="E108" s="193"/>
      <c r="F108" s="193"/>
      <c r="G108" s="193"/>
      <c r="H108" s="193"/>
      <c r="I108" s="193"/>
      <c r="J108" s="194">
        <f>J969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6"/>
      <c r="C109" s="134"/>
      <c r="D109" s="197" t="s">
        <v>222</v>
      </c>
      <c r="E109" s="198"/>
      <c r="F109" s="198"/>
      <c r="G109" s="198"/>
      <c r="H109" s="198"/>
      <c r="I109" s="198"/>
      <c r="J109" s="199">
        <f>J970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227</v>
      </c>
      <c r="E110" s="198"/>
      <c r="F110" s="198"/>
      <c r="G110" s="198"/>
      <c r="H110" s="198"/>
      <c r="I110" s="198"/>
      <c r="J110" s="199">
        <f>J978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229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186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189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192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D.1.2.1 - Stavebně-konstrukční řešení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Areál Nemocnice České Budějovice</v>
      </c>
      <c r="G126" s="41"/>
      <c r="H126" s="41"/>
      <c r="I126" s="33" t="s">
        <v>22</v>
      </c>
      <c r="J126" s="80" t="str">
        <f>IF(J14="","",J14)</f>
        <v>29. 4. 2025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32</v>
      </c>
      <c r="J128" s="37" t="str">
        <f>E23</f>
        <v>AGP nova spol.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30</v>
      </c>
      <c r="D129" s="41"/>
      <c r="E129" s="41"/>
      <c r="F129" s="28" t="str">
        <f>IF(E20="","",E20)</f>
        <v>Vyplň údaj</v>
      </c>
      <c r="G129" s="41"/>
      <c r="H129" s="41"/>
      <c r="I129" s="33" t="s">
        <v>37</v>
      </c>
      <c r="J129" s="37" t="str">
        <f>E26</f>
        <v>QSB,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230</v>
      </c>
      <c r="D131" s="204" t="s">
        <v>68</v>
      </c>
      <c r="E131" s="204" t="s">
        <v>64</v>
      </c>
      <c r="F131" s="204" t="s">
        <v>65</v>
      </c>
      <c r="G131" s="204" t="s">
        <v>231</v>
      </c>
      <c r="H131" s="204" t="s">
        <v>232</v>
      </c>
      <c r="I131" s="204" t="s">
        <v>233</v>
      </c>
      <c r="J131" s="205" t="s">
        <v>201</v>
      </c>
      <c r="K131" s="206" t="s">
        <v>234</v>
      </c>
      <c r="L131" s="207"/>
      <c r="M131" s="101" t="s">
        <v>1</v>
      </c>
      <c r="N131" s="102" t="s">
        <v>47</v>
      </c>
      <c r="O131" s="102" t="s">
        <v>235</v>
      </c>
      <c r="P131" s="102" t="s">
        <v>236</v>
      </c>
      <c r="Q131" s="102" t="s">
        <v>237</v>
      </c>
      <c r="R131" s="102" t="s">
        <v>238</v>
      </c>
      <c r="S131" s="102" t="s">
        <v>239</v>
      </c>
      <c r="T131" s="103" t="s">
        <v>240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241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P133+P969</f>
        <v>0</v>
      </c>
      <c r="Q132" s="105"/>
      <c r="R132" s="210">
        <f>R133+R969</f>
        <v>25069.479146839996</v>
      </c>
      <c r="S132" s="105"/>
      <c r="T132" s="211">
        <f>T133+T969</f>
        <v>97.522599999999997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82</v>
      </c>
      <c r="AU132" s="18" t="s">
        <v>203</v>
      </c>
      <c r="BK132" s="212">
        <f>BK133+BK969</f>
        <v>0</v>
      </c>
    </row>
    <row r="133" s="12" customFormat="1" ht="25.92" customHeight="1">
      <c r="A133" s="12"/>
      <c r="B133" s="213"/>
      <c r="C133" s="214"/>
      <c r="D133" s="215" t="s">
        <v>82</v>
      </c>
      <c r="E133" s="216" t="s">
        <v>242</v>
      </c>
      <c r="F133" s="216" t="s">
        <v>243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P134+P145+P223+P407+P906+P954+P961+P967</f>
        <v>0</v>
      </c>
      <c r="Q133" s="221"/>
      <c r="R133" s="222">
        <f>R134+R145+R223+R407+R906+R954+R961+R967</f>
        <v>25061.152671839995</v>
      </c>
      <c r="S133" s="221"/>
      <c r="T133" s="223">
        <f>T134+T145+T223+T407+T906+T954+T961+T967</f>
        <v>97.522599999999997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90</v>
      </c>
      <c r="AT133" s="225" t="s">
        <v>82</v>
      </c>
      <c r="AU133" s="225" t="s">
        <v>83</v>
      </c>
      <c r="AY133" s="224" t="s">
        <v>244</v>
      </c>
      <c r="BK133" s="226">
        <f>BK134+BK145+BK223+BK407+BK906+BK954+BK961+BK967</f>
        <v>0</v>
      </c>
    </row>
    <row r="134" s="12" customFormat="1" ht="22.8" customHeight="1">
      <c r="A134" s="12"/>
      <c r="B134" s="213"/>
      <c r="C134" s="214"/>
      <c r="D134" s="215" t="s">
        <v>82</v>
      </c>
      <c r="E134" s="227" t="s">
        <v>90</v>
      </c>
      <c r="F134" s="227" t="s">
        <v>245</v>
      </c>
      <c r="G134" s="214"/>
      <c r="H134" s="214"/>
      <c r="I134" s="217"/>
      <c r="J134" s="228">
        <f>BK134</f>
        <v>0</v>
      </c>
      <c r="K134" s="214"/>
      <c r="L134" s="219"/>
      <c r="M134" s="220"/>
      <c r="N134" s="221"/>
      <c r="O134" s="221"/>
      <c r="P134" s="222">
        <f>SUM(P135:P144)</f>
        <v>0</v>
      </c>
      <c r="Q134" s="221"/>
      <c r="R134" s="222">
        <f>SUM(R135:R144)</f>
        <v>0</v>
      </c>
      <c r="S134" s="221"/>
      <c r="T134" s="223">
        <f>SUM(T135:T144)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90</v>
      </c>
      <c r="AT134" s="225" t="s">
        <v>82</v>
      </c>
      <c r="AU134" s="225" t="s">
        <v>90</v>
      </c>
      <c r="AY134" s="224" t="s">
        <v>244</v>
      </c>
      <c r="BK134" s="226">
        <f>SUM(BK135:BK144)</f>
        <v>0</v>
      </c>
    </row>
    <row r="135" s="2" customFormat="1" ht="37.8" customHeight="1">
      <c r="A135" s="39"/>
      <c r="B135" s="40"/>
      <c r="C135" s="229" t="s">
        <v>90</v>
      </c>
      <c r="D135" s="229" t="s">
        <v>247</v>
      </c>
      <c r="E135" s="230" t="s">
        <v>2117</v>
      </c>
      <c r="F135" s="231" t="s">
        <v>2118</v>
      </c>
      <c r="G135" s="232" t="s">
        <v>171</v>
      </c>
      <c r="H135" s="233">
        <v>681.29200000000003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251</v>
      </c>
      <c r="AT135" s="241" t="s">
        <v>247</v>
      </c>
      <c r="AU135" s="241" t="s">
        <v>92</v>
      </c>
      <c r="AY135" s="18" t="s">
        <v>244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251</v>
      </c>
      <c r="BM135" s="241" t="s">
        <v>2119</v>
      </c>
    </row>
    <row r="136" s="13" customFormat="1">
      <c r="A136" s="13"/>
      <c r="B136" s="243"/>
      <c r="C136" s="244"/>
      <c r="D136" s="245" t="s">
        <v>253</v>
      </c>
      <c r="E136" s="246" t="s">
        <v>1</v>
      </c>
      <c r="F136" s="247" t="s">
        <v>2120</v>
      </c>
      <c r="G136" s="244"/>
      <c r="H136" s="248">
        <v>681.29200000000003</v>
      </c>
      <c r="I136" s="249"/>
      <c r="J136" s="244"/>
      <c r="K136" s="244"/>
      <c r="L136" s="250"/>
      <c r="M136" s="251"/>
      <c r="N136" s="252"/>
      <c r="O136" s="252"/>
      <c r="P136" s="252"/>
      <c r="Q136" s="252"/>
      <c r="R136" s="252"/>
      <c r="S136" s="252"/>
      <c r="T136" s="25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4" t="s">
        <v>253</v>
      </c>
      <c r="AU136" s="254" t="s">
        <v>92</v>
      </c>
      <c r="AV136" s="13" t="s">
        <v>92</v>
      </c>
      <c r="AW136" s="13" t="s">
        <v>36</v>
      </c>
      <c r="AX136" s="13" t="s">
        <v>90</v>
      </c>
      <c r="AY136" s="254" t="s">
        <v>244</v>
      </c>
    </row>
    <row r="137" s="2" customFormat="1" ht="37.8" customHeight="1">
      <c r="A137" s="39"/>
      <c r="B137" s="40"/>
      <c r="C137" s="229" t="s">
        <v>92</v>
      </c>
      <c r="D137" s="229" t="s">
        <v>247</v>
      </c>
      <c r="E137" s="230" t="s">
        <v>2121</v>
      </c>
      <c r="F137" s="231" t="s">
        <v>2122</v>
      </c>
      <c r="G137" s="232" t="s">
        <v>171</v>
      </c>
      <c r="H137" s="233">
        <v>681.29200000000003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251</v>
      </c>
      <c r="AT137" s="241" t="s">
        <v>247</v>
      </c>
      <c r="AU137" s="241" t="s">
        <v>92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251</v>
      </c>
      <c r="BM137" s="241" t="s">
        <v>2123</v>
      </c>
    </row>
    <row r="138" s="13" customFormat="1">
      <c r="A138" s="13"/>
      <c r="B138" s="243"/>
      <c r="C138" s="244"/>
      <c r="D138" s="245" t="s">
        <v>253</v>
      </c>
      <c r="E138" s="246" t="s">
        <v>1</v>
      </c>
      <c r="F138" s="247" t="s">
        <v>2120</v>
      </c>
      <c r="G138" s="244"/>
      <c r="H138" s="248">
        <v>681.29200000000003</v>
      </c>
      <c r="I138" s="249"/>
      <c r="J138" s="244"/>
      <c r="K138" s="244"/>
      <c r="L138" s="250"/>
      <c r="M138" s="251"/>
      <c r="N138" s="252"/>
      <c r="O138" s="252"/>
      <c r="P138" s="252"/>
      <c r="Q138" s="252"/>
      <c r="R138" s="252"/>
      <c r="S138" s="252"/>
      <c r="T138" s="25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4" t="s">
        <v>253</v>
      </c>
      <c r="AU138" s="254" t="s">
        <v>92</v>
      </c>
      <c r="AV138" s="13" t="s">
        <v>92</v>
      </c>
      <c r="AW138" s="13" t="s">
        <v>36</v>
      </c>
      <c r="AX138" s="13" t="s">
        <v>90</v>
      </c>
      <c r="AY138" s="254" t="s">
        <v>244</v>
      </c>
    </row>
    <row r="139" s="2" customFormat="1" ht="24.15" customHeight="1">
      <c r="A139" s="39"/>
      <c r="B139" s="40"/>
      <c r="C139" s="229" t="s">
        <v>358</v>
      </c>
      <c r="D139" s="229" t="s">
        <v>247</v>
      </c>
      <c r="E139" s="230" t="s">
        <v>2124</v>
      </c>
      <c r="F139" s="231" t="s">
        <v>2125</v>
      </c>
      <c r="G139" s="232" t="s">
        <v>171</v>
      </c>
      <c r="H139" s="233">
        <v>681.29200000000003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251</v>
      </c>
      <c r="AT139" s="241" t="s">
        <v>247</v>
      </c>
      <c r="AU139" s="241" t="s">
        <v>92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251</v>
      </c>
      <c r="BM139" s="241" t="s">
        <v>2126</v>
      </c>
    </row>
    <row r="140" s="2" customFormat="1" ht="24.15" customHeight="1">
      <c r="A140" s="39"/>
      <c r="B140" s="40"/>
      <c r="C140" s="229" t="s">
        <v>251</v>
      </c>
      <c r="D140" s="229" t="s">
        <v>247</v>
      </c>
      <c r="E140" s="230" t="s">
        <v>2127</v>
      </c>
      <c r="F140" s="231" t="s">
        <v>2128</v>
      </c>
      <c r="G140" s="232" t="s">
        <v>171</v>
      </c>
      <c r="H140" s="233">
        <v>681.29200000000003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251</v>
      </c>
      <c r="AT140" s="241" t="s">
        <v>247</v>
      </c>
      <c r="AU140" s="241" t="s">
        <v>92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251</v>
      </c>
      <c r="BM140" s="241" t="s">
        <v>2129</v>
      </c>
    </row>
    <row r="141" s="2" customFormat="1" ht="24.15" customHeight="1">
      <c r="A141" s="39"/>
      <c r="B141" s="40"/>
      <c r="C141" s="229" t="s">
        <v>260</v>
      </c>
      <c r="D141" s="229" t="s">
        <v>247</v>
      </c>
      <c r="E141" s="230" t="s">
        <v>2130</v>
      </c>
      <c r="F141" s="231" t="s">
        <v>2131</v>
      </c>
      <c r="G141" s="232" t="s">
        <v>338</v>
      </c>
      <c r="H141" s="233">
        <v>2316.393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251</v>
      </c>
      <c r="AT141" s="241" t="s">
        <v>247</v>
      </c>
      <c r="AU141" s="241" t="s">
        <v>92</v>
      </c>
      <c r="AY141" s="18" t="s">
        <v>244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251</v>
      </c>
      <c r="BM141" s="241" t="s">
        <v>2132</v>
      </c>
    </row>
    <row r="142" s="13" customFormat="1">
      <c r="A142" s="13"/>
      <c r="B142" s="243"/>
      <c r="C142" s="244"/>
      <c r="D142" s="245" t="s">
        <v>253</v>
      </c>
      <c r="E142" s="244"/>
      <c r="F142" s="247" t="s">
        <v>2133</v>
      </c>
      <c r="G142" s="244"/>
      <c r="H142" s="248">
        <v>2316.393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253</v>
      </c>
      <c r="AU142" s="254" t="s">
        <v>92</v>
      </c>
      <c r="AV142" s="13" t="s">
        <v>92</v>
      </c>
      <c r="AW142" s="13" t="s">
        <v>4</v>
      </c>
      <c r="AX142" s="13" t="s">
        <v>90</v>
      </c>
      <c r="AY142" s="254" t="s">
        <v>244</v>
      </c>
    </row>
    <row r="143" s="2" customFormat="1" ht="16.5" customHeight="1">
      <c r="A143" s="39"/>
      <c r="B143" s="40"/>
      <c r="C143" s="229" t="s">
        <v>266</v>
      </c>
      <c r="D143" s="229" t="s">
        <v>247</v>
      </c>
      <c r="E143" s="230" t="s">
        <v>2134</v>
      </c>
      <c r="F143" s="231" t="s">
        <v>2135</v>
      </c>
      <c r="G143" s="232" t="s">
        <v>171</v>
      </c>
      <c r="H143" s="233">
        <v>1362.5840000000001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251</v>
      </c>
      <c r="AT143" s="241" t="s">
        <v>247</v>
      </c>
      <c r="AU143" s="241" t="s">
        <v>92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251</v>
      </c>
      <c r="BM143" s="241" t="s">
        <v>2136</v>
      </c>
    </row>
    <row r="144" s="13" customFormat="1">
      <c r="A144" s="13"/>
      <c r="B144" s="243"/>
      <c r="C144" s="244"/>
      <c r="D144" s="245" t="s">
        <v>253</v>
      </c>
      <c r="E144" s="246" t="s">
        <v>1</v>
      </c>
      <c r="F144" s="247" t="s">
        <v>2137</v>
      </c>
      <c r="G144" s="244"/>
      <c r="H144" s="248">
        <v>1362.5840000000001</v>
      </c>
      <c r="I144" s="249"/>
      <c r="J144" s="244"/>
      <c r="K144" s="244"/>
      <c r="L144" s="250"/>
      <c r="M144" s="251"/>
      <c r="N144" s="252"/>
      <c r="O144" s="252"/>
      <c r="P144" s="252"/>
      <c r="Q144" s="252"/>
      <c r="R144" s="252"/>
      <c r="S144" s="252"/>
      <c r="T144" s="25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4" t="s">
        <v>253</v>
      </c>
      <c r="AU144" s="254" t="s">
        <v>92</v>
      </c>
      <c r="AV144" s="13" t="s">
        <v>92</v>
      </c>
      <c r="AW144" s="13" t="s">
        <v>36</v>
      </c>
      <c r="AX144" s="13" t="s">
        <v>90</v>
      </c>
      <c r="AY144" s="254" t="s">
        <v>244</v>
      </c>
    </row>
    <row r="145" s="12" customFormat="1" ht="22.8" customHeight="1">
      <c r="A145" s="12"/>
      <c r="B145" s="213"/>
      <c r="C145" s="214"/>
      <c r="D145" s="215" t="s">
        <v>82</v>
      </c>
      <c r="E145" s="227" t="s">
        <v>92</v>
      </c>
      <c r="F145" s="227" t="s">
        <v>319</v>
      </c>
      <c r="G145" s="214"/>
      <c r="H145" s="214"/>
      <c r="I145" s="217"/>
      <c r="J145" s="228">
        <f>BK145</f>
        <v>0</v>
      </c>
      <c r="K145" s="214"/>
      <c r="L145" s="219"/>
      <c r="M145" s="220"/>
      <c r="N145" s="221"/>
      <c r="O145" s="221"/>
      <c r="P145" s="222">
        <f>SUM(P146:P222)</f>
        <v>0</v>
      </c>
      <c r="Q145" s="221"/>
      <c r="R145" s="222">
        <f>SUM(R146:R222)</f>
        <v>3908.4454286799992</v>
      </c>
      <c r="S145" s="221"/>
      <c r="T145" s="223">
        <f>SUM(T146:T222)</f>
        <v>97.522599999999997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4" t="s">
        <v>90</v>
      </c>
      <c r="AT145" s="225" t="s">
        <v>82</v>
      </c>
      <c r="AU145" s="225" t="s">
        <v>90</v>
      </c>
      <c r="AY145" s="224" t="s">
        <v>244</v>
      </c>
      <c r="BK145" s="226">
        <f>SUM(BK146:BK222)</f>
        <v>0</v>
      </c>
    </row>
    <row r="146" s="2" customFormat="1" ht="24.15" customHeight="1">
      <c r="A146" s="39"/>
      <c r="B146" s="40"/>
      <c r="C146" s="229" t="s">
        <v>274</v>
      </c>
      <c r="D146" s="229" t="s">
        <v>247</v>
      </c>
      <c r="E146" s="230" t="s">
        <v>2138</v>
      </c>
      <c r="F146" s="231" t="s">
        <v>2139</v>
      </c>
      <c r="G146" s="232" t="s">
        <v>184</v>
      </c>
      <c r="H146" s="233">
        <v>1205.4000000000001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6.0000000000000002E-05</v>
      </c>
      <c r="R146" s="239">
        <f>Q146*H146</f>
        <v>0.072324000000000013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251</v>
      </c>
      <c r="AT146" s="241" t="s">
        <v>247</v>
      </c>
      <c r="AU146" s="241" t="s">
        <v>92</v>
      </c>
      <c r="AY146" s="18" t="s">
        <v>244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251</v>
      </c>
      <c r="BM146" s="241" t="s">
        <v>2140</v>
      </c>
    </row>
    <row r="147" s="13" customFormat="1">
      <c r="A147" s="13"/>
      <c r="B147" s="243"/>
      <c r="C147" s="244"/>
      <c r="D147" s="245" t="s">
        <v>253</v>
      </c>
      <c r="E147" s="246" t="s">
        <v>1</v>
      </c>
      <c r="F147" s="247" t="s">
        <v>2141</v>
      </c>
      <c r="G147" s="244"/>
      <c r="H147" s="248">
        <v>1205.4000000000001</v>
      </c>
      <c r="I147" s="249"/>
      <c r="J147" s="244"/>
      <c r="K147" s="244"/>
      <c r="L147" s="250"/>
      <c r="M147" s="251"/>
      <c r="N147" s="252"/>
      <c r="O147" s="252"/>
      <c r="P147" s="252"/>
      <c r="Q147" s="252"/>
      <c r="R147" s="252"/>
      <c r="S147" s="252"/>
      <c r="T147" s="25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4" t="s">
        <v>253</v>
      </c>
      <c r="AU147" s="254" t="s">
        <v>92</v>
      </c>
      <c r="AV147" s="13" t="s">
        <v>92</v>
      </c>
      <c r="AW147" s="13" t="s">
        <v>36</v>
      </c>
      <c r="AX147" s="13" t="s">
        <v>90</v>
      </c>
      <c r="AY147" s="254" t="s">
        <v>244</v>
      </c>
    </row>
    <row r="148" s="2" customFormat="1" ht="33" customHeight="1">
      <c r="A148" s="39"/>
      <c r="B148" s="40"/>
      <c r="C148" s="229" t="s">
        <v>280</v>
      </c>
      <c r="D148" s="229" t="s">
        <v>247</v>
      </c>
      <c r="E148" s="230" t="s">
        <v>2142</v>
      </c>
      <c r="F148" s="231" t="s">
        <v>2143</v>
      </c>
      <c r="G148" s="232" t="s">
        <v>184</v>
      </c>
      <c r="H148" s="233">
        <v>1148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251</v>
      </c>
      <c r="AT148" s="241" t="s">
        <v>247</v>
      </c>
      <c r="AU148" s="241" t="s">
        <v>92</v>
      </c>
      <c r="AY148" s="18" t="s">
        <v>244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251</v>
      </c>
      <c r="BM148" s="241" t="s">
        <v>2144</v>
      </c>
    </row>
    <row r="149" s="15" customFormat="1">
      <c r="A149" s="15"/>
      <c r="B149" s="266"/>
      <c r="C149" s="267"/>
      <c r="D149" s="245" t="s">
        <v>253</v>
      </c>
      <c r="E149" s="268" t="s">
        <v>1</v>
      </c>
      <c r="F149" s="269" t="s">
        <v>2145</v>
      </c>
      <c r="G149" s="267"/>
      <c r="H149" s="268" t="s">
        <v>1</v>
      </c>
      <c r="I149" s="270"/>
      <c r="J149" s="267"/>
      <c r="K149" s="267"/>
      <c r="L149" s="271"/>
      <c r="M149" s="272"/>
      <c r="N149" s="273"/>
      <c r="O149" s="273"/>
      <c r="P149" s="273"/>
      <c r="Q149" s="273"/>
      <c r="R149" s="273"/>
      <c r="S149" s="273"/>
      <c r="T149" s="274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75" t="s">
        <v>253</v>
      </c>
      <c r="AU149" s="275" t="s">
        <v>92</v>
      </c>
      <c r="AV149" s="15" t="s">
        <v>90</v>
      </c>
      <c r="AW149" s="15" t="s">
        <v>36</v>
      </c>
      <c r="AX149" s="15" t="s">
        <v>83</v>
      </c>
      <c r="AY149" s="275" t="s">
        <v>244</v>
      </c>
    </row>
    <row r="150" s="15" customFormat="1">
      <c r="A150" s="15"/>
      <c r="B150" s="266"/>
      <c r="C150" s="267"/>
      <c r="D150" s="245" t="s">
        <v>253</v>
      </c>
      <c r="E150" s="268" t="s">
        <v>1</v>
      </c>
      <c r="F150" s="269" t="s">
        <v>2146</v>
      </c>
      <c r="G150" s="267"/>
      <c r="H150" s="268" t="s">
        <v>1</v>
      </c>
      <c r="I150" s="270"/>
      <c r="J150" s="267"/>
      <c r="K150" s="267"/>
      <c r="L150" s="271"/>
      <c r="M150" s="272"/>
      <c r="N150" s="273"/>
      <c r="O150" s="273"/>
      <c r="P150" s="273"/>
      <c r="Q150" s="273"/>
      <c r="R150" s="273"/>
      <c r="S150" s="273"/>
      <c r="T150" s="27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75" t="s">
        <v>253</v>
      </c>
      <c r="AU150" s="275" t="s">
        <v>92</v>
      </c>
      <c r="AV150" s="15" t="s">
        <v>90</v>
      </c>
      <c r="AW150" s="15" t="s">
        <v>36</v>
      </c>
      <c r="AX150" s="15" t="s">
        <v>83</v>
      </c>
      <c r="AY150" s="275" t="s">
        <v>244</v>
      </c>
    </row>
    <row r="151" s="13" customFormat="1">
      <c r="A151" s="13"/>
      <c r="B151" s="243"/>
      <c r="C151" s="244"/>
      <c r="D151" s="245" t="s">
        <v>253</v>
      </c>
      <c r="E151" s="246" t="s">
        <v>1</v>
      </c>
      <c r="F151" s="247" t="s">
        <v>2147</v>
      </c>
      <c r="G151" s="244"/>
      <c r="H151" s="248">
        <v>455</v>
      </c>
      <c r="I151" s="249"/>
      <c r="J151" s="244"/>
      <c r="K151" s="244"/>
      <c r="L151" s="250"/>
      <c r="M151" s="251"/>
      <c r="N151" s="252"/>
      <c r="O151" s="252"/>
      <c r="P151" s="252"/>
      <c r="Q151" s="252"/>
      <c r="R151" s="252"/>
      <c r="S151" s="252"/>
      <c r="T151" s="25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4" t="s">
        <v>253</v>
      </c>
      <c r="AU151" s="254" t="s">
        <v>92</v>
      </c>
      <c r="AV151" s="13" t="s">
        <v>92</v>
      </c>
      <c r="AW151" s="13" t="s">
        <v>36</v>
      </c>
      <c r="AX151" s="13" t="s">
        <v>83</v>
      </c>
      <c r="AY151" s="254" t="s">
        <v>244</v>
      </c>
    </row>
    <row r="152" s="13" customFormat="1">
      <c r="A152" s="13"/>
      <c r="B152" s="243"/>
      <c r="C152" s="244"/>
      <c r="D152" s="245" t="s">
        <v>253</v>
      </c>
      <c r="E152" s="246" t="s">
        <v>1</v>
      </c>
      <c r="F152" s="247" t="s">
        <v>2148</v>
      </c>
      <c r="G152" s="244"/>
      <c r="H152" s="248">
        <v>693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253</v>
      </c>
      <c r="AU152" s="254" t="s">
        <v>92</v>
      </c>
      <c r="AV152" s="13" t="s">
        <v>92</v>
      </c>
      <c r="AW152" s="13" t="s">
        <v>36</v>
      </c>
      <c r="AX152" s="13" t="s">
        <v>83</v>
      </c>
      <c r="AY152" s="254" t="s">
        <v>244</v>
      </c>
    </row>
    <row r="153" s="14" customFormat="1">
      <c r="A153" s="14"/>
      <c r="B153" s="255"/>
      <c r="C153" s="256"/>
      <c r="D153" s="245" t="s">
        <v>253</v>
      </c>
      <c r="E153" s="257" t="s">
        <v>1</v>
      </c>
      <c r="F153" s="258" t="s">
        <v>255</v>
      </c>
      <c r="G153" s="256"/>
      <c r="H153" s="259">
        <v>1148</v>
      </c>
      <c r="I153" s="260"/>
      <c r="J153" s="256"/>
      <c r="K153" s="256"/>
      <c r="L153" s="261"/>
      <c r="M153" s="262"/>
      <c r="N153" s="263"/>
      <c r="O153" s="263"/>
      <c r="P153" s="263"/>
      <c r="Q153" s="263"/>
      <c r="R153" s="263"/>
      <c r="S153" s="263"/>
      <c r="T153" s="26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5" t="s">
        <v>253</v>
      </c>
      <c r="AU153" s="265" t="s">
        <v>92</v>
      </c>
      <c r="AV153" s="14" t="s">
        <v>251</v>
      </c>
      <c r="AW153" s="14" t="s">
        <v>36</v>
      </c>
      <c r="AX153" s="14" t="s">
        <v>90</v>
      </c>
      <c r="AY153" s="265" t="s">
        <v>244</v>
      </c>
    </row>
    <row r="154" s="2" customFormat="1" ht="24.15" customHeight="1">
      <c r="A154" s="39"/>
      <c r="B154" s="40"/>
      <c r="C154" s="287" t="s">
        <v>288</v>
      </c>
      <c r="D154" s="287" t="s">
        <v>529</v>
      </c>
      <c r="E154" s="288" t="s">
        <v>2149</v>
      </c>
      <c r="F154" s="289" t="s">
        <v>2150</v>
      </c>
      <c r="G154" s="290" t="s">
        <v>171</v>
      </c>
      <c r="H154" s="291">
        <v>1298.3879999999999</v>
      </c>
      <c r="I154" s="292"/>
      <c r="J154" s="293">
        <f>ROUND(I154*H154,2)</f>
        <v>0</v>
      </c>
      <c r="K154" s="294"/>
      <c r="L154" s="295"/>
      <c r="M154" s="296" t="s">
        <v>1</v>
      </c>
      <c r="N154" s="297" t="s">
        <v>48</v>
      </c>
      <c r="O154" s="92"/>
      <c r="P154" s="239">
        <f>O154*H154</f>
        <v>0</v>
      </c>
      <c r="Q154" s="239">
        <v>2.4289999999999998</v>
      </c>
      <c r="R154" s="239">
        <f>Q154*H154</f>
        <v>3153.7844519999994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280</v>
      </c>
      <c r="AT154" s="241" t="s">
        <v>529</v>
      </c>
      <c r="AU154" s="241" t="s">
        <v>92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251</v>
      </c>
      <c r="BM154" s="241" t="s">
        <v>2151</v>
      </c>
    </row>
    <row r="155" s="15" customFormat="1">
      <c r="A155" s="15"/>
      <c r="B155" s="266"/>
      <c r="C155" s="267"/>
      <c r="D155" s="245" t="s">
        <v>253</v>
      </c>
      <c r="E155" s="268" t="s">
        <v>1</v>
      </c>
      <c r="F155" s="269" t="s">
        <v>2145</v>
      </c>
      <c r="G155" s="267"/>
      <c r="H155" s="268" t="s">
        <v>1</v>
      </c>
      <c r="I155" s="270"/>
      <c r="J155" s="267"/>
      <c r="K155" s="267"/>
      <c r="L155" s="271"/>
      <c r="M155" s="272"/>
      <c r="N155" s="273"/>
      <c r="O155" s="273"/>
      <c r="P155" s="273"/>
      <c r="Q155" s="273"/>
      <c r="R155" s="273"/>
      <c r="S155" s="273"/>
      <c r="T155" s="27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75" t="s">
        <v>253</v>
      </c>
      <c r="AU155" s="275" t="s">
        <v>92</v>
      </c>
      <c r="AV155" s="15" t="s">
        <v>90</v>
      </c>
      <c r="AW155" s="15" t="s">
        <v>36</v>
      </c>
      <c r="AX155" s="15" t="s">
        <v>83</v>
      </c>
      <c r="AY155" s="275" t="s">
        <v>244</v>
      </c>
    </row>
    <row r="156" s="15" customFormat="1">
      <c r="A156" s="15"/>
      <c r="B156" s="266"/>
      <c r="C156" s="267"/>
      <c r="D156" s="245" t="s">
        <v>253</v>
      </c>
      <c r="E156" s="268" t="s">
        <v>1</v>
      </c>
      <c r="F156" s="269" t="s">
        <v>2146</v>
      </c>
      <c r="G156" s="267"/>
      <c r="H156" s="268" t="s">
        <v>1</v>
      </c>
      <c r="I156" s="270"/>
      <c r="J156" s="267"/>
      <c r="K156" s="267"/>
      <c r="L156" s="271"/>
      <c r="M156" s="272"/>
      <c r="N156" s="273"/>
      <c r="O156" s="273"/>
      <c r="P156" s="273"/>
      <c r="Q156" s="273"/>
      <c r="R156" s="273"/>
      <c r="S156" s="273"/>
      <c r="T156" s="27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75" t="s">
        <v>253</v>
      </c>
      <c r="AU156" s="275" t="s">
        <v>92</v>
      </c>
      <c r="AV156" s="15" t="s">
        <v>90</v>
      </c>
      <c r="AW156" s="15" t="s">
        <v>36</v>
      </c>
      <c r="AX156" s="15" t="s">
        <v>83</v>
      </c>
      <c r="AY156" s="275" t="s">
        <v>244</v>
      </c>
    </row>
    <row r="157" s="13" customFormat="1">
      <c r="A157" s="13"/>
      <c r="B157" s="243"/>
      <c r="C157" s="244"/>
      <c r="D157" s="245" t="s">
        <v>253</v>
      </c>
      <c r="E157" s="246" t="s">
        <v>1</v>
      </c>
      <c r="F157" s="247" t="s">
        <v>2152</v>
      </c>
      <c r="G157" s="244"/>
      <c r="H157" s="248">
        <v>514.60500000000002</v>
      </c>
      <c r="I157" s="249"/>
      <c r="J157" s="244"/>
      <c r="K157" s="244"/>
      <c r="L157" s="250"/>
      <c r="M157" s="251"/>
      <c r="N157" s="252"/>
      <c r="O157" s="252"/>
      <c r="P157" s="252"/>
      <c r="Q157" s="252"/>
      <c r="R157" s="252"/>
      <c r="S157" s="252"/>
      <c r="T157" s="25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4" t="s">
        <v>253</v>
      </c>
      <c r="AU157" s="254" t="s">
        <v>92</v>
      </c>
      <c r="AV157" s="13" t="s">
        <v>92</v>
      </c>
      <c r="AW157" s="13" t="s">
        <v>36</v>
      </c>
      <c r="AX157" s="13" t="s">
        <v>83</v>
      </c>
      <c r="AY157" s="254" t="s">
        <v>244</v>
      </c>
    </row>
    <row r="158" s="13" customFormat="1">
      <c r="A158" s="13"/>
      <c r="B158" s="243"/>
      <c r="C158" s="244"/>
      <c r="D158" s="245" t="s">
        <v>253</v>
      </c>
      <c r="E158" s="246" t="s">
        <v>1</v>
      </c>
      <c r="F158" s="247" t="s">
        <v>2153</v>
      </c>
      <c r="G158" s="244"/>
      <c r="H158" s="248">
        <v>783.78300000000002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253</v>
      </c>
      <c r="AU158" s="254" t="s">
        <v>92</v>
      </c>
      <c r="AV158" s="13" t="s">
        <v>92</v>
      </c>
      <c r="AW158" s="13" t="s">
        <v>36</v>
      </c>
      <c r="AX158" s="13" t="s">
        <v>83</v>
      </c>
      <c r="AY158" s="254" t="s">
        <v>244</v>
      </c>
    </row>
    <row r="159" s="14" customFormat="1">
      <c r="A159" s="14"/>
      <c r="B159" s="255"/>
      <c r="C159" s="256"/>
      <c r="D159" s="245" t="s">
        <v>253</v>
      </c>
      <c r="E159" s="257" t="s">
        <v>1</v>
      </c>
      <c r="F159" s="258" t="s">
        <v>255</v>
      </c>
      <c r="G159" s="256"/>
      <c r="H159" s="259">
        <v>1298.3879999999999</v>
      </c>
      <c r="I159" s="260"/>
      <c r="J159" s="256"/>
      <c r="K159" s="256"/>
      <c r="L159" s="261"/>
      <c r="M159" s="262"/>
      <c r="N159" s="263"/>
      <c r="O159" s="263"/>
      <c r="P159" s="263"/>
      <c r="Q159" s="263"/>
      <c r="R159" s="263"/>
      <c r="S159" s="263"/>
      <c r="T159" s="26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5" t="s">
        <v>253</v>
      </c>
      <c r="AU159" s="265" t="s">
        <v>92</v>
      </c>
      <c r="AV159" s="14" t="s">
        <v>251</v>
      </c>
      <c r="AW159" s="14" t="s">
        <v>36</v>
      </c>
      <c r="AX159" s="14" t="s">
        <v>90</v>
      </c>
      <c r="AY159" s="265" t="s">
        <v>244</v>
      </c>
    </row>
    <row r="160" s="2" customFormat="1" ht="24.15" customHeight="1">
      <c r="A160" s="39"/>
      <c r="B160" s="40"/>
      <c r="C160" s="229" t="s">
        <v>292</v>
      </c>
      <c r="D160" s="229" t="s">
        <v>247</v>
      </c>
      <c r="E160" s="230" t="s">
        <v>2154</v>
      </c>
      <c r="F160" s="231" t="s">
        <v>2155</v>
      </c>
      <c r="G160" s="232" t="s">
        <v>338</v>
      </c>
      <c r="H160" s="233">
        <v>32.5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1.11381</v>
      </c>
      <c r="R160" s="239">
        <f>Q160*H160</f>
        <v>36.198824999999999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251</v>
      </c>
      <c r="AT160" s="241" t="s">
        <v>247</v>
      </c>
      <c r="AU160" s="241" t="s">
        <v>92</v>
      </c>
      <c r="AY160" s="18" t="s">
        <v>244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251</v>
      </c>
      <c r="BM160" s="241" t="s">
        <v>2156</v>
      </c>
    </row>
    <row r="161" s="15" customFormat="1">
      <c r="A161" s="15"/>
      <c r="B161" s="266"/>
      <c r="C161" s="267"/>
      <c r="D161" s="245" t="s">
        <v>253</v>
      </c>
      <c r="E161" s="268" t="s">
        <v>1</v>
      </c>
      <c r="F161" s="269" t="s">
        <v>2157</v>
      </c>
      <c r="G161" s="267"/>
      <c r="H161" s="268" t="s">
        <v>1</v>
      </c>
      <c r="I161" s="270"/>
      <c r="J161" s="267"/>
      <c r="K161" s="267"/>
      <c r="L161" s="271"/>
      <c r="M161" s="272"/>
      <c r="N161" s="273"/>
      <c r="O161" s="273"/>
      <c r="P161" s="273"/>
      <c r="Q161" s="273"/>
      <c r="R161" s="273"/>
      <c r="S161" s="273"/>
      <c r="T161" s="274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75" t="s">
        <v>253</v>
      </c>
      <c r="AU161" s="275" t="s">
        <v>92</v>
      </c>
      <c r="AV161" s="15" t="s">
        <v>90</v>
      </c>
      <c r="AW161" s="15" t="s">
        <v>36</v>
      </c>
      <c r="AX161" s="15" t="s">
        <v>83</v>
      </c>
      <c r="AY161" s="275" t="s">
        <v>244</v>
      </c>
    </row>
    <row r="162" s="13" customFormat="1">
      <c r="A162" s="13"/>
      <c r="B162" s="243"/>
      <c r="C162" s="244"/>
      <c r="D162" s="245" t="s">
        <v>253</v>
      </c>
      <c r="E162" s="246" t="s">
        <v>1</v>
      </c>
      <c r="F162" s="247" t="s">
        <v>2158</v>
      </c>
      <c r="G162" s="244"/>
      <c r="H162" s="248">
        <v>32.5</v>
      </c>
      <c r="I162" s="249"/>
      <c r="J162" s="244"/>
      <c r="K162" s="244"/>
      <c r="L162" s="250"/>
      <c r="M162" s="251"/>
      <c r="N162" s="252"/>
      <c r="O162" s="252"/>
      <c r="P162" s="252"/>
      <c r="Q162" s="252"/>
      <c r="R162" s="252"/>
      <c r="S162" s="252"/>
      <c r="T162" s="25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4" t="s">
        <v>253</v>
      </c>
      <c r="AU162" s="254" t="s">
        <v>92</v>
      </c>
      <c r="AV162" s="13" t="s">
        <v>92</v>
      </c>
      <c r="AW162" s="13" t="s">
        <v>36</v>
      </c>
      <c r="AX162" s="13" t="s">
        <v>90</v>
      </c>
      <c r="AY162" s="254" t="s">
        <v>244</v>
      </c>
    </row>
    <row r="163" s="2" customFormat="1" ht="24.15" customHeight="1">
      <c r="A163" s="39"/>
      <c r="B163" s="40"/>
      <c r="C163" s="229" t="s">
        <v>297</v>
      </c>
      <c r="D163" s="229" t="s">
        <v>247</v>
      </c>
      <c r="E163" s="230" t="s">
        <v>2159</v>
      </c>
      <c r="F163" s="231" t="s">
        <v>2160</v>
      </c>
      <c r="G163" s="232" t="s">
        <v>184</v>
      </c>
      <c r="H163" s="233">
        <v>57.399999999999999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1.6990000000000001</v>
      </c>
      <c r="T163" s="240">
        <f>S163*H163</f>
        <v>97.522599999999997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251</v>
      </c>
      <c r="AT163" s="241" t="s">
        <v>247</v>
      </c>
      <c r="AU163" s="241" t="s">
        <v>92</v>
      </c>
      <c r="AY163" s="18" t="s">
        <v>244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251</v>
      </c>
      <c r="BM163" s="241" t="s">
        <v>2161</v>
      </c>
    </row>
    <row r="164" s="13" customFormat="1">
      <c r="A164" s="13"/>
      <c r="B164" s="243"/>
      <c r="C164" s="244"/>
      <c r="D164" s="245" t="s">
        <v>253</v>
      </c>
      <c r="E164" s="246" t="s">
        <v>1</v>
      </c>
      <c r="F164" s="247" t="s">
        <v>2162</v>
      </c>
      <c r="G164" s="244"/>
      <c r="H164" s="248">
        <v>57.399999999999999</v>
      </c>
      <c r="I164" s="249"/>
      <c r="J164" s="244"/>
      <c r="K164" s="244"/>
      <c r="L164" s="250"/>
      <c r="M164" s="251"/>
      <c r="N164" s="252"/>
      <c r="O164" s="252"/>
      <c r="P164" s="252"/>
      <c r="Q164" s="252"/>
      <c r="R164" s="252"/>
      <c r="S164" s="252"/>
      <c r="T164" s="25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4" t="s">
        <v>253</v>
      </c>
      <c r="AU164" s="254" t="s">
        <v>92</v>
      </c>
      <c r="AV164" s="13" t="s">
        <v>92</v>
      </c>
      <c r="AW164" s="13" t="s">
        <v>36</v>
      </c>
      <c r="AX164" s="13" t="s">
        <v>90</v>
      </c>
      <c r="AY164" s="254" t="s">
        <v>244</v>
      </c>
    </row>
    <row r="165" s="2" customFormat="1" ht="24.15" customHeight="1">
      <c r="A165" s="39"/>
      <c r="B165" s="40"/>
      <c r="C165" s="229" t="s">
        <v>8</v>
      </c>
      <c r="D165" s="229" t="s">
        <v>247</v>
      </c>
      <c r="E165" s="230" t="s">
        <v>2163</v>
      </c>
      <c r="F165" s="231" t="s">
        <v>2164</v>
      </c>
      <c r="G165" s="232" t="s">
        <v>171</v>
      </c>
      <c r="H165" s="233">
        <v>57.200000000000003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2.5018699999999998</v>
      </c>
      <c r="R165" s="239">
        <f>Q165*H165</f>
        <v>143.10696400000001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251</v>
      </c>
      <c r="AT165" s="241" t="s">
        <v>247</v>
      </c>
      <c r="AU165" s="241" t="s">
        <v>92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251</v>
      </c>
      <c r="BM165" s="241" t="s">
        <v>2165</v>
      </c>
    </row>
    <row r="166" s="13" customFormat="1">
      <c r="A166" s="13"/>
      <c r="B166" s="243"/>
      <c r="C166" s="244"/>
      <c r="D166" s="245" t="s">
        <v>253</v>
      </c>
      <c r="E166" s="246" t="s">
        <v>1</v>
      </c>
      <c r="F166" s="247" t="s">
        <v>2166</v>
      </c>
      <c r="G166" s="244"/>
      <c r="H166" s="248">
        <v>11.1</v>
      </c>
      <c r="I166" s="249"/>
      <c r="J166" s="244"/>
      <c r="K166" s="244"/>
      <c r="L166" s="250"/>
      <c r="M166" s="251"/>
      <c r="N166" s="252"/>
      <c r="O166" s="252"/>
      <c r="P166" s="252"/>
      <c r="Q166" s="252"/>
      <c r="R166" s="252"/>
      <c r="S166" s="252"/>
      <c r="T166" s="25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4" t="s">
        <v>253</v>
      </c>
      <c r="AU166" s="254" t="s">
        <v>92</v>
      </c>
      <c r="AV166" s="13" t="s">
        <v>92</v>
      </c>
      <c r="AW166" s="13" t="s">
        <v>36</v>
      </c>
      <c r="AX166" s="13" t="s">
        <v>83</v>
      </c>
      <c r="AY166" s="254" t="s">
        <v>244</v>
      </c>
    </row>
    <row r="167" s="13" customFormat="1">
      <c r="A167" s="13"/>
      <c r="B167" s="243"/>
      <c r="C167" s="244"/>
      <c r="D167" s="245" t="s">
        <v>253</v>
      </c>
      <c r="E167" s="246" t="s">
        <v>1</v>
      </c>
      <c r="F167" s="247" t="s">
        <v>2167</v>
      </c>
      <c r="G167" s="244"/>
      <c r="H167" s="248">
        <v>30.399999999999999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253</v>
      </c>
      <c r="AU167" s="254" t="s">
        <v>92</v>
      </c>
      <c r="AV167" s="13" t="s">
        <v>92</v>
      </c>
      <c r="AW167" s="13" t="s">
        <v>36</v>
      </c>
      <c r="AX167" s="13" t="s">
        <v>83</v>
      </c>
      <c r="AY167" s="254" t="s">
        <v>244</v>
      </c>
    </row>
    <row r="168" s="13" customFormat="1">
      <c r="A168" s="13"/>
      <c r="B168" s="243"/>
      <c r="C168" s="244"/>
      <c r="D168" s="245" t="s">
        <v>253</v>
      </c>
      <c r="E168" s="246" t="s">
        <v>1</v>
      </c>
      <c r="F168" s="247" t="s">
        <v>2168</v>
      </c>
      <c r="G168" s="244"/>
      <c r="H168" s="248">
        <v>12.4</v>
      </c>
      <c r="I168" s="249"/>
      <c r="J168" s="244"/>
      <c r="K168" s="244"/>
      <c r="L168" s="250"/>
      <c r="M168" s="251"/>
      <c r="N168" s="252"/>
      <c r="O168" s="252"/>
      <c r="P168" s="252"/>
      <c r="Q168" s="252"/>
      <c r="R168" s="252"/>
      <c r="S168" s="252"/>
      <c r="T168" s="25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4" t="s">
        <v>253</v>
      </c>
      <c r="AU168" s="254" t="s">
        <v>92</v>
      </c>
      <c r="AV168" s="13" t="s">
        <v>92</v>
      </c>
      <c r="AW168" s="13" t="s">
        <v>36</v>
      </c>
      <c r="AX168" s="13" t="s">
        <v>83</v>
      </c>
      <c r="AY168" s="254" t="s">
        <v>244</v>
      </c>
    </row>
    <row r="169" s="13" customFormat="1">
      <c r="A169" s="13"/>
      <c r="B169" s="243"/>
      <c r="C169" s="244"/>
      <c r="D169" s="245" t="s">
        <v>253</v>
      </c>
      <c r="E169" s="246" t="s">
        <v>1</v>
      </c>
      <c r="F169" s="247" t="s">
        <v>2169</v>
      </c>
      <c r="G169" s="244"/>
      <c r="H169" s="248">
        <v>3.2999999999999998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253</v>
      </c>
      <c r="AU169" s="254" t="s">
        <v>92</v>
      </c>
      <c r="AV169" s="13" t="s">
        <v>92</v>
      </c>
      <c r="AW169" s="13" t="s">
        <v>36</v>
      </c>
      <c r="AX169" s="13" t="s">
        <v>83</v>
      </c>
      <c r="AY169" s="254" t="s">
        <v>244</v>
      </c>
    </row>
    <row r="170" s="14" customFormat="1">
      <c r="A170" s="14"/>
      <c r="B170" s="255"/>
      <c r="C170" s="256"/>
      <c r="D170" s="245" t="s">
        <v>253</v>
      </c>
      <c r="E170" s="257" t="s">
        <v>1</v>
      </c>
      <c r="F170" s="258" t="s">
        <v>255</v>
      </c>
      <c r="G170" s="256"/>
      <c r="H170" s="259">
        <v>57.200000000000003</v>
      </c>
      <c r="I170" s="260"/>
      <c r="J170" s="256"/>
      <c r="K170" s="256"/>
      <c r="L170" s="261"/>
      <c r="M170" s="262"/>
      <c r="N170" s="263"/>
      <c r="O170" s="263"/>
      <c r="P170" s="263"/>
      <c r="Q170" s="263"/>
      <c r="R170" s="263"/>
      <c r="S170" s="263"/>
      <c r="T170" s="26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5" t="s">
        <v>253</v>
      </c>
      <c r="AU170" s="265" t="s">
        <v>92</v>
      </c>
      <c r="AV170" s="14" t="s">
        <v>251</v>
      </c>
      <c r="AW170" s="14" t="s">
        <v>36</v>
      </c>
      <c r="AX170" s="14" t="s">
        <v>90</v>
      </c>
      <c r="AY170" s="265" t="s">
        <v>244</v>
      </c>
    </row>
    <row r="171" s="2" customFormat="1" ht="16.5" customHeight="1">
      <c r="A171" s="39"/>
      <c r="B171" s="40"/>
      <c r="C171" s="229" t="s">
        <v>311</v>
      </c>
      <c r="D171" s="229" t="s">
        <v>247</v>
      </c>
      <c r="E171" s="230" t="s">
        <v>2170</v>
      </c>
      <c r="F171" s="231" t="s">
        <v>2171</v>
      </c>
      <c r="G171" s="232" t="s">
        <v>174</v>
      </c>
      <c r="H171" s="233">
        <v>27.638999999999999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0.0029399999999999999</v>
      </c>
      <c r="R171" s="239">
        <f>Q171*H171</f>
        <v>0.081258659999999996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251</v>
      </c>
      <c r="AT171" s="241" t="s">
        <v>247</v>
      </c>
      <c r="AU171" s="241" t="s">
        <v>92</v>
      </c>
      <c r="AY171" s="18" t="s">
        <v>244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251</v>
      </c>
      <c r="BM171" s="241" t="s">
        <v>2172</v>
      </c>
    </row>
    <row r="172" s="15" customFormat="1">
      <c r="A172" s="15"/>
      <c r="B172" s="266"/>
      <c r="C172" s="267"/>
      <c r="D172" s="245" t="s">
        <v>253</v>
      </c>
      <c r="E172" s="268" t="s">
        <v>1</v>
      </c>
      <c r="F172" s="269" t="s">
        <v>2173</v>
      </c>
      <c r="G172" s="267"/>
      <c r="H172" s="268" t="s">
        <v>1</v>
      </c>
      <c r="I172" s="270"/>
      <c r="J172" s="267"/>
      <c r="K172" s="267"/>
      <c r="L172" s="271"/>
      <c r="M172" s="272"/>
      <c r="N172" s="273"/>
      <c r="O172" s="273"/>
      <c r="P172" s="273"/>
      <c r="Q172" s="273"/>
      <c r="R172" s="273"/>
      <c r="S172" s="273"/>
      <c r="T172" s="274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75" t="s">
        <v>253</v>
      </c>
      <c r="AU172" s="275" t="s">
        <v>92</v>
      </c>
      <c r="AV172" s="15" t="s">
        <v>90</v>
      </c>
      <c r="AW172" s="15" t="s">
        <v>36</v>
      </c>
      <c r="AX172" s="15" t="s">
        <v>83</v>
      </c>
      <c r="AY172" s="275" t="s">
        <v>244</v>
      </c>
    </row>
    <row r="173" s="13" customFormat="1">
      <c r="A173" s="13"/>
      <c r="B173" s="243"/>
      <c r="C173" s="244"/>
      <c r="D173" s="245" t="s">
        <v>253</v>
      </c>
      <c r="E173" s="246" t="s">
        <v>1</v>
      </c>
      <c r="F173" s="247" t="s">
        <v>2174</v>
      </c>
      <c r="G173" s="244"/>
      <c r="H173" s="248">
        <v>7.9800000000000004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253</v>
      </c>
      <c r="AU173" s="254" t="s">
        <v>92</v>
      </c>
      <c r="AV173" s="13" t="s">
        <v>92</v>
      </c>
      <c r="AW173" s="13" t="s">
        <v>36</v>
      </c>
      <c r="AX173" s="13" t="s">
        <v>83</v>
      </c>
      <c r="AY173" s="254" t="s">
        <v>244</v>
      </c>
    </row>
    <row r="174" s="13" customFormat="1">
      <c r="A174" s="13"/>
      <c r="B174" s="243"/>
      <c r="C174" s="244"/>
      <c r="D174" s="245" t="s">
        <v>253</v>
      </c>
      <c r="E174" s="246" t="s">
        <v>1</v>
      </c>
      <c r="F174" s="247" t="s">
        <v>2175</v>
      </c>
      <c r="G174" s="244"/>
      <c r="H174" s="248">
        <v>11.763</v>
      </c>
      <c r="I174" s="249"/>
      <c r="J174" s="244"/>
      <c r="K174" s="244"/>
      <c r="L174" s="250"/>
      <c r="M174" s="251"/>
      <c r="N174" s="252"/>
      <c r="O174" s="252"/>
      <c r="P174" s="252"/>
      <c r="Q174" s="252"/>
      <c r="R174" s="252"/>
      <c r="S174" s="252"/>
      <c r="T174" s="25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4" t="s">
        <v>253</v>
      </c>
      <c r="AU174" s="254" t="s">
        <v>92</v>
      </c>
      <c r="AV174" s="13" t="s">
        <v>92</v>
      </c>
      <c r="AW174" s="13" t="s">
        <v>36</v>
      </c>
      <c r="AX174" s="13" t="s">
        <v>83</v>
      </c>
      <c r="AY174" s="254" t="s">
        <v>244</v>
      </c>
    </row>
    <row r="175" s="13" customFormat="1">
      <c r="A175" s="13"/>
      <c r="B175" s="243"/>
      <c r="C175" s="244"/>
      <c r="D175" s="245" t="s">
        <v>253</v>
      </c>
      <c r="E175" s="246" t="s">
        <v>1</v>
      </c>
      <c r="F175" s="247" t="s">
        <v>2176</v>
      </c>
      <c r="G175" s="244"/>
      <c r="H175" s="248">
        <v>7.8959999999999999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253</v>
      </c>
      <c r="AU175" s="254" t="s">
        <v>92</v>
      </c>
      <c r="AV175" s="13" t="s">
        <v>92</v>
      </c>
      <c r="AW175" s="13" t="s">
        <v>36</v>
      </c>
      <c r="AX175" s="13" t="s">
        <v>83</v>
      </c>
      <c r="AY175" s="254" t="s">
        <v>244</v>
      </c>
    </row>
    <row r="176" s="14" customFormat="1">
      <c r="A176" s="14"/>
      <c r="B176" s="255"/>
      <c r="C176" s="256"/>
      <c r="D176" s="245" t="s">
        <v>253</v>
      </c>
      <c r="E176" s="257" t="s">
        <v>1</v>
      </c>
      <c r="F176" s="258" t="s">
        <v>255</v>
      </c>
      <c r="G176" s="256"/>
      <c r="H176" s="259">
        <v>27.638999999999999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5" t="s">
        <v>253</v>
      </c>
      <c r="AU176" s="265" t="s">
        <v>92</v>
      </c>
      <c r="AV176" s="14" t="s">
        <v>251</v>
      </c>
      <c r="AW176" s="14" t="s">
        <v>36</v>
      </c>
      <c r="AX176" s="14" t="s">
        <v>90</v>
      </c>
      <c r="AY176" s="265" t="s">
        <v>244</v>
      </c>
    </row>
    <row r="177" s="2" customFormat="1" ht="16.5" customHeight="1">
      <c r="A177" s="39"/>
      <c r="B177" s="40"/>
      <c r="C177" s="229" t="s">
        <v>320</v>
      </c>
      <c r="D177" s="229" t="s">
        <v>247</v>
      </c>
      <c r="E177" s="230" t="s">
        <v>2177</v>
      </c>
      <c r="F177" s="231" t="s">
        <v>2178</v>
      </c>
      <c r="G177" s="232" t="s">
        <v>174</v>
      </c>
      <c r="H177" s="233">
        <v>27.638999999999999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251</v>
      </c>
      <c r="AT177" s="241" t="s">
        <v>247</v>
      </c>
      <c r="AU177" s="241" t="s">
        <v>92</v>
      </c>
      <c r="AY177" s="18" t="s">
        <v>244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251</v>
      </c>
      <c r="BM177" s="241" t="s">
        <v>2179</v>
      </c>
    </row>
    <row r="178" s="15" customFormat="1">
      <c r="A178" s="15"/>
      <c r="B178" s="266"/>
      <c r="C178" s="267"/>
      <c r="D178" s="245" t="s">
        <v>253</v>
      </c>
      <c r="E178" s="268" t="s">
        <v>1</v>
      </c>
      <c r="F178" s="269" t="s">
        <v>2173</v>
      </c>
      <c r="G178" s="267"/>
      <c r="H178" s="268" t="s">
        <v>1</v>
      </c>
      <c r="I178" s="270"/>
      <c r="J178" s="267"/>
      <c r="K178" s="267"/>
      <c r="L178" s="271"/>
      <c r="M178" s="272"/>
      <c r="N178" s="273"/>
      <c r="O178" s="273"/>
      <c r="P178" s="273"/>
      <c r="Q178" s="273"/>
      <c r="R178" s="273"/>
      <c r="S178" s="273"/>
      <c r="T178" s="274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75" t="s">
        <v>253</v>
      </c>
      <c r="AU178" s="275" t="s">
        <v>92</v>
      </c>
      <c r="AV178" s="15" t="s">
        <v>90</v>
      </c>
      <c r="AW178" s="15" t="s">
        <v>36</v>
      </c>
      <c r="AX178" s="15" t="s">
        <v>83</v>
      </c>
      <c r="AY178" s="275" t="s">
        <v>244</v>
      </c>
    </row>
    <row r="179" s="13" customFormat="1">
      <c r="A179" s="13"/>
      <c r="B179" s="243"/>
      <c r="C179" s="244"/>
      <c r="D179" s="245" t="s">
        <v>253</v>
      </c>
      <c r="E179" s="246" t="s">
        <v>1</v>
      </c>
      <c r="F179" s="247" t="s">
        <v>2174</v>
      </c>
      <c r="G179" s="244"/>
      <c r="H179" s="248">
        <v>7.9800000000000004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253</v>
      </c>
      <c r="AU179" s="254" t="s">
        <v>92</v>
      </c>
      <c r="AV179" s="13" t="s">
        <v>92</v>
      </c>
      <c r="AW179" s="13" t="s">
        <v>36</v>
      </c>
      <c r="AX179" s="13" t="s">
        <v>83</v>
      </c>
      <c r="AY179" s="254" t="s">
        <v>244</v>
      </c>
    </row>
    <row r="180" s="13" customFormat="1">
      <c r="A180" s="13"/>
      <c r="B180" s="243"/>
      <c r="C180" s="244"/>
      <c r="D180" s="245" t="s">
        <v>253</v>
      </c>
      <c r="E180" s="246" t="s">
        <v>1</v>
      </c>
      <c r="F180" s="247" t="s">
        <v>2175</v>
      </c>
      <c r="G180" s="244"/>
      <c r="H180" s="248">
        <v>11.763</v>
      </c>
      <c r="I180" s="249"/>
      <c r="J180" s="244"/>
      <c r="K180" s="244"/>
      <c r="L180" s="250"/>
      <c r="M180" s="251"/>
      <c r="N180" s="252"/>
      <c r="O180" s="252"/>
      <c r="P180" s="252"/>
      <c r="Q180" s="252"/>
      <c r="R180" s="252"/>
      <c r="S180" s="252"/>
      <c r="T180" s="25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4" t="s">
        <v>253</v>
      </c>
      <c r="AU180" s="254" t="s">
        <v>92</v>
      </c>
      <c r="AV180" s="13" t="s">
        <v>92</v>
      </c>
      <c r="AW180" s="13" t="s">
        <v>36</v>
      </c>
      <c r="AX180" s="13" t="s">
        <v>83</v>
      </c>
      <c r="AY180" s="254" t="s">
        <v>244</v>
      </c>
    </row>
    <row r="181" s="13" customFormat="1">
      <c r="A181" s="13"/>
      <c r="B181" s="243"/>
      <c r="C181" s="244"/>
      <c r="D181" s="245" t="s">
        <v>253</v>
      </c>
      <c r="E181" s="246" t="s">
        <v>1</v>
      </c>
      <c r="F181" s="247" t="s">
        <v>2176</v>
      </c>
      <c r="G181" s="244"/>
      <c r="H181" s="248">
        <v>7.8959999999999999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253</v>
      </c>
      <c r="AU181" s="254" t="s">
        <v>92</v>
      </c>
      <c r="AV181" s="13" t="s">
        <v>92</v>
      </c>
      <c r="AW181" s="13" t="s">
        <v>36</v>
      </c>
      <c r="AX181" s="13" t="s">
        <v>83</v>
      </c>
      <c r="AY181" s="254" t="s">
        <v>244</v>
      </c>
    </row>
    <row r="182" s="14" customFormat="1">
      <c r="A182" s="14"/>
      <c r="B182" s="255"/>
      <c r="C182" s="256"/>
      <c r="D182" s="245" t="s">
        <v>253</v>
      </c>
      <c r="E182" s="257" t="s">
        <v>1</v>
      </c>
      <c r="F182" s="258" t="s">
        <v>255</v>
      </c>
      <c r="G182" s="256"/>
      <c r="H182" s="259">
        <v>27.638999999999999</v>
      </c>
      <c r="I182" s="260"/>
      <c r="J182" s="256"/>
      <c r="K182" s="256"/>
      <c r="L182" s="261"/>
      <c r="M182" s="262"/>
      <c r="N182" s="263"/>
      <c r="O182" s="263"/>
      <c r="P182" s="263"/>
      <c r="Q182" s="263"/>
      <c r="R182" s="263"/>
      <c r="S182" s="263"/>
      <c r="T182" s="26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5" t="s">
        <v>253</v>
      </c>
      <c r="AU182" s="265" t="s">
        <v>92</v>
      </c>
      <c r="AV182" s="14" t="s">
        <v>251</v>
      </c>
      <c r="AW182" s="14" t="s">
        <v>36</v>
      </c>
      <c r="AX182" s="14" t="s">
        <v>90</v>
      </c>
      <c r="AY182" s="265" t="s">
        <v>244</v>
      </c>
    </row>
    <row r="183" s="2" customFormat="1" ht="24.15" customHeight="1">
      <c r="A183" s="39"/>
      <c r="B183" s="40"/>
      <c r="C183" s="229" t="s">
        <v>325</v>
      </c>
      <c r="D183" s="229" t="s">
        <v>247</v>
      </c>
      <c r="E183" s="230" t="s">
        <v>2180</v>
      </c>
      <c r="F183" s="231" t="s">
        <v>2181</v>
      </c>
      <c r="G183" s="232" t="s">
        <v>338</v>
      </c>
      <c r="H183" s="233">
        <v>5.0999999999999996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1.05962</v>
      </c>
      <c r="R183" s="239">
        <f>Q183*H183</f>
        <v>5.4040619999999997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251</v>
      </c>
      <c r="AT183" s="241" t="s">
        <v>247</v>
      </c>
      <c r="AU183" s="241" t="s">
        <v>92</v>
      </c>
      <c r="AY183" s="18" t="s">
        <v>244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251</v>
      </c>
      <c r="BM183" s="241" t="s">
        <v>2182</v>
      </c>
    </row>
    <row r="184" s="15" customFormat="1">
      <c r="A184" s="15"/>
      <c r="B184" s="266"/>
      <c r="C184" s="267"/>
      <c r="D184" s="245" t="s">
        <v>253</v>
      </c>
      <c r="E184" s="268" t="s">
        <v>1</v>
      </c>
      <c r="F184" s="269" t="s">
        <v>2157</v>
      </c>
      <c r="G184" s="267"/>
      <c r="H184" s="268" t="s">
        <v>1</v>
      </c>
      <c r="I184" s="270"/>
      <c r="J184" s="267"/>
      <c r="K184" s="267"/>
      <c r="L184" s="271"/>
      <c r="M184" s="272"/>
      <c r="N184" s="273"/>
      <c r="O184" s="273"/>
      <c r="P184" s="273"/>
      <c r="Q184" s="273"/>
      <c r="R184" s="273"/>
      <c r="S184" s="273"/>
      <c r="T184" s="274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5" t="s">
        <v>253</v>
      </c>
      <c r="AU184" s="275" t="s">
        <v>92</v>
      </c>
      <c r="AV184" s="15" t="s">
        <v>90</v>
      </c>
      <c r="AW184" s="15" t="s">
        <v>36</v>
      </c>
      <c r="AX184" s="15" t="s">
        <v>83</v>
      </c>
      <c r="AY184" s="275" t="s">
        <v>244</v>
      </c>
    </row>
    <row r="185" s="13" customFormat="1">
      <c r="A185" s="13"/>
      <c r="B185" s="243"/>
      <c r="C185" s="244"/>
      <c r="D185" s="245" t="s">
        <v>253</v>
      </c>
      <c r="E185" s="246" t="s">
        <v>1</v>
      </c>
      <c r="F185" s="247" t="s">
        <v>2183</v>
      </c>
      <c r="G185" s="244"/>
      <c r="H185" s="248">
        <v>5.0999999999999996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253</v>
      </c>
      <c r="AU185" s="254" t="s">
        <v>92</v>
      </c>
      <c r="AV185" s="13" t="s">
        <v>92</v>
      </c>
      <c r="AW185" s="13" t="s">
        <v>36</v>
      </c>
      <c r="AX185" s="13" t="s">
        <v>90</v>
      </c>
      <c r="AY185" s="254" t="s">
        <v>244</v>
      </c>
    </row>
    <row r="186" s="2" customFormat="1" ht="24.15" customHeight="1">
      <c r="A186" s="39"/>
      <c r="B186" s="40"/>
      <c r="C186" s="229" t="s">
        <v>330</v>
      </c>
      <c r="D186" s="229" t="s">
        <v>247</v>
      </c>
      <c r="E186" s="230" t="s">
        <v>2184</v>
      </c>
      <c r="F186" s="231" t="s">
        <v>2185</v>
      </c>
      <c r="G186" s="232" t="s">
        <v>250</v>
      </c>
      <c r="H186" s="233">
        <v>12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0.06019</v>
      </c>
      <c r="R186" s="239">
        <f>Q186*H186</f>
        <v>0.72228000000000003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251</v>
      </c>
      <c r="AT186" s="241" t="s">
        <v>247</v>
      </c>
      <c r="AU186" s="241" t="s">
        <v>92</v>
      </c>
      <c r="AY186" s="18" t="s">
        <v>244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251</v>
      </c>
      <c r="BM186" s="241" t="s">
        <v>2186</v>
      </c>
    </row>
    <row r="187" s="2" customFormat="1" ht="33" customHeight="1">
      <c r="A187" s="39"/>
      <c r="B187" s="40"/>
      <c r="C187" s="287" t="s">
        <v>335</v>
      </c>
      <c r="D187" s="287" t="s">
        <v>529</v>
      </c>
      <c r="E187" s="288" t="s">
        <v>2187</v>
      </c>
      <c r="F187" s="289" t="s">
        <v>2188</v>
      </c>
      <c r="G187" s="290" t="s">
        <v>174</v>
      </c>
      <c r="H187" s="291">
        <v>51</v>
      </c>
      <c r="I187" s="292"/>
      <c r="J187" s="293">
        <f>ROUND(I187*H187,2)</f>
        <v>0</v>
      </c>
      <c r="K187" s="294"/>
      <c r="L187" s="295"/>
      <c r="M187" s="296" t="s">
        <v>1</v>
      </c>
      <c r="N187" s="297" t="s">
        <v>48</v>
      </c>
      <c r="O187" s="92"/>
      <c r="P187" s="239">
        <f>O187*H187</f>
        <v>0</v>
      </c>
      <c r="Q187" s="239">
        <v>0.082000000000000003</v>
      </c>
      <c r="R187" s="239">
        <f>Q187*H187</f>
        <v>4.1820000000000004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280</v>
      </c>
      <c r="AT187" s="241" t="s">
        <v>529</v>
      </c>
      <c r="AU187" s="241" t="s">
        <v>92</v>
      </c>
      <c r="AY187" s="18" t="s">
        <v>244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251</v>
      </c>
      <c r="BM187" s="241" t="s">
        <v>2189</v>
      </c>
    </row>
    <row r="188" s="2" customFormat="1" ht="24.15" customHeight="1">
      <c r="A188" s="39"/>
      <c r="B188" s="40"/>
      <c r="C188" s="229" t="s">
        <v>341</v>
      </c>
      <c r="D188" s="229" t="s">
        <v>247</v>
      </c>
      <c r="E188" s="230" t="s">
        <v>2190</v>
      </c>
      <c r="F188" s="231" t="s">
        <v>2191</v>
      </c>
      <c r="G188" s="232" t="s">
        <v>171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2.5018699999999998</v>
      </c>
      <c r="R188" s="239">
        <f>Q188*H188</f>
        <v>2.5018699999999998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251</v>
      </c>
      <c r="AT188" s="241" t="s">
        <v>247</v>
      </c>
      <c r="AU188" s="241" t="s">
        <v>92</v>
      </c>
      <c r="AY188" s="18" t="s">
        <v>244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251</v>
      </c>
      <c r="BM188" s="241" t="s">
        <v>2192</v>
      </c>
    </row>
    <row r="189" s="13" customFormat="1">
      <c r="A189" s="13"/>
      <c r="B189" s="243"/>
      <c r="C189" s="244"/>
      <c r="D189" s="245" t="s">
        <v>253</v>
      </c>
      <c r="E189" s="246" t="s">
        <v>1</v>
      </c>
      <c r="F189" s="247" t="s">
        <v>2193</v>
      </c>
      <c r="G189" s="244"/>
      <c r="H189" s="248">
        <v>1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253</v>
      </c>
      <c r="AU189" s="254" t="s">
        <v>92</v>
      </c>
      <c r="AV189" s="13" t="s">
        <v>92</v>
      </c>
      <c r="AW189" s="13" t="s">
        <v>36</v>
      </c>
      <c r="AX189" s="13" t="s">
        <v>90</v>
      </c>
      <c r="AY189" s="254" t="s">
        <v>244</v>
      </c>
    </row>
    <row r="190" s="2" customFormat="1" ht="24.15" customHeight="1">
      <c r="A190" s="39"/>
      <c r="B190" s="40"/>
      <c r="C190" s="229" t="s">
        <v>349</v>
      </c>
      <c r="D190" s="229" t="s">
        <v>247</v>
      </c>
      <c r="E190" s="230" t="s">
        <v>2194</v>
      </c>
      <c r="F190" s="231" t="s">
        <v>2195</v>
      </c>
      <c r="G190" s="232" t="s">
        <v>171</v>
      </c>
      <c r="H190" s="233">
        <v>203.81999999999999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2.5018699999999998</v>
      </c>
      <c r="R190" s="239">
        <f>Q190*H190</f>
        <v>509.93114339999994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251</v>
      </c>
      <c r="AT190" s="241" t="s">
        <v>247</v>
      </c>
      <c r="AU190" s="241" t="s">
        <v>92</v>
      </c>
      <c r="AY190" s="18" t="s">
        <v>244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251</v>
      </c>
      <c r="BM190" s="241" t="s">
        <v>2196</v>
      </c>
    </row>
    <row r="191" s="15" customFormat="1">
      <c r="A191" s="15"/>
      <c r="B191" s="266"/>
      <c r="C191" s="267"/>
      <c r="D191" s="245" t="s">
        <v>253</v>
      </c>
      <c r="E191" s="268" t="s">
        <v>1</v>
      </c>
      <c r="F191" s="269" t="s">
        <v>2197</v>
      </c>
      <c r="G191" s="267"/>
      <c r="H191" s="268" t="s">
        <v>1</v>
      </c>
      <c r="I191" s="270"/>
      <c r="J191" s="267"/>
      <c r="K191" s="267"/>
      <c r="L191" s="271"/>
      <c r="M191" s="272"/>
      <c r="N191" s="273"/>
      <c r="O191" s="273"/>
      <c r="P191" s="273"/>
      <c r="Q191" s="273"/>
      <c r="R191" s="273"/>
      <c r="S191" s="273"/>
      <c r="T191" s="274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75" t="s">
        <v>253</v>
      </c>
      <c r="AU191" s="275" t="s">
        <v>92</v>
      </c>
      <c r="AV191" s="15" t="s">
        <v>90</v>
      </c>
      <c r="AW191" s="15" t="s">
        <v>36</v>
      </c>
      <c r="AX191" s="15" t="s">
        <v>83</v>
      </c>
      <c r="AY191" s="275" t="s">
        <v>244</v>
      </c>
    </row>
    <row r="192" s="13" customFormat="1">
      <c r="A192" s="13"/>
      <c r="B192" s="243"/>
      <c r="C192" s="244"/>
      <c r="D192" s="245" t="s">
        <v>253</v>
      </c>
      <c r="E192" s="246" t="s">
        <v>1</v>
      </c>
      <c r="F192" s="247" t="s">
        <v>2198</v>
      </c>
      <c r="G192" s="244"/>
      <c r="H192" s="248">
        <v>143.41999999999999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253</v>
      </c>
      <c r="AU192" s="254" t="s">
        <v>92</v>
      </c>
      <c r="AV192" s="13" t="s">
        <v>92</v>
      </c>
      <c r="AW192" s="13" t="s">
        <v>36</v>
      </c>
      <c r="AX192" s="13" t="s">
        <v>83</v>
      </c>
      <c r="AY192" s="254" t="s">
        <v>244</v>
      </c>
    </row>
    <row r="193" s="15" customFormat="1">
      <c r="A193" s="15"/>
      <c r="B193" s="266"/>
      <c r="C193" s="267"/>
      <c r="D193" s="245" t="s">
        <v>253</v>
      </c>
      <c r="E193" s="268" t="s">
        <v>1</v>
      </c>
      <c r="F193" s="269" t="s">
        <v>2199</v>
      </c>
      <c r="G193" s="267"/>
      <c r="H193" s="268" t="s">
        <v>1</v>
      </c>
      <c r="I193" s="270"/>
      <c r="J193" s="267"/>
      <c r="K193" s="267"/>
      <c r="L193" s="271"/>
      <c r="M193" s="272"/>
      <c r="N193" s="273"/>
      <c r="O193" s="273"/>
      <c r="P193" s="273"/>
      <c r="Q193" s="273"/>
      <c r="R193" s="273"/>
      <c r="S193" s="273"/>
      <c r="T193" s="274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5" t="s">
        <v>253</v>
      </c>
      <c r="AU193" s="275" t="s">
        <v>92</v>
      </c>
      <c r="AV193" s="15" t="s">
        <v>90</v>
      </c>
      <c r="AW193" s="15" t="s">
        <v>36</v>
      </c>
      <c r="AX193" s="15" t="s">
        <v>83</v>
      </c>
      <c r="AY193" s="275" t="s">
        <v>244</v>
      </c>
    </row>
    <row r="194" s="13" customFormat="1">
      <c r="A194" s="13"/>
      <c r="B194" s="243"/>
      <c r="C194" s="244"/>
      <c r="D194" s="245" t="s">
        <v>253</v>
      </c>
      <c r="E194" s="246" t="s">
        <v>1</v>
      </c>
      <c r="F194" s="247" t="s">
        <v>2200</v>
      </c>
      <c r="G194" s="244"/>
      <c r="H194" s="248">
        <v>10.630000000000001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253</v>
      </c>
      <c r="AU194" s="254" t="s">
        <v>92</v>
      </c>
      <c r="AV194" s="13" t="s">
        <v>92</v>
      </c>
      <c r="AW194" s="13" t="s">
        <v>36</v>
      </c>
      <c r="AX194" s="13" t="s">
        <v>83</v>
      </c>
      <c r="AY194" s="254" t="s">
        <v>244</v>
      </c>
    </row>
    <row r="195" s="15" customFormat="1">
      <c r="A195" s="15"/>
      <c r="B195" s="266"/>
      <c r="C195" s="267"/>
      <c r="D195" s="245" t="s">
        <v>253</v>
      </c>
      <c r="E195" s="268" t="s">
        <v>1</v>
      </c>
      <c r="F195" s="269" t="s">
        <v>2201</v>
      </c>
      <c r="G195" s="267"/>
      <c r="H195" s="268" t="s">
        <v>1</v>
      </c>
      <c r="I195" s="270"/>
      <c r="J195" s="267"/>
      <c r="K195" s="267"/>
      <c r="L195" s="271"/>
      <c r="M195" s="272"/>
      <c r="N195" s="273"/>
      <c r="O195" s="273"/>
      <c r="P195" s="273"/>
      <c r="Q195" s="273"/>
      <c r="R195" s="273"/>
      <c r="S195" s="273"/>
      <c r="T195" s="274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75" t="s">
        <v>253</v>
      </c>
      <c r="AU195" s="275" t="s">
        <v>92</v>
      </c>
      <c r="AV195" s="15" t="s">
        <v>90</v>
      </c>
      <c r="AW195" s="15" t="s">
        <v>36</v>
      </c>
      <c r="AX195" s="15" t="s">
        <v>83</v>
      </c>
      <c r="AY195" s="275" t="s">
        <v>244</v>
      </c>
    </row>
    <row r="196" s="13" customFormat="1">
      <c r="A196" s="13"/>
      <c r="B196" s="243"/>
      <c r="C196" s="244"/>
      <c r="D196" s="245" t="s">
        <v>253</v>
      </c>
      <c r="E196" s="246" t="s">
        <v>1</v>
      </c>
      <c r="F196" s="247" t="s">
        <v>2202</v>
      </c>
      <c r="G196" s="244"/>
      <c r="H196" s="248">
        <v>3.3999999999999999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253</v>
      </c>
      <c r="AU196" s="254" t="s">
        <v>92</v>
      </c>
      <c r="AV196" s="13" t="s">
        <v>92</v>
      </c>
      <c r="AW196" s="13" t="s">
        <v>36</v>
      </c>
      <c r="AX196" s="13" t="s">
        <v>83</v>
      </c>
      <c r="AY196" s="254" t="s">
        <v>244</v>
      </c>
    </row>
    <row r="197" s="15" customFormat="1">
      <c r="A197" s="15"/>
      <c r="B197" s="266"/>
      <c r="C197" s="267"/>
      <c r="D197" s="245" t="s">
        <v>253</v>
      </c>
      <c r="E197" s="268" t="s">
        <v>1</v>
      </c>
      <c r="F197" s="269" t="s">
        <v>2203</v>
      </c>
      <c r="G197" s="267"/>
      <c r="H197" s="268" t="s">
        <v>1</v>
      </c>
      <c r="I197" s="270"/>
      <c r="J197" s="267"/>
      <c r="K197" s="267"/>
      <c r="L197" s="271"/>
      <c r="M197" s="272"/>
      <c r="N197" s="273"/>
      <c r="O197" s="273"/>
      <c r="P197" s="273"/>
      <c r="Q197" s="273"/>
      <c r="R197" s="273"/>
      <c r="S197" s="273"/>
      <c r="T197" s="274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75" t="s">
        <v>253</v>
      </c>
      <c r="AU197" s="275" t="s">
        <v>92</v>
      </c>
      <c r="AV197" s="15" t="s">
        <v>90</v>
      </c>
      <c r="AW197" s="15" t="s">
        <v>36</v>
      </c>
      <c r="AX197" s="15" t="s">
        <v>83</v>
      </c>
      <c r="AY197" s="275" t="s">
        <v>244</v>
      </c>
    </row>
    <row r="198" s="13" customFormat="1">
      <c r="A198" s="13"/>
      <c r="B198" s="243"/>
      <c r="C198" s="244"/>
      <c r="D198" s="245" t="s">
        <v>253</v>
      </c>
      <c r="E198" s="246" t="s">
        <v>1</v>
      </c>
      <c r="F198" s="247" t="s">
        <v>2204</v>
      </c>
      <c r="G198" s="244"/>
      <c r="H198" s="248">
        <v>18.600000000000001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253</v>
      </c>
      <c r="AU198" s="254" t="s">
        <v>92</v>
      </c>
      <c r="AV198" s="13" t="s">
        <v>92</v>
      </c>
      <c r="AW198" s="13" t="s">
        <v>36</v>
      </c>
      <c r="AX198" s="13" t="s">
        <v>83</v>
      </c>
      <c r="AY198" s="254" t="s">
        <v>244</v>
      </c>
    </row>
    <row r="199" s="15" customFormat="1">
      <c r="A199" s="15"/>
      <c r="B199" s="266"/>
      <c r="C199" s="267"/>
      <c r="D199" s="245" t="s">
        <v>253</v>
      </c>
      <c r="E199" s="268" t="s">
        <v>1</v>
      </c>
      <c r="F199" s="269" t="s">
        <v>2205</v>
      </c>
      <c r="G199" s="267"/>
      <c r="H199" s="268" t="s">
        <v>1</v>
      </c>
      <c r="I199" s="270"/>
      <c r="J199" s="267"/>
      <c r="K199" s="267"/>
      <c r="L199" s="271"/>
      <c r="M199" s="272"/>
      <c r="N199" s="273"/>
      <c r="O199" s="273"/>
      <c r="P199" s="273"/>
      <c r="Q199" s="273"/>
      <c r="R199" s="273"/>
      <c r="S199" s="273"/>
      <c r="T199" s="274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5" t="s">
        <v>253</v>
      </c>
      <c r="AU199" s="275" t="s">
        <v>92</v>
      </c>
      <c r="AV199" s="15" t="s">
        <v>90</v>
      </c>
      <c r="AW199" s="15" t="s">
        <v>36</v>
      </c>
      <c r="AX199" s="15" t="s">
        <v>83</v>
      </c>
      <c r="AY199" s="275" t="s">
        <v>244</v>
      </c>
    </row>
    <row r="200" s="13" customFormat="1">
      <c r="A200" s="13"/>
      <c r="B200" s="243"/>
      <c r="C200" s="244"/>
      <c r="D200" s="245" t="s">
        <v>253</v>
      </c>
      <c r="E200" s="246" t="s">
        <v>1</v>
      </c>
      <c r="F200" s="247" t="s">
        <v>2206</v>
      </c>
      <c r="G200" s="244"/>
      <c r="H200" s="248">
        <v>14.300000000000001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253</v>
      </c>
      <c r="AU200" s="254" t="s">
        <v>92</v>
      </c>
      <c r="AV200" s="13" t="s">
        <v>92</v>
      </c>
      <c r="AW200" s="13" t="s">
        <v>36</v>
      </c>
      <c r="AX200" s="13" t="s">
        <v>83</v>
      </c>
      <c r="AY200" s="254" t="s">
        <v>244</v>
      </c>
    </row>
    <row r="201" s="15" customFormat="1">
      <c r="A201" s="15"/>
      <c r="B201" s="266"/>
      <c r="C201" s="267"/>
      <c r="D201" s="245" t="s">
        <v>253</v>
      </c>
      <c r="E201" s="268" t="s">
        <v>1</v>
      </c>
      <c r="F201" s="269" t="s">
        <v>2207</v>
      </c>
      <c r="G201" s="267"/>
      <c r="H201" s="268" t="s">
        <v>1</v>
      </c>
      <c r="I201" s="270"/>
      <c r="J201" s="267"/>
      <c r="K201" s="267"/>
      <c r="L201" s="271"/>
      <c r="M201" s="272"/>
      <c r="N201" s="273"/>
      <c r="O201" s="273"/>
      <c r="P201" s="273"/>
      <c r="Q201" s="273"/>
      <c r="R201" s="273"/>
      <c r="S201" s="273"/>
      <c r="T201" s="27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5" t="s">
        <v>253</v>
      </c>
      <c r="AU201" s="275" t="s">
        <v>92</v>
      </c>
      <c r="AV201" s="15" t="s">
        <v>90</v>
      </c>
      <c r="AW201" s="15" t="s">
        <v>36</v>
      </c>
      <c r="AX201" s="15" t="s">
        <v>83</v>
      </c>
      <c r="AY201" s="275" t="s">
        <v>244</v>
      </c>
    </row>
    <row r="202" s="13" customFormat="1">
      <c r="A202" s="13"/>
      <c r="B202" s="243"/>
      <c r="C202" s="244"/>
      <c r="D202" s="245" t="s">
        <v>253</v>
      </c>
      <c r="E202" s="246" t="s">
        <v>1</v>
      </c>
      <c r="F202" s="247" t="s">
        <v>2208</v>
      </c>
      <c r="G202" s="244"/>
      <c r="H202" s="248">
        <v>2.7400000000000002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253</v>
      </c>
      <c r="AU202" s="254" t="s">
        <v>92</v>
      </c>
      <c r="AV202" s="13" t="s">
        <v>92</v>
      </c>
      <c r="AW202" s="13" t="s">
        <v>36</v>
      </c>
      <c r="AX202" s="13" t="s">
        <v>83</v>
      </c>
      <c r="AY202" s="254" t="s">
        <v>244</v>
      </c>
    </row>
    <row r="203" s="15" customFormat="1">
      <c r="A203" s="15"/>
      <c r="B203" s="266"/>
      <c r="C203" s="267"/>
      <c r="D203" s="245" t="s">
        <v>253</v>
      </c>
      <c r="E203" s="268" t="s">
        <v>1</v>
      </c>
      <c r="F203" s="269" t="s">
        <v>2209</v>
      </c>
      <c r="G203" s="267"/>
      <c r="H203" s="268" t="s">
        <v>1</v>
      </c>
      <c r="I203" s="270"/>
      <c r="J203" s="267"/>
      <c r="K203" s="267"/>
      <c r="L203" s="271"/>
      <c r="M203" s="272"/>
      <c r="N203" s="273"/>
      <c r="O203" s="273"/>
      <c r="P203" s="273"/>
      <c r="Q203" s="273"/>
      <c r="R203" s="273"/>
      <c r="S203" s="273"/>
      <c r="T203" s="274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75" t="s">
        <v>253</v>
      </c>
      <c r="AU203" s="275" t="s">
        <v>92</v>
      </c>
      <c r="AV203" s="15" t="s">
        <v>90</v>
      </c>
      <c r="AW203" s="15" t="s">
        <v>36</v>
      </c>
      <c r="AX203" s="15" t="s">
        <v>83</v>
      </c>
      <c r="AY203" s="275" t="s">
        <v>244</v>
      </c>
    </row>
    <row r="204" s="13" customFormat="1">
      <c r="A204" s="13"/>
      <c r="B204" s="243"/>
      <c r="C204" s="244"/>
      <c r="D204" s="245" t="s">
        <v>253</v>
      </c>
      <c r="E204" s="246" t="s">
        <v>1</v>
      </c>
      <c r="F204" s="247" t="s">
        <v>2210</v>
      </c>
      <c r="G204" s="244"/>
      <c r="H204" s="248">
        <v>6.7999999999999998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253</v>
      </c>
      <c r="AU204" s="254" t="s">
        <v>92</v>
      </c>
      <c r="AV204" s="13" t="s">
        <v>92</v>
      </c>
      <c r="AW204" s="13" t="s">
        <v>36</v>
      </c>
      <c r="AX204" s="13" t="s">
        <v>83</v>
      </c>
      <c r="AY204" s="254" t="s">
        <v>244</v>
      </c>
    </row>
    <row r="205" s="15" customFormat="1">
      <c r="A205" s="15"/>
      <c r="B205" s="266"/>
      <c r="C205" s="267"/>
      <c r="D205" s="245" t="s">
        <v>253</v>
      </c>
      <c r="E205" s="268" t="s">
        <v>1</v>
      </c>
      <c r="F205" s="269" t="s">
        <v>2211</v>
      </c>
      <c r="G205" s="267"/>
      <c r="H205" s="268" t="s">
        <v>1</v>
      </c>
      <c r="I205" s="270"/>
      <c r="J205" s="267"/>
      <c r="K205" s="267"/>
      <c r="L205" s="271"/>
      <c r="M205" s="272"/>
      <c r="N205" s="273"/>
      <c r="O205" s="273"/>
      <c r="P205" s="273"/>
      <c r="Q205" s="273"/>
      <c r="R205" s="273"/>
      <c r="S205" s="273"/>
      <c r="T205" s="274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75" t="s">
        <v>253</v>
      </c>
      <c r="AU205" s="275" t="s">
        <v>92</v>
      </c>
      <c r="AV205" s="15" t="s">
        <v>90</v>
      </c>
      <c r="AW205" s="15" t="s">
        <v>36</v>
      </c>
      <c r="AX205" s="15" t="s">
        <v>83</v>
      </c>
      <c r="AY205" s="275" t="s">
        <v>244</v>
      </c>
    </row>
    <row r="206" s="13" customFormat="1">
      <c r="A206" s="13"/>
      <c r="B206" s="243"/>
      <c r="C206" s="244"/>
      <c r="D206" s="245" t="s">
        <v>253</v>
      </c>
      <c r="E206" s="246" t="s">
        <v>1</v>
      </c>
      <c r="F206" s="247" t="s">
        <v>2212</v>
      </c>
      <c r="G206" s="244"/>
      <c r="H206" s="248">
        <v>2.0299999999999998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253</v>
      </c>
      <c r="AU206" s="254" t="s">
        <v>92</v>
      </c>
      <c r="AV206" s="13" t="s">
        <v>92</v>
      </c>
      <c r="AW206" s="13" t="s">
        <v>36</v>
      </c>
      <c r="AX206" s="13" t="s">
        <v>83</v>
      </c>
      <c r="AY206" s="254" t="s">
        <v>244</v>
      </c>
    </row>
    <row r="207" s="15" customFormat="1">
      <c r="A207" s="15"/>
      <c r="B207" s="266"/>
      <c r="C207" s="267"/>
      <c r="D207" s="245" t="s">
        <v>253</v>
      </c>
      <c r="E207" s="268" t="s">
        <v>1</v>
      </c>
      <c r="F207" s="269" t="s">
        <v>2213</v>
      </c>
      <c r="G207" s="267"/>
      <c r="H207" s="268" t="s">
        <v>1</v>
      </c>
      <c r="I207" s="270"/>
      <c r="J207" s="267"/>
      <c r="K207" s="267"/>
      <c r="L207" s="271"/>
      <c r="M207" s="272"/>
      <c r="N207" s="273"/>
      <c r="O207" s="273"/>
      <c r="P207" s="273"/>
      <c r="Q207" s="273"/>
      <c r="R207" s="273"/>
      <c r="S207" s="273"/>
      <c r="T207" s="27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75" t="s">
        <v>253</v>
      </c>
      <c r="AU207" s="275" t="s">
        <v>92</v>
      </c>
      <c r="AV207" s="15" t="s">
        <v>90</v>
      </c>
      <c r="AW207" s="15" t="s">
        <v>36</v>
      </c>
      <c r="AX207" s="15" t="s">
        <v>83</v>
      </c>
      <c r="AY207" s="275" t="s">
        <v>244</v>
      </c>
    </row>
    <row r="208" s="13" customFormat="1">
      <c r="A208" s="13"/>
      <c r="B208" s="243"/>
      <c r="C208" s="244"/>
      <c r="D208" s="245" t="s">
        <v>253</v>
      </c>
      <c r="E208" s="246" t="s">
        <v>1</v>
      </c>
      <c r="F208" s="247" t="s">
        <v>2214</v>
      </c>
      <c r="G208" s="244"/>
      <c r="H208" s="248">
        <v>1.8999999999999999</v>
      </c>
      <c r="I208" s="249"/>
      <c r="J208" s="244"/>
      <c r="K208" s="244"/>
      <c r="L208" s="250"/>
      <c r="M208" s="251"/>
      <c r="N208" s="252"/>
      <c r="O208" s="252"/>
      <c r="P208" s="252"/>
      <c r="Q208" s="252"/>
      <c r="R208" s="252"/>
      <c r="S208" s="252"/>
      <c r="T208" s="25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4" t="s">
        <v>253</v>
      </c>
      <c r="AU208" s="254" t="s">
        <v>92</v>
      </c>
      <c r="AV208" s="13" t="s">
        <v>92</v>
      </c>
      <c r="AW208" s="13" t="s">
        <v>36</v>
      </c>
      <c r="AX208" s="13" t="s">
        <v>83</v>
      </c>
      <c r="AY208" s="254" t="s">
        <v>244</v>
      </c>
    </row>
    <row r="209" s="14" customFormat="1">
      <c r="A209" s="14"/>
      <c r="B209" s="255"/>
      <c r="C209" s="256"/>
      <c r="D209" s="245" t="s">
        <v>253</v>
      </c>
      <c r="E209" s="257" t="s">
        <v>1</v>
      </c>
      <c r="F209" s="258" t="s">
        <v>255</v>
      </c>
      <c r="G209" s="256"/>
      <c r="H209" s="259">
        <v>203.81999999999999</v>
      </c>
      <c r="I209" s="260"/>
      <c r="J209" s="256"/>
      <c r="K209" s="256"/>
      <c r="L209" s="261"/>
      <c r="M209" s="262"/>
      <c r="N209" s="263"/>
      <c r="O209" s="263"/>
      <c r="P209" s="263"/>
      <c r="Q209" s="263"/>
      <c r="R209" s="263"/>
      <c r="S209" s="263"/>
      <c r="T209" s="26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5" t="s">
        <v>253</v>
      </c>
      <c r="AU209" s="265" t="s">
        <v>92</v>
      </c>
      <c r="AV209" s="14" t="s">
        <v>251</v>
      </c>
      <c r="AW209" s="14" t="s">
        <v>36</v>
      </c>
      <c r="AX209" s="14" t="s">
        <v>90</v>
      </c>
      <c r="AY209" s="265" t="s">
        <v>244</v>
      </c>
    </row>
    <row r="210" s="2" customFormat="1" ht="16.5" customHeight="1">
      <c r="A210" s="39"/>
      <c r="B210" s="40"/>
      <c r="C210" s="229" t="s">
        <v>354</v>
      </c>
      <c r="D210" s="229" t="s">
        <v>247</v>
      </c>
      <c r="E210" s="230" t="s">
        <v>350</v>
      </c>
      <c r="F210" s="231" t="s">
        <v>351</v>
      </c>
      <c r="G210" s="232" t="s">
        <v>174</v>
      </c>
      <c r="H210" s="233">
        <v>1115.057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0.00264</v>
      </c>
      <c r="R210" s="239">
        <f>Q210*H210</f>
        <v>2.9437504799999998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251</v>
      </c>
      <c r="AT210" s="241" t="s">
        <v>247</v>
      </c>
      <c r="AU210" s="241" t="s">
        <v>92</v>
      </c>
      <c r="AY210" s="18" t="s">
        <v>244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251</v>
      </c>
      <c r="BM210" s="241" t="s">
        <v>2215</v>
      </c>
    </row>
    <row r="211" s="13" customFormat="1">
      <c r="A211" s="13"/>
      <c r="B211" s="243"/>
      <c r="C211" s="244"/>
      <c r="D211" s="245" t="s">
        <v>253</v>
      </c>
      <c r="E211" s="246" t="s">
        <v>1</v>
      </c>
      <c r="F211" s="247" t="s">
        <v>2216</v>
      </c>
      <c r="G211" s="244"/>
      <c r="H211" s="248">
        <v>841.89700000000005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253</v>
      </c>
      <c r="AU211" s="254" t="s">
        <v>92</v>
      </c>
      <c r="AV211" s="13" t="s">
        <v>92</v>
      </c>
      <c r="AW211" s="13" t="s">
        <v>36</v>
      </c>
      <c r="AX211" s="13" t="s">
        <v>83</v>
      </c>
      <c r="AY211" s="254" t="s">
        <v>244</v>
      </c>
    </row>
    <row r="212" s="13" customFormat="1">
      <c r="A212" s="13"/>
      <c r="B212" s="243"/>
      <c r="C212" s="244"/>
      <c r="D212" s="245" t="s">
        <v>253</v>
      </c>
      <c r="E212" s="246" t="s">
        <v>1</v>
      </c>
      <c r="F212" s="247" t="s">
        <v>2217</v>
      </c>
      <c r="G212" s="244"/>
      <c r="H212" s="248">
        <v>190.96000000000001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253</v>
      </c>
      <c r="AU212" s="254" t="s">
        <v>92</v>
      </c>
      <c r="AV212" s="13" t="s">
        <v>92</v>
      </c>
      <c r="AW212" s="13" t="s">
        <v>36</v>
      </c>
      <c r="AX212" s="13" t="s">
        <v>83</v>
      </c>
      <c r="AY212" s="254" t="s">
        <v>244</v>
      </c>
    </row>
    <row r="213" s="13" customFormat="1">
      <c r="A213" s="13"/>
      <c r="B213" s="243"/>
      <c r="C213" s="244"/>
      <c r="D213" s="245" t="s">
        <v>253</v>
      </c>
      <c r="E213" s="246" t="s">
        <v>1</v>
      </c>
      <c r="F213" s="247" t="s">
        <v>2218</v>
      </c>
      <c r="G213" s="244"/>
      <c r="H213" s="248">
        <v>78.200000000000003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253</v>
      </c>
      <c r="AU213" s="254" t="s">
        <v>92</v>
      </c>
      <c r="AV213" s="13" t="s">
        <v>92</v>
      </c>
      <c r="AW213" s="13" t="s">
        <v>36</v>
      </c>
      <c r="AX213" s="13" t="s">
        <v>83</v>
      </c>
      <c r="AY213" s="254" t="s">
        <v>244</v>
      </c>
    </row>
    <row r="214" s="13" customFormat="1">
      <c r="A214" s="13"/>
      <c r="B214" s="243"/>
      <c r="C214" s="244"/>
      <c r="D214" s="245" t="s">
        <v>253</v>
      </c>
      <c r="E214" s="246" t="s">
        <v>1</v>
      </c>
      <c r="F214" s="247" t="s">
        <v>2219</v>
      </c>
      <c r="G214" s="244"/>
      <c r="H214" s="248">
        <v>4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253</v>
      </c>
      <c r="AU214" s="254" t="s">
        <v>92</v>
      </c>
      <c r="AV214" s="13" t="s">
        <v>92</v>
      </c>
      <c r="AW214" s="13" t="s">
        <v>36</v>
      </c>
      <c r="AX214" s="13" t="s">
        <v>83</v>
      </c>
      <c r="AY214" s="254" t="s">
        <v>244</v>
      </c>
    </row>
    <row r="215" s="14" customFormat="1">
      <c r="A215" s="14"/>
      <c r="B215" s="255"/>
      <c r="C215" s="256"/>
      <c r="D215" s="245" t="s">
        <v>253</v>
      </c>
      <c r="E215" s="257" t="s">
        <v>1</v>
      </c>
      <c r="F215" s="258" t="s">
        <v>255</v>
      </c>
      <c r="G215" s="256"/>
      <c r="H215" s="259">
        <v>1115.057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5" t="s">
        <v>253</v>
      </c>
      <c r="AU215" s="265" t="s">
        <v>92</v>
      </c>
      <c r="AV215" s="14" t="s">
        <v>251</v>
      </c>
      <c r="AW215" s="14" t="s">
        <v>36</v>
      </c>
      <c r="AX215" s="14" t="s">
        <v>90</v>
      </c>
      <c r="AY215" s="265" t="s">
        <v>244</v>
      </c>
    </row>
    <row r="216" s="2" customFormat="1" ht="16.5" customHeight="1">
      <c r="A216" s="39"/>
      <c r="B216" s="40"/>
      <c r="C216" s="229" t="s">
        <v>7</v>
      </c>
      <c r="D216" s="229" t="s">
        <v>247</v>
      </c>
      <c r="E216" s="230" t="s">
        <v>355</v>
      </c>
      <c r="F216" s="231" t="s">
        <v>356</v>
      </c>
      <c r="G216" s="232" t="s">
        <v>174</v>
      </c>
      <c r="H216" s="233">
        <v>1115.057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251</v>
      </c>
      <c r="AT216" s="241" t="s">
        <v>247</v>
      </c>
      <c r="AU216" s="241" t="s">
        <v>92</v>
      </c>
      <c r="AY216" s="18" t="s">
        <v>244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251</v>
      </c>
      <c r="BM216" s="241" t="s">
        <v>2220</v>
      </c>
    </row>
    <row r="217" s="2" customFormat="1" ht="24.15" customHeight="1">
      <c r="A217" s="39"/>
      <c r="B217" s="40"/>
      <c r="C217" s="229" t="s">
        <v>369</v>
      </c>
      <c r="D217" s="229" t="s">
        <v>247</v>
      </c>
      <c r="E217" s="230" t="s">
        <v>2221</v>
      </c>
      <c r="F217" s="231" t="s">
        <v>2222</v>
      </c>
      <c r="G217" s="232" t="s">
        <v>174</v>
      </c>
      <c r="H217" s="233">
        <v>841.89700000000005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0.01762</v>
      </c>
      <c r="R217" s="239">
        <f>Q217*H217</f>
        <v>14.834225140000001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251</v>
      </c>
      <c r="AT217" s="241" t="s">
        <v>247</v>
      </c>
      <c r="AU217" s="241" t="s">
        <v>92</v>
      </c>
      <c r="AY217" s="18" t="s">
        <v>244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251</v>
      </c>
      <c r="BM217" s="241" t="s">
        <v>2223</v>
      </c>
    </row>
    <row r="218" s="13" customFormat="1">
      <c r="A218" s="13"/>
      <c r="B218" s="243"/>
      <c r="C218" s="244"/>
      <c r="D218" s="245" t="s">
        <v>253</v>
      </c>
      <c r="E218" s="246" t="s">
        <v>1</v>
      </c>
      <c r="F218" s="247" t="s">
        <v>2216</v>
      </c>
      <c r="G218" s="244"/>
      <c r="H218" s="248">
        <v>841.89700000000005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253</v>
      </c>
      <c r="AU218" s="254" t="s">
        <v>92</v>
      </c>
      <c r="AV218" s="13" t="s">
        <v>92</v>
      </c>
      <c r="AW218" s="13" t="s">
        <v>36</v>
      </c>
      <c r="AX218" s="13" t="s">
        <v>90</v>
      </c>
      <c r="AY218" s="254" t="s">
        <v>244</v>
      </c>
    </row>
    <row r="219" s="2" customFormat="1" ht="21.75" customHeight="1">
      <c r="A219" s="39"/>
      <c r="B219" s="40"/>
      <c r="C219" s="229" t="s">
        <v>375</v>
      </c>
      <c r="D219" s="229" t="s">
        <v>247</v>
      </c>
      <c r="E219" s="230" t="s">
        <v>2224</v>
      </c>
      <c r="F219" s="231" t="s">
        <v>2225</v>
      </c>
      <c r="G219" s="232" t="s">
        <v>338</v>
      </c>
      <c r="H219" s="233">
        <v>32.700000000000003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1.0606199999999999</v>
      </c>
      <c r="R219" s="239">
        <f>Q219*H219</f>
        <v>34.682274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251</v>
      </c>
      <c r="AT219" s="241" t="s">
        <v>247</v>
      </c>
      <c r="AU219" s="241" t="s">
        <v>92</v>
      </c>
      <c r="AY219" s="18" t="s">
        <v>244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251</v>
      </c>
      <c r="BM219" s="241" t="s">
        <v>2226</v>
      </c>
    </row>
    <row r="220" s="13" customFormat="1">
      <c r="A220" s="13"/>
      <c r="B220" s="243"/>
      <c r="C220" s="244"/>
      <c r="D220" s="245" t="s">
        <v>253</v>
      </c>
      <c r="E220" s="246" t="s">
        <v>1</v>
      </c>
      <c r="F220" s="247" t="s">
        <v>2227</v>
      </c>
      <c r="G220" s="244"/>
      <c r="H220" s="248">
        <v>32.600000000000001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253</v>
      </c>
      <c r="AU220" s="254" t="s">
        <v>92</v>
      </c>
      <c r="AV220" s="13" t="s">
        <v>92</v>
      </c>
      <c r="AW220" s="13" t="s">
        <v>36</v>
      </c>
      <c r="AX220" s="13" t="s">
        <v>83</v>
      </c>
      <c r="AY220" s="254" t="s">
        <v>244</v>
      </c>
    </row>
    <row r="221" s="13" customFormat="1">
      <c r="A221" s="13"/>
      <c r="B221" s="243"/>
      <c r="C221" s="244"/>
      <c r="D221" s="245" t="s">
        <v>253</v>
      </c>
      <c r="E221" s="246" t="s">
        <v>1</v>
      </c>
      <c r="F221" s="247" t="s">
        <v>2228</v>
      </c>
      <c r="G221" s="244"/>
      <c r="H221" s="248">
        <v>0.10000000000000001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253</v>
      </c>
      <c r="AU221" s="254" t="s">
        <v>92</v>
      </c>
      <c r="AV221" s="13" t="s">
        <v>92</v>
      </c>
      <c r="AW221" s="13" t="s">
        <v>36</v>
      </c>
      <c r="AX221" s="13" t="s">
        <v>83</v>
      </c>
      <c r="AY221" s="254" t="s">
        <v>244</v>
      </c>
    </row>
    <row r="222" s="14" customFormat="1">
      <c r="A222" s="14"/>
      <c r="B222" s="255"/>
      <c r="C222" s="256"/>
      <c r="D222" s="245" t="s">
        <v>253</v>
      </c>
      <c r="E222" s="257" t="s">
        <v>1</v>
      </c>
      <c r="F222" s="258" t="s">
        <v>255</v>
      </c>
      <c r="G222" s="256"/>
      <c r="H222" s="259">
        <v>32.700000000000003</v>
      </c>
      <c r="I222" s="260"/>
      <c r="J222" s="256"/>
      <c r="K222" s="256"/>
      <c r="L222" s="261"/>
      <c r="M222" s="262"/>
      <c r="N222" s="263"/>
      <c r="O222" s="263"/>
      <c r="P222" s="263"/>
      <c r="Q222" s="263"/>
      <c r="R222" s="263"/>
      <c r="S222" s="263"/>
      <c r="T222" s="26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5" t="s">
        <v>253</v>
      </c>
      <c r="AU222" s="265" t="s">
        <v>92</v>
      </c>
      <c r="AV222" s="14" t="s">
        <v>251</v>
      </c>
      <c r="AW222" s="14" t="s">
        <v>36</v>
      </c>
      <c r="AX222" s="14" t="s">
        <v>90</v>
      </c>
      <c r="AY222" s="265" t="s">
        <v>244</v>
      </c>
    </row>
    <row r="223" s="12" customFormat="1" ht="22.8" customHeight="1">
      <c r="A223" s="12"/>
      <c r="B223" s="213"/>
      <c r="C223" s="214"/>
      <c r="D223" s="215" t="s">
        <v>82</v>
      </c>
      <c r="E223" s="227" t="s">
        <v>358</v>
      </c>
      <c r="F223" s="227" t="s">
        <v>359</v>
      </c>
      <c r="G223" s="214"/>
      <c r="H223" s="214"/>
      <c r="I223" s="217"/>
      <c r="J223" s="228">
        <f>BK223</f>
        <v>0</v>
      </c>
      <c r="K223" s="214"/>
      <c r="L223" s="219"/>
      <c r="M223" s="220"/>
      <c r="N223" s="221"/>
      <c r="O223" s="221"/>
      <c r="P223" s="222">
        <f>SUM(P224:P406)</f>
        <v>0</v>
      </c>
      <c r="Q223" s="221"/>
      <c r="R223" s="222">
        <f>SUM(R224:R406)</f>
        <v>3866.9365299999999</v>
      </c>
      <c r="S223" s="221"/>
      <c r="T223" s="223">
        <f>SUM(T224:T406)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90</v>
      </c>
      <c r="AT223" s="225" t="s">
        <v>82</v>
      </c>
      <c r="AU223" s="225" t="s">
        <v>90</v>
      </c>
      <c r="AY223" s="224" t="s">
        <v>244</v>
      </c>
      <c r="BK223" s="226">
        <f>SUM(BK224:BK406)</f>
        <v>0</v>
      </c>
    </row>
    <row r="224" s="2" customFormat="1" ht="24.15" customHeight="1">
      <c r="A224" s="39"/>
      <c r="B224" s="40"/>
      <c r="C224" s="229" t="s">
        <v>384</v>
      </c>
      <c r="D224" s="229" t="s">
        <v>247</v>
      </c>
      <c r="E224" s="230" t="s">
        <v>2229</v>
      </c>
      <c r="F224" s="231" t="s">
        <v>2230</v>
      </c>
      <c r="G224" s="232" t="s">
        <v>250</v>
      </c>
      <c r="H224" s="233">
        <v>125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48</v>
      </c>
      <c r="O224" s="92"/>
      <c r="P224" s="239">
        <f>O224*H224</f>
        <v>0</v>
      </c>
      <c r="Q224" s="239">
        <v>0.55666000000000004</v>
      </c>
      <c r="R224" s="239">
        <f>Q224*H224</f>
        <v>69.58250000000001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251</v>
      </c>
      <c r="AT224" s="241" t="s">
        <v>247</v>
      </c>
      <c r="AU224" s="241" t="s">
        <v>92</v>
      </c>
      <c r="AY224" s="18" t="s">
        <v>244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251</v>
      </c>
      <c r="BM224" s="241" t="s">
        <v>2231</v>
      </c>
    </row>
    <row r="225" s="2" customFormat="1">
      <c r="A225" s="39"/>
      <c r="B225" s="40"/>
      <c r="C225" s="41"/>
      <c r="D225" s="245" t="s">
        <v>632</v>
      </c>
      <c r="E225" s="41"/>
      <c r="F225" s="299" t="s">
        <v>2232</v>
      </c>
      <c r="G225" s="41"/>
      <c r="H225" s="41"/>
      <c r="I225" s="300"/>
      <c r="J225" s="41"/>
      <c r="K225" s="41"/>
      <c r="L225" s="45"/>
      <c r="M225" s="301"/>
      <c r="N225" s="302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632</v>
      </c>
      <c r="AU225" s="18" t="s">
        <v>92</v>
      </c>
    </row>
    <row r="226" s="15" customFormat="1">
      <c r="A226" s="15"/>
      <c r="B226" s="266"/>
      <c r="C226" s="267"/>
      <c r="D226" s="245" t="s">
        <v>253</v>
      </c>
      <c r="E226" s="268" t="s">
        <v>1</v>
      </c>
      <c r="F226" s="269" t="s">
        <v>2145</v>
      </c>
      <c r="G226" s="267"/>
      <c r="H226" s="268" t="s">
        <v>1</v>
      </c>
      <c r="I226" s="270"/>
      <c r="J226" s="267"/>
      <c r="K226" s="267"/>
      <c r="L226" s="271"/>
      <c r="M226" s="272"/>
      <c r="N226" s="273"/>
      <c r="O226" s="273"/>
      <c r="P226" s="273"/>
      <c r="Q226" s="273"/>
      <c r="R226" s="273"/>
      <c r="S226" s="273"/>
      <c r="T226" s="274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5" t="s">
        <v>253</v>
      </c>
      <c r="AU226" s="275" t="s">
        <v>92</v>
      </c>
      <c r="AV226" s="15" t="s">
        <v>90</v>
      </c>
      <c r="AW226" s="15" t="s">
        <v>36</v>
      </c>
      <c r="AX226" s="15" t="s">
        <v>83</v>
      </c>
      <c r="AY226" s="275" t="s">
        <v>244</v>
      </c>
    </row>
    <row r="227" s="15" customFormat="1">
      <c r="A227" s="15"/>
      <c r="B227" s="266"/>
      <c r="C227" s="267"/>
      <c r="D227" s="245" t="s">
        <v>253</v>
      </c>
      <c r="E227" s="268" t="s">
        <v>1</v>
      </c>
      <c r="F227" s="269" t="s">
        <v>403</v>
      </c>
      <c r="G227" s="267"/>
      <c r="H227" s="268" t="s">
        <v>1</v>
      </c>
      <c r="I227" s="270"/>
      <c r="J227" s="267"/>
      <c r="K227" s="267"/>
      <c r="L227" s="271"/>
      <c r="M227" s="272"/>
      <c r="N227" s="273"/>
      <c r="O227" s="273"/>
      <c r="P227" s="273"/>
      <c r="Q227" s="273"/>
      <c r="R227" s="273"/>
      <c r="S227" s="273"/>
      <c r="T227" s="274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75" t="s">
        <v>253</v>
      </c>
      <c r="AU227" s="275" t="s">
        <v>92</v>
      </c>
      <c r="AV227" s="15" t="s">
        <v>90</v>
      </c>
      <c r="AW227" s="15" t="s">
        <v>36</v>
      </c>
      <c r="AX227" s="15" t="s">
        <v>83</v>
      </c>
      <c r="AY227" s="275" t="s">
        <v>244</v>
      </c>
    </row>
    <row r="228" s="15" customFormat="1">
      <c r="A228" s="15"/>
      <c r="B228" s="266"/>
      <c r="C228" s="267"/>
      <c r="D228" s="245" t="s">
        <v>253</v>
      </c>
      <c r="E228" s="268" t="s">
        <v>1</v>
      </c>
      <c r="F228" s="269" t="s">
        <v>2233</v>
      </c>
      <c r="G228" s="267"/>
      <c r="H228" s="268" t="s">
        <v>1</v>
      </c>
      <c r="I228" s="270"/>
      <c r="J228" s="267"/>
      <c r="K228" s="267"/>
      <c r="L228" s="271"/>
      <c r="M228" s="272"/>
      <c r="N228" s="273"/>
      <c r="O228" s="273"/>
      <c r="P228" s="273"/>
      <c r="Q228" s="273"/>
      <c r="R228" s="273"/>
      <c r="S228" s="273"/>
      <c r="T228" s="274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5" t="s">
        <v>253</v>
      </c>
      <c r="AU228" s="275" t="s">
        <v>92</v>
      </c>
      <c r="AV228" s="15" t="s">
        <v>90</v>
      </c>
      <c r="AW228" s="15" t="s">
        <v>36</v>
      </c>
      <c r="AX228" s="15" t="s">
        <v>83</v>
      </c>
      <c r="AY228" s="275" t="s">
        <v>244</v>
      </c>
    </row>
    <row r="229" s="13" customFormat="1">
      <c r="A229" s="13"/>
      <c r="B229" s="243"/>
      <c r="C229" s="244"/>
      <c r="D229" s="245" t="s">
        <v>253</v>
      </c>
      <c r="E229" s="246" t="s">
        <v>1</v>
      </c>
      <c r="F229" s="247" t="s">
        <v>2234</v>
      </c>
      <c r="G229" s="244"/>
      <c r="H229" s="248">
        <v>108</v>
      </c>
      <c r="I229" s="249"/>
      <c r="J229" s="244"/>
      <c r="K229" s="244"/>
      <c r="L229" s="250"/>
      <c r="M229" s="251"/>
      <c r="N229" s="252"/>
      <c r="O229" s="252"/>
      <c r="P229" s="252"/>
      <c r="Q229" s="252"/>
      <c r="R229" s="252"/>
      <c r="S229" s="252"/>
      <c r="T229" s="25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4" t="s">
        <v>253</v>
      </c>
      <c r="AU229" s="254" t="s">
        <v>92</v>
      </c>
      <c r="AV229" s="13" t="s">
        <v>92</v>
      </c>
      <c r="AW229" s="13" t="s">
        <v>36</v>
      </c>
      <c r="AX229" s="13" t="s">
        <v>83</v>
      </c>
      <c r="AY229" s="254" t="s">
        <v>244</v>
      </c>
    </row>
    <row r="230" s="15" customFormat="1">
      <c r="A230" s="15"/>
      <c r="B230" s="266"/>
      <c r="C230" s="267"/>
      <c r="D230" s="245" t="s">
        <v>253</v>
      </c>
      <c r="E230" s="268" t="s">
        <v>1</v>
      </c>
      <c r="F230" s="269" t="s">
        <v>2235</v>
      </c>
      <c r="G230" s="267"/>
      <c r="H230" s="268" t="s">
        <v>1</v>
      </c>
      <c r="I230" s="270"/>
      <c r="J230" s="267"/>
      <c r="K230" s="267"/>
      <c r="L230" s="271"/>
      <c r="M230" s="272"/>
      <c r="N230" s="273"/>
      <c r="O230" s="273"/>
      <c r="P230" s="273"/>
      <c r="Q230" s="273"/>
      <c r="R230" s="273"/>
      <c r="S230" s="273"/>
      <c r="T230" s="27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75" t="s">
        <v>253</v>
      </c>
      <c r="AU230" s="275" t="s">
        <v>92</v>
      </c>
      <c r="AV230" s="15" t="s">
        <v>90</v>
      </c>
      <c r="AW230" s="15" t="s">
        <v>36</v>
      </c>
      <c r="AX230" s="15" t="s">
        <v>83</v>
      </c>
      <c r="AY230" s="275" t="s">
        <v>244</v>
      </c>
    </row>
    <row r="231" s="13" customFormat="1">
      <c r="A231" s="13"/>
      <c r="B231" s="243"/>
      <c r="C231" s="244"/>
      <c r="D231" s="245" t="s">
        <v>253</v>
      </c>
      <c r="E231" s="246" t="s">
        <v>1</v>
      </c>
      <c r="F231" s="247" t="s">
        <v>2236</v>
      </c>
      <c r="G231" s="244"/>
      <c r="H231" s="248">
        <v>17</v>
      </c>
      <c r="I231" s="249"/>
      <c r="J231" s="244"/>
      <c r="K231" s="244"/>
      <c r="L231" s="250"/>
      <c r="M231" s="251"/>
      <c r="N231" s="252"/>
      <c r="O231" s="252"/>
      <c r="P231" s="252"/>
      <c r="Q231" s="252"/>
      <c r="R231" s="252"/>
      <c r="S231" s="252"/>
      <c r="T231" s="25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4" t="s">
        <v>253</v>
      </c>
      <c r="AU231" s="254" t="s">
        <v>92</v>
      </c>
      <c r="AV231" s="13" t="s">
        <v>92</v>
      </c>
      <c r="AW231" s="13" t="s">
        <v>36</v>
      </c>
      <c r="AX231" s="13" t="s">
        <v>83</v>
      </c>
      <c r="AY231" s="254" t="s">
        <v>244</v>
      </c>
    </row>
    <row r="232" s="16" customFormat="1">
      <c r="A232" s="16"/>
      <c r="B232" s="276"/>
      <c r="C232" s="277"/>
      <c r="D232" s="245" t="s">
        <v>253</v>
      </c>
      <c r="E232" s="278" t="s">
        <v>1</v>
      </c>
      <c r="F232" s="279" t="s">
        <v>503</v>
      </c>
      <c r="G232" s="277"/>
      <c r="H232" s="280">
        <v>125</v>
      </c>
      <c r="I232" s="281"/>
      <c r="J232" s="277"/>
      <c r="K232" s="277"/>
      <c r="L232" s="282"/>
      <c r="M232" s="283"/>
      <c r="N232" s="284"/>
      <c r="O232" s="284"/>
      <c r="P232" s="284"/>
      <c r="Q232" s="284"/>
      <c r="R232" s="284"/>
      <c r="S232" s="284"/>
      <c r="T232" s="285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T232" s="286" t="s">
        <v>253</v>
      </c>
      <c r="AU232" s="286" t="s">
        <v>92</v>
      </c>
      <c r="AV232" s="16" t="s">
        <v>358</v>
      </c>
      <c r="AW232" s="16" t="s">
        <v>36</v>
      </c>
      <c r="AX232" s="16" t="s">
        <v>83</v>
      </c>
      <c r="AY232" s="286" t="s">
        <v>244</v>
      </c>
    </row>
    <row r="233" s="14" customFormat="1">
      <c r="A233" s="14"/>
      <c r="B233" s="255"/>
      <c r="C233" s="256"/>
      <c r="D233" s="245" t="s">
        <v>253</v>
      </c>
      <c r="E233" s="257" t="s">
        <v>1</v>
      </c>
      <c r="F233" s="258" t="s">
        <v>255</v>
      </c>
      <c r="G233" s="256"/>
      <c r="H233" s="259">
        <v>125</v>
      </c>
      <c r="I233" s="260"/>
      <c r="J233" s="256"/>
      <c r="K233" s="256"/>
      <c r="L233" s="261"/>
      <c r="M233" s="262"/>
      <c r="N233" s="263"/>
      <c r="O233" s="263"/>
      <c r="P233" s="263"/>
      <c r="Q233" s="263"/>
      <c r="R233" s="263"/>
      <c r="S233" s="263"/>
      <c r="T233" s="26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5" t="s">
        <v>253</v>
      </c>
      <c r="AU233" s="265" t="s">
        <v>92</v>
      </c>
      <c r="AV233" s="14" t="s">
        <v>251</v>
      </c>
      <c r="AW233" s="14" t="s">
        <v>36</v>
      </c>
      <c r="AX233" s="14" t="s">
        <v>90</v>
      </c>
      <c r="AY233" s="265" t="s">
        <v>244</v>
      </c>
    </row>
    <row r="234" s="2" customFormat="1" ht="24.15" customHeight="1">
      <c r="A234" s="39"/>
      <c r="B234" s="40"/>
      <c r="C234" s="229" t="s">
        <v>891</v>
      </c>
      <c r="D234" s="229" t="s">
        <v>247</v>
      </c>
      <c r="E234" s="230" t="s">
        <v>2237</v>
      </c>
      <c r="F234" s="231" t="s">
        <v>2238</v>
      </c>
      <c r="G234" s="232" t="s">
        <v>250</v>
      </c>
      <c r="H234" s="233">
        <v>18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0.59806000000000004</v>
      </c>
      <c r="R234" s="239">
        <f>Q234*H234</f>
        <v>10.765080000000001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251</v>
      </c>
      <c r="AT234" s="241" t="s">
        <v>247</v>
      </c>
      <c r="AU234" s="241" t="s">
        <v>92</v>
      </c>
      <c r="AY234" s="18" t="s">
        <v>244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251</v>
      </c>
      <c r="BM234" s="241" t="s">
        <v>2239</v>
      </c>
    </row>
    <row r="235" s="15" customFormat="1">
      <c r="A235" s="15"/>
      <c r="B235" s="266"/>
      <c r="C235" s="267"/>
      <c r="D235" s="245" t="s">
        <v>253</v>
      </c>
      <c r="E235" s="268" t="s">
        <v>1</v>
      </c>
      <c r="F235" s="269" t="s">
        <v>2145</v>
      </c>
      <c r="G235" s="267"/>
      <c r="H235" s="268" t="s">
        <v>1</v>
      </c>
      <c r="I235" s="270"/>
      <c r="J235" s="267"/>
      <c r="K235" s="267"/>
      <c r="L235" s="271"/>
      <c r="M235" s="272"/>
      <c r="N235" s="273"/>
      <c r="O235" s="273"/>
      <c r="P235" s="273"/>
      <c r="Q235" s="273"/>
      <c r="R235" s="273"/>
      <c r="S235" s="273"/>
      <c r="T235" s="274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5" t="s">
        <v>253</v>
      </c>
      <c r="AU235" s="275" t="s">
        <v>92</v>
      </c>
      <c r="AV235" s="15" t="s">
        <v>90</v>
      </c>
      <c r="AW235" s="15" t="s">
        <v>36</v>
      </c>
      <c r="AX235" s="15" t="s">
        <v>83</v>
      </c>
      <c r="AY235" s="275" t="s">
        <v>244</v>
      </c>
    </row>
    <row r="236" s="15" customFormat="1">
      <c r="A236" s="15"/>
      <c r="B236" s="266"/>
      <c r="C236" s="267"/>
      <c r="D236" s="245" t="s">
        <v>253</v>
      </c>
      <c r="E236" s="268" t="s">
        <v>1</v>
      </c>
      <c r="F236" s="269" t="s">
        <v>403</v>
      </c>
      <c r="G236" s="267"/>
      <c r="H236" s="268" t="s">
        <v>1</v>
      </c>
      <c r="I236" s="270"/>
      <c r="J236" s="267"/>
      <c r="K236" s="267"/>
      <c r="L236" s="271"/>
      <c r="M236" s="272"/>
      <c r="N236" s="273"/>
      <c r="O236" s="273"/>
      <c r="P236" s="273"/>
      <c r="Q236" s="273"/>
      <c r="R236" s="273"/>
      <c r="S236" s="273"/>
      <c r="T236" s="274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5" t="s">
        <v>253</v>
      </c>
      <c r="AU236" s="275" t="s">
        <v>92</v>
      </c>
      <c r="AV236" s="15" t="s">
        <v>90</v>
      </c>
      <c r="AW236" s="15" t="s">
        <v>36</v>
      </c>
      <c r="AX236" s="15" t="s">
        <v>83</v>
      </c>
      <c r="AY236" s="275" t="s">
        <v>244</v>
      </c>
    </row>
    <row r="237" s="15" customFormat="1">
      <c r="A237" s="15"/>
      <c r="B237" s="266"/>
      <c r="C237" s="267"/>
      <c r="D237" s="245" t="s">
        <v>253</v>
      </c>
      <c r="E237" s="268" t="s">
        <v>1</v>
      </c>
      <c r="F237" s="269" t="s">
        <v>2233</v>
      </c>
      <c r="G237" s="267"/>
      <c r="H237" s="268" t="s">
        <v>1</v>
      </c>
      <c r="I237" s="270"/>
      <c r="J237" s="267"/>
      <c r="K237" s="267"/>
      <c r="L237" s="271"/>
      <c r="M237" s="272"/>
      <c r="N237" s="273"/>
      <c r="O237" s="273"/>
      <c r="P237" s="273"/>
      <c r="Q237" s="273"/>
      <c r="R237" s="273"/>
      <c r="S237" s="273"/>
      <c r="T237" s="274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75" t="s">
        <v>253</v>
      </c>
      <c r="AU237" s="275" t="s">
        <v>92</v>
      </c>
      <c r="AV237" s="15" t="s">
        <v>90</v>
      </c>
      <c r="AW237" s="15" t="s">
        <v>36</v>
      </c>
      <c r="AX237" s="15" t="s">
        <v>83</v>
      </c>
      <c r="AY237" s="275" t="s">
        <v>244</v>
      </c>
    </row>
    <row r="238" s="13" customFormat="1">
      <c r="A238" s="13"/>
      <c r="B238" s="243"/>
      <c r="C238" s="244"/>
      <c r="D238" s="245" t="s">
        <v>253</v>
      </c>
      <c r="E238" s="246" t="s">
        <v>1</v>
      </c>
      <c r="F238" s="247" t="s">
        <v>2240</v>
      </c>
      <c r="G238" s="244"/>
      <c r="H238" s="248">
        <v>4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253</v>
      </c>
      <c r="AU238" s="254" t="s">
        <v>92</v>
      </c>
      <c r="AV238" s="13" t="s">
        <v>92</v>
      </c>
      <c r="AW238" s="13" t="s">
        <v>36</v>
      </c>
      <c r="AX238" s="13" t="s">
        <v>83</v>
      </c>
      <c r="AY238" s="254" t="s">
        <v>244</v>
      </c>
    </row>
    <row r="239" s="15" customFormat="1">
      <c r="A239" s="15"/>
      <c r="B239" s="266"/>
      <c r="C239" s="267"/>
      <c r="D239" s="245" t="s">
        <v>253</v>
      </c>
      <c r="E239" s="268" t="s">
        <v>1</v>
      </c>
      <c r="F239" s="269" t="s">
        <v>2235</v>
      </c>
      <c r="G239" s="267"/>
      <c r="H239" s="268" t="s">
        <v>1</v>
      </c>
      <c r="I239" s="270"/>
      <c r="J239" s="267"/>
      <c r="K239" s="267"/>
      <c r="L239" s="271"/>
      <c r="M239" s="272"/>
      <c r="N239" s="273"/>
      <c r="O239" s="273"/>
      <c r="P239" s="273"/>
      <c r="Q239" s="273"/>
      <c r="R239" s="273"/>
      <c r="S239" s="273"/>
      <c r="T239" s="274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5" t="s">
        <v>253</v>
      </c>
      <c r="AU239" s="275" t="s">
        <v>92</v>
      </c>
      <c r="AV239" s="15" t="s">
        <v>90</v>
      </c>
      <c r="AW239" s="15" t="s">
        <v>36</v>
      </c>
      <c r="AX239" s="15" t="s">
        <v>83</v>
      </c>
      <c r="AY239" s="275" t="s">
        <v>244</v>
      </c>
    </row>
    <row r="240" s="13" customFormat="1">
      <c r="A240" s="13"/>
      <c r="B240" s="243"/>
      <c r="C240" s="244"/>
      <c r="D240" s="245" t="s">
        <v>253</v>
      </c>
      <c r="E240" s="246" t="s">
        <v>1</v>
      </c>
      <c r="F240" s="247" t="s">
        <v>2241</v>
      </c>
      <c r="G240" s="244"/>
      <c r="H240" s="248">
        <v>12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253</v>
      </c>
      <c r="AU240" s="254" t="s">
        <v>92</v>
      </c>
      <c r="AV240" s="13" t="s">
        <v>92</v>
      </c>
      <c r="AW240" s="13" t="s">
        <v>36</v>
      </c>
      <c r="AX240" s="13" t="s">
        <v>83</v>
      </c>
      <c r="AY240" s="254" t="s">
        <v>244</v>
      </c>
    </row>
    <row r="241" s="15" customFormat="1">
      <c r="A241" s="15"/>
      <c r="B241" s="266"/>
      <c r="C241" s="267"/>
      <c r="D241" s="245" t="s">
        <v>253</v>
      </c>
      <c r="E241" s="268" t="s">
        <v>1</v>
      </c>
      <c r="F241" s="269" t="s">
        <v>2242</v>
      </c>
      <c r="G241" s="267"/>
      <c r="H241" s="268" t="s">
        <v>1</v>
      </c>
      <c r="I241" s="270"/>
      <c r="J241" s="267"/>
      <c r="K241" s="267"/>
      <c r="L241" s="271"/>
      <c r="M241" s="272"/>
      <c r="N241" s="273"/>
      <c r="O241" s="273"/>
      <c r="P241" s="273"/>
      <c r="Q241" s="273"/>
      <c r="R241" s="273"/>
      <c r="S241" s="273"/>
      <c r="T241" s="274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5" t="s">
        <v>253</v>
      </c>
      <c r="AU241" s="275" t="s">
        <v>92</v>
      </c>
      <c r="AV241" s="15" t="s">
        <v>90</v>
      </c>
      <c r="AW241" s="15" t="s">
        <v>36</v>
      </c>
      <c r="AX241" s="15" t="s">
        <v>83</v>
      </c>
      <c r="AY241" s="275" t="s">
        <v>244</v>
      </c>
    </row>
    <row r="242" s="13" customFormat="1">
      <c r="A242" s="13"/>
      <c r="B242" s="243"/>
      <c r="C242" s="244"/>
      <c r="D242" s="245" t="s">
        <v>253</v>
      </c>
      <c r="E242" s="246" t="s">
        <v>1</v>
      </c>
      <c r="F242" s="247" t="s">
        <v>2243</v>
      </c>
      <c r="G242" s="244"/>
      <c r="H242" s="248">
        <v>2</v>
      </c>
      <c r="I242" s="249"/>
      <c r="J242" s="244"/>
      <c r="K242" s="244"/>
      <c r="L242" s="250"/>
      <c r="M242" s="251"/>
      <c r="N242" s="252"/>
      <c r="O242" s="252"/>
      <c r="P242" s="252"/>
      <c r="Q242" s="252"/>
      <c r="R242" s="252"/>
      <c r="S242" s="252"/>
      <c r="T242" s="25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4" t="s">
        <v>253</v>
      </c>
      <c r="AU242" s="254" t="s">
        <v>92</v>
      </c>
      <c r="AV242" s="13" t="s">
        <v>92</v>
      </c>
      <c r="AW242" s="13" t="s">
        <v>36</v>
      </c>
      <c r="AX242" s="13" t="s">
        <v>83</v>
      </c>
      <c r="AY242" s="254" t="s">
        <v>244</v>
      </c>
    </row>
    <row r="243" s="14" customFormat="1">
      <c r="A243" s="14"/>
      <c r="B243" s="255"/>
      <c r="C243" s="256"/>
      <c r="D243" s="245" t="s">
        <v>253</v>
      </c>
      <c r="E243" s="257" t="s">
        <v>1</v>
      </c>
      <c r="F243" s="258" t="s">
        <v>255</v>
      </c>
      <c r="G243" s="256"/>
      <c r="H243" s="259">
        <v>18</v>
      </c>
      <c r="I243" s="260"/>
      <c r="J243" s="256"/>
      <c r="K243" s="256"/>
      <c r="L243" s="261"/>
      <c r="M243" s="262"/>
      <c r="N243" s="263"/>
      <c r="O243" s="263"/>
      <c r="P243" s="263"/>
      <c r="Q243" s="263"/>
      <c r="R243" s="263"/>
      <c r="S243" s="263"/>
      <c r="T243" s="26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5" t="s">
        <v>253</v>
      </c>
      <c r="AU243" s="265" t="s">
        <v>92</v>
      </c>
      <c r="AV243" s="14" t="s">
        <v>251</v>
      </c>
      <c r="AW243" s="14" t="s">
        <v>36</v>
      </c>
      <c r="AX243" s="14" t="s">
        <v>90</v>
      </c>
      <c r="AY243" s="265" t="s">
        <v>244</v>
      </c>
    </row>
    <row r="244" s="2" customFormat="1" ht="24.15" customHeight="1">
      <c r="A244" s="39"/>
      <c r="B244" s="40"/>
      <c r="C244" s="287" t="s">
        <v>389</v>
      </c>
      <c r="D244" s="287" t="s">
        <v>529</v>
      </c>
      <c r="E244" s="288" t="s">
        <v>2244</v>
      </c>
      <c r="F244" s="289" t="s">
        <v>2245</v>
      </c>
      <c r="G244" s="290" t="s">
        <v>171</v>
      </c>
      <c r="H244" s="291">
        <v>249.69999999999999</v>
      </c>
      <c r="I244" s="292"/>
      <c r="J244" s="293">
        <f>ROUND(I244*H244,2)</f>
        <v>0</v>
      </c>
      <c r="K244" s="294"/>
      <c r="L244" s="295"/>
      <c r="M244" s="296" t="s">
        <v>1</v>
      </c>
      <c r="N244" s="297" t="s">
        <v>48</v>
      </c>
      <c r="O244" s="92"/>
      <c r="P244" s="239">
        <f>O244*H244</f>
        <v>0</v>
      </c>
      <c r="Q244" s="239">
        <v>2.6499999999999999</v>
      </c>
      <c r="R244" s="239">
        <f>Q244*H244</f>
        <v>661.70499999999993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280</v>
      </c>
      <c r="AT244" s="241" t="s">
        <v>529</v>
      </c>
      <c r="AU244" s="241" t="s">
        <v>92</v>
      </c>
      <c r="AY244" s="18" t="s">
        <v>244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251</v>
      </c>
      <c r="BM244" s="241" t="s">
        <v>2246</v>
      </c>
    </row>
    <row r="245" s="2" customFormat="1">
      <c r="A245" s="39"/>
      <c r="B245" s="40"/>
      <c r="C245" s="41"/>
      <c r="D245" s="245" t="s">
        <v>632</v>
      </c>
      <c r="E245" s="41"/>
      <c r="F245" s="299" t="s">
        <v>2247</v>
      </c>
      <c r="G245" s="41"/>
      <c r="H245" s="41"/>
      <c r="I245" s="300"/>
      <c r="J245" s="41"/>
      <c r="K245" s="41"/>
      <c r="L245" s="45"/>
      <c r="M245" s="301"/>
      <c r="N245" s="302"/>
      <c r="O245" s="92"/>
      <c r="P245" s="92"/>
      <c r="Q245" s="92"/>
      <c r="R245" s="92"/>
      <c r="S245" s="92"/>
      <c r="T245" s="93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632</v>
      </c>
      <c r="AU245" s="18" t="s">
        <v>92</v>
      </c>
    </row>
    <row r="246" s="15" customFormat="1">
      <c r="A246" s="15"/>
      <c r="B246" s="266"/>
      <c r="C246" s="267"/>
      <c r="D246" s="245" t="s">
        <v>253</v>
      </c>
      <c r="E246" s="268" t="s">
        <v>1</v>
      </c>
      <c r="F246" s="269" t="s">
        <v>2145</v>
      </c>
      <c r="G246" s="267"/>
      <c r="H246" s="268" t="s">
        <v>1</v>
      </c>
      <c r="I246" s="270"/>
      <c r="J246" s="267"/>
      <c r="K246" s="267"/>
      <c r="L246" s="271"/>
      <c r="M246" s="272"/>
      <c r="N246" s="273"/>
      <c r="O246" s="273"/>
      <c r="P246" s="273"/>
      <c r="Q246" s="273"/>
      <c r="R246" s="273"/>
      <c r="S246" s="273"/>
      <c r="T246" s="274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75" t="s">
        <v>253</v>
      </c>
      <c r="AU246" s="275" t="s">
        <v>92</v>
      </c>
      <c r="AV246" s="15" t="s">
        <v>90</v>
      </c>
      <c r="AW246" s="15" t="s">
        <v>36</v>
      </c>
      <c r="AX246" s="15" t="s">
        <v>83</v>
      </c>
      <c r="AY246" s="275" t="s">
        <v>244</v>
      </c>
    </row>
    <row r="247" s="15" customFormat="1">
      <c r="A247" s="15"/>
      <c r="B247" s="266"/>
      <c r="C247" s="267"/>
      <c r="D247" s="245" t="s">
        <v>253</v>
      </c>
      <c r="E247" s="268" t="s">
        <v>1</v>
      </c>
      <c r="F247" s="269" t="s">
        <v>403</v>
      </c>
      <c r="G247" s="267"/>
      <c r="H247" s="268" t="s">
        <v>1</v>
      </c>
      <c r="I247" s="270"/>
      <c r="J247" s="267"/>
      <c r="K247" s="267"/>
      <c r="L247" s="271"/>
      <c r="M247" s="272"/>
      <c r="N247" s="273"/>
      <c r="O247" s="273"/>
      <c r="P247" s="273"/>
      <c r="Q247" s="273"/>
      <c r="R247" s="273"/>
      <c r="S247" s="273"/>
      <c r="T247" s="274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5" t="s">
        <v>253</v>
      </c>
      <c r="AU247" s="275" t="s">
        <v>92</v>
      </c>
      <c r="AV247" s="15" t="s">
        <v>90</v>
      </c>
      <c r="AW247" s="15" t="s">
        <v>36</v>
      </c>
      <c r="AX247" s="15" t="s">
        <v>83</v>
      </c>
      <c r="AY247" s="275" t="s">
        <v>244</v>
      </c>
    </row>
    <row r="248" s="15" customFormat="1">
      <c r="A248" s="15"/>
      <c r="B248" s="266"/>
      <c r="C248" s="267"/>
      <c r="D248" s="245" t="s">
        <v>253</v>
      </c>
      <c r="E248" s="268" t="s">
        <v>1</v>
      </c>
      <c r="F248" s="269" t="s">
        <v>2233</v>
      </c>
      <c r="G248" s="267"/>
      <c r="H248" s="268" t="s">
        <v>1</v>
      </c>
      <c r="I248" s="270"/>
      <c r="J248" s="267"/>
      <c r="K248" s="267"/>
      <c r="L248" s="271"/>
      <c r="M248" s="272"/>
      <c r="N248" s="273"/>
      <c r="O248" s="273"/>
      <c r="P248" s="273"/>
      <c r="Q248" s="273"/>
      <c r="R248" s="273"/>
      <c r="S248" s="273"/>
      <c r="T248" s="274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75" t="s">
        <v>253</v>
      </c>
      <c r="AU248" s="275" t="s">
        <v>92</v>
      </c>
      <c r="AV248" s="15" t="s">
        <v>90</v>
      </c>
      <c r="AW248" s="15" t="s">
        <v>36</v>
      </c>
      <c r="AX248" s="15" t="s">
        <v>83</v>
      </c>
      <c r="AY248" s="275" t="s">
        <v>244</v>
      </c>
    </row>
    <row r="249" s="13" customFormat="1">
      <c r="A249" s="13"/>
      <c r="B249" s="243"/>
      <c r="C249" s="244"/>
      <c r="D249" s="245" t="s">
        <v>253</v>
      </c>
      <c r="E249" s="246" t="s">
        <v>1</v>
      </c>
      <c r="F249" s="247" t="s">
        <v>2248</v>
      </c>
      <c r="G249" s="244"/>
      <c r="H249" s="248">
        <v>154.90000000000001</v>
      </c>
      <c r="I249" s="249"/>
      <c r="J249" s="244"/>
      <c r="K249" s="244"/>
      <c r="L249" s="250"/>
      <c r="M249" s="251"/>
      <c r="N249" s="252"/>
      <c r="O249" s="252"/>
      <c r="P249" s="252"/>
      <c r="Q249" s="252"/>
      <c r="R249" s="252"/>
      <c r="S249" s="252"/>
      <c r="T249" s="25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4" t="s">
        <v>253</v>
      </c>
      <c r="AU249" s="254" t="s">
        <v>92</v>
      </c>
      <c r="AV249" s="13" t="s">
        <v>92</v>
      </c>
      <c r="AW249" s="13" t="s">
        <v>36</v>
      </c>
      <c r="AX249" s="13" t="s">
        <v>83</v>
      </c>
      <c r="AY249" s="254" t="s">
        <v>244</v>
      </c>
    </row>
    <row r="250" s="13" customFormat="1">
      <c r="A250" s="13"/>
      <c r="B250" s="243"/>
      <c r="C250" s="244"/>
      <c r="D250" s="245" t="s">
        <v>253</v>
      </c>
      <c r="E250" s="246" t="s">
        <v>1</v>
      </c>
      <c r="F250" s="247" t="s">
        <v>2249</v>
      </c>
      <c r="G250" s="244"/>
      <c r="H250" s="248">
        <v>13.4</v>
      </c>
      <c r="I250" s="249"/>
      <c r="J250" s="244"/>
      <c r="K250" s="244"/>
      <c r="L250" s="250"/>
      <c r="M250" s="251"/>
      <c r="N250" s="252"/>
      <c r="O250" s="252"/>
      <c r="P250" s="252"/>
      <c r="Q250" s="252"/>
      <c r="R250" s="252"/>
      <c r="S250" s="252"/>
      <c r="T250" s="25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4" t="s">
        <v>253</v>
      </c>
      <c r="AU250" s="254" t="s">
        <v>92</v>
      </c>
      <c r="AV250" s="13" t="s">
        <v>92</v>
      </c>
      <c r="AW250" s="13" t="s">
        <v>36</v>
      </c>
      <c r="AX250" s="13" t="s">
        <v>83</v>
      </c>
      <c r="AY250" s="254" t="s">
        <v>244</v>
      </c>
    </row>
    <row r="251" s="15" customFormat="1">
      <c r="A251" s="15"/>
      <c r="B251" s="266"/>
      <c r="C251" s="267"/>
      <c r="D251" s="245" t="s">
        <v>253</v>
      </c>
      <c r="E251" s="268" t="s">
        <v>1</v>
      </c>
      <c r="F251" s="269" t="s">
        <v>2235</v>
      </c>
      <c r="G251" s="267"/>
      <c r="H251" s="268" t="s">
        <v>1</v>
      </c>
      <c r="I251" s="270"/>
      <c r="J251" s="267"/>
      <c r="K251" s="267"/>
      <c r="L251" s="271"/>
      <c r="M251" s="272"/>
      <c r="N251" s="273"/>
      <c r="O251" s="273"/>
      <c r="P251" s="273"/>
      <c r="Q251" s="273"/>
      <c r="R251" s="273"/>
      <c r="S251" s="273"/>
      <c r="T251" s="274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5" t="s">
        <v>253</v>
      </c>
      <c r="AU251" s="275" t="s">
        <v>92</v>
      </c>
      <c r="AV251" s="15" t="s">
        <v>90</v>
      </c>
      <c r="AW251" s="15" t="s">
        <v>36</v>
      </c>
      <c r="AX251" s="15" t="s">
        <v>83</v>
      </c>
      <c r="AY251" s="275" t="s">
        <v>244</v>
      </c>
    </row>
    <row r="252" s="13" customFormat="1">
      <c r="A252" s="13"/>
      <c r="B252" s="243"/>
      <c r="C252" s="244"/>
      <c r="D252" s="245" t="s">
        <v>253</v>
      </c>
      <c r="E252" s="246" t="s">
        <v>1</v>
      </c>
      <c r="F252" s="247" t="s">
        <v>2250</v>
      </c>
      <c r="G252" s="244"/>
      <c r="H252" s="248">
        <v>29.600000000000001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253</v>
      </c>
      <c r="AU252" s="254" t="s">
        <v>92</v>
      </c>
      <c r="AV252" s="13" t="s">
        <v>92</v>
      </c>
      <c r="AW252" s="13" t="s">
        <v>36</v>
      </c>
      <c r="AX252" s="13" t="s">
        <v>83</v>
      </c>
      <c r="AY252" s="254" t="s">
        <v>244</v>
      </c>
    </row>
    <row r="253" s="13" customFormat="1">
      <c r="A253" s="13"/>
      <c r="B253" s="243"/>
      <c r="C253" s="244"/>
      <c r="D253" s="245" t="s">
        <v>253</v>
      </c>
      <c r="E253" s="246" t="s">
        <v>1</v>
      </c>
      <c r="F253" s="247" t="s">
        <v>2251</v>
      </c>
      <c r="G253" s="244"/>
      <c r="H253" s="248">
        <v>34.100000000000001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253</v>
      </c>
      <c r="AU253" s="254" t="s">
        <v>92</v>
      </c>
      <c r="AV253" s="13" t="s">
        <v>92</v>
      </c>
      <c r="AW253" s="13" t="s">
        <v>36</v>
      </c>
      <c r="AX253" s="13" t="s">
        <v>83</v>
      </c>
      <c r="AY253" s="254" t="s">
        <v>244</v>
      </c>
    </row>
    <row r="254" s="15" customFormat="1">
      <c r="A254" s="15"/>
      <c r="B254" s="266"/>
      <c r="C254" s="267"/>
      <c r="D254" s="245" t="s">
        <v>253</v>
      </c>
      <c r="E254" s="268" t="s">
        <v>1</v>
      </c>
      <c r="F254" s="269" t="s">
        <v>2242</v>
      </c>
      <c r="G254" s="267"/>
      <c r="H254" s="268" t="s">
        <v>1</v>
      </c>
      <c r="I254" s="270"/>
      <c r="J254" s="267"/>
      <c r="K254" s="267"/>
      <c r="L254" s="271"/>
      <c r="M254" s="272"/>
      <c r="N254" s="273"/>
      <c r="O254" s="273"/>
      <c r="P254" s="273"/>
      <c r="Q254" s="273"/>
      <c r="R254" s="273"/>
      <c r="S254" s="273"/>
      <c r="T254" s="274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75" t="s">
        <v>253</v>
      </c>
      <c r="AU254" s="275" t="s">
        <v>92</v>
      </c>
      <c r="AV254" s="15" t="s">
        <v>90</v>
      </c>
      <c r="AW254" s="15" t="s">
        <v>36</v>
      </c>
      <c r="AX254" s="15" t="s">
        <v>83</v>
      </c>
      <c r="AY254" s="275" t="s">
        <v>244</v>
      </c>
    </row>
    <row r="255" s="13" customFormat="1">
      <c r="A255" s="13"/>
      <c r="B255" s="243"/>
      <c r="C255" s="244"/>
      <c r="D255" s="245" t="s">
        <v>253</v>
      </c>
      <c r="E255" s="246" t="s">
        <v>1</v>
      </c>
      <c r="F255" s="247" t="s">
        <v>2252</v>
      </c>
      <c r="G255" s="244"/>
      <c r="H255" s="248">
        <v>17.699999999999999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253</v>
      </c>
      <c r="AU255" s="254" t="s">
        <v>92</v>
      </c>
      <c r="AV255" s="13" t="s">
        <v>92</v>
      </c>
      <c r="AW255" s="13" t="s">
        <v>36</v>
      </c>
      <c r="AX255" s="13" t="s">
        <v>83</v>
      </c>
      <c r="AY255" s="254" t="s">
        <v>244</v>
      </c>
    </row>
    <row r="256" s="16" customFormat="1">
      <c r="A256" s="16"/>
      <c r="B256" s="276"/>
      <c r="C256" s="277"/>
      <c r="D256" s="245" t="s">
        <v>253</v>
      </c>
      <c r="E256" s="278" t="s">
        <v>1</v>
      </c>
      <c r="F256" s="279" t="s">
        <v>503</v>
      </c>
      <c r="G256" s="277"/>
      <c r="H256" s="280">
        <v>249.69999999999999</v>
      </c>
      <c r="I256" s="281"/>
      <c r="J256" s="277"/>
      <c r="K256" s="277"/>
      <c r="L256" s="282"/>
      <c r="M256" s="283"/>
      <c r="N256" s="284"/>
      <c r="O256" s="284"/>
      <c r="P256" s="284"/>
      <c r="Q256" s="284"/>
      <c r="R256" s="284"/>
      <c r="S256" s="284"/>
      <c r="T256" s="285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T256" s="286" t="s">
        <v>253</v>
      </c>
      <c r="AU256" s="286" t="s">
        <v>92</v>
      </c>
      <c r="AV256" s="16" t="s">
        <v>358</v>
      </c>
      <c r="AW256" s="16" t="s">
        <v>36</v>
      </c>
      <c r="AX256" s="16" t="s">
        <v>83</v>
      </c>
      <c r="AY256" s="286" t="s">
        <v>244</v>
      </c>
    </row>
    <row r="257" s="14" customFormat="1">
      <c r="A257" s="14"/>
      <c r="B257" s="255"/>
      <c r="C257" s="256"/>
      <c r="D257" s="245" t="s">
        <v>253</v>
      </c>
      <c r="E257" s="257" t="s">
        <v>1</v>
      </c>
      <c r="F257" s="258" t="s">
        <v>255</v>
      </c>
      <c r="G257" s="256"/>
      <c r="H257" s="259">
        <v>249.69999999999999</v>
      </c>
      <c r="I257" s="260"/>
      <c r="J257" s="256"/>
      <c r="K257" s="256"/>
      <c r="L257" s="261"/>
      <c r="M257" s="262"/>
      <c r="N257" s="263"/>
      <c r="O257" s="263"/>
      <c r="P257" s="263"/>
      <c r="Q257" s="263"/>
      <c r="R257" s="263"/>
      <c r="S257" s="263"/>
      <c r="T257" s="26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5" t="s">
        <v>253</v>
      </c>
      <c r="AU257" s="265" t="s">
        <v>92</v>
      </c>
      <c r="AV257" s="14" t="s">
        <v>251</v>
      </c>
      <c r="AW257" s="14" t="s">
        <v>36</v>
      </c>
      <c r="AX257" s="14" t="s">
        <v>90</v>
      </c>
      <c r="AY257" s="265" t="s">
        <v>244</v>
      </c>
    </row>
    <row r="258" s="2" customFormat="1" ht="24.15" customHeight="1">
      <c r="A258" s="39"/>
      <c r="B258" s="40"/>
      <c r="C258" s="229" t="s">
        <v>394</v>
      </c>
      <c r="D258" s="229" t="s">
        <v>247</v>
      </c>
      <c r="E258" s="230" t="s">
        <v>2253</v>
      </c>
      <c r="F258" s="231" t="s">
        <v>2254</v>
      </c>
      <c r="G258" s="232" t="s">
        <v>250</v>
      </c>
      <c r="H258" s="233">
        <v>272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48</v>
      </c>
      <c r="O258" s="92"/>
      <c r="P258" s="239">
        <f>O258*H258</f>
        <v>0</v>
      </c>
      <c r="Q258" s="239">
        <v>0.032800000000000003</v>
      </c>
      <c r="R258" s="239">
        <f>Q258*H258</f>
        <v>8.9216000000000015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251</v>
      </c>
      <c r="AT258" s="241" t="s">
        <v>247</v>
      </c>
      <c r="AU258" s="241" t="s">
        <v>92</v>
      </c>
      <c r="AY258" s="18" t="s">
        <v>244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90</v>
      </c>
      <c r="BK258" s="242">
        <f>ROUND(I258*H258,2)</f>
        <v>0</v>
      </c>
      <c r="BL258" s="18" t="s">
        <v>251</v>
      </c>
      <c r="BM258" s="241" t="s">
        <v>2255</v>
      </c>
    </row>
    <row r="259" s="2" customFormat="1">
      <c r="A259" s="39"/>
      <c r="B259" s="40"/>
      <c r="C259" s="41"/>
      <c r="D259" s="245" t="s">
        <v>632</v>
      </c>
      <c r="E259" s="41"/>
      <c r="F259" s="299" t="s">
        <v>2256</v>
      </c>
      <c r="G259" s="41"/>
      <c r="H259" s="41"/>
      <c r="I259" s="300"/>
      <c r="J259" s="41"/>
      <c r="K259" s="41"/>
      <c r="L259" s="45"/>
      <c r="M259" s="301"/>
      <c r="N259" s="302"/>
      <c r="O259" s="92"/>
      <c r="P259" s="92"/>
      <c r="Q259" s="92"/>
      <c r="R259" s="92"/>
      <c r="S259" s="92"/>
      <c r="T259" s="93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632</v>
      </c>
      <c r="AU259" s="18" t="s">
        <v>92</v>
      </c>
    </row>
    <row r="260" s="15" customFormat="1">
      <c r="A260" s="15"/>
      <c r="B260" s="266"/>
      <c r="C260" s="267"/>
      <c r="D260" s="245" t="s">
        <v>253</v>
      </c>
      <c r="E260" s="268" t="s">
        <v>1</v>
      </c>
      <c r="F260" s="269" t="s">
        <v>409</v>
      </c>
      <c r="G260" s="267"/>
      <c r="H260" s="268" t="s">
        <v>1</v>
      </c>
      <c r="I260" s="270"/>
      <c r="J260" s="267"/>
      <c r="K260" s="267"/>
      <c r="L260" s="271"/>
      <c r="M260" s="272"/>
      <c r="N260" s="273"/>
      <c r="O260" s="273"/>
      <c r="P260" s="273"/>
      <c r="Q260" s="273"/>
      <c r="R260" s="273"/>
      <c r="S260" s="273"/>
      <c r="T260" s="274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5" t="s">
        <v>253</v>
      </c>
      <c r="AU260" s="275" t="s">
        <v>92</v>
      </c>
      <c r="AV260" s="15" t="s">
        <v>90</v>
      </c>
      <c r="AW260" s="15" t="s">
        <v>36</v>
      </c>
      <c r="AX260" s="15" t="s">
        <v>83</v>
      </c>
      <c r="AY260" s="275" t="s">
        <v>244</v>
      </c>
    </row>
    <row r="261" s="15" customFormat="1">
      <c r="A261" s="15"/>
      <c r="B261" s="266"/>
      <c r="C261" s="267"/>
      <c r="D261" s="245" t="s">
        <v>253</v>
      </c>
      <c r="E261" s="268" t="s">
        <v>1</v>
      </c>
      <c r="F261" s="269" t="s">
        <v>2233</v>
      </c>
      <c r="G261" s="267"/>
      <c r="H261" s="268" t="s">
        <v>1</v>
      </c>
      <c r="I261" s="270"/>
      <c r="J261" s="267"/>
      <c r="K261" s="267"/>
      <c r="L261" s="271"/>
      <c r="M261" s="272"/>
      <c r="N261" s="273"/>
      <c r="O261" s="273"/>
      <c r="P261" s="273"/>
      <c r="Q261" s="273"/>
      <c r="R261" s="273"/>
      <c r="S261" s="273"/>
      <c r="T261" s="274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75" t="s">
        <v>253</v>
      </c>
      <c r="AU261" s="275" t="s">
        <v>92</v>
      </c>
      <c r="AV261" s="15" t="s">
        <v>90</v>
      </c>
      <c r="AW261" s="15" t="s">
        <v>36</v>
      </c>
      <c r="AX261" s="15" t="s">
        <v>83</v>
      </c>
      <c r="AY261" s="275" t="s">
        <v>244</v>
      </c>
    </row>
    <row r="262" s="13" customFormat="1">
      <c r="A262" s="13"/>
      <c r="B262" s="243"/>
      <c r="C262" s="244"/>
      <c r="D262" s="245" t="s">
        <v>253</v>
      </c>
      <c r="E262" s="246" t="s">
        <v>1</v>
      </c>
      <c r="F262" s="247" t="s">
        <v>2234</v>
      </c>
      <c r="G262" s="244"/>
      <c r="H262" s="248">
        <v>108</v>
      </c>
      <c r="I262" s="249"/>
      <c r="J262" s="244"/>
      <c r="K262" s="244"/>
      <c r="L262" s="250"/>
      <c r="M262" s="251"/>
      <c r="N262" s="252"/>
      <c r="O262" s="252"/>
      <c r="P262" s="252"/>
      <c r="Q262" s="252"/>
      <c r="R262" s="252"/>
      <c r="S262" s="252"/>
      <c r="T262" s="25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4" t="s">
        <v>253</v>
      </c>
      <c r="AU262" s="254" t="s">
        <v>92</v>
      </c>
      <c r="AV262" s="13" t="s">
        <v>92</v>
      </c>
      <c r="AW262" s="13" t="s">
        <v>36</v>
      </c>
      <c r="AX262" s="13" t="s">
        <v>83</v>
      </c>
      <c r="AY262" s="254" t="s">
        <v>244</v>
      </c>
    </row>
    <row r="263" s="13" customFormat="1">
      <c r="A263" s="13"/>
      <c r="B263" s="243"/>
      <c r="C263" s="244"/>
      <c r="D263" s="245" t="s">
        <v>253</v>
      </c>
      <c r="E263" s="246" t="s">
        <v>1</v>
      </c>
      <c r="F263" s="247" t="s">
        <v>2240</v>
      </c>
      <c r="G263" s="244"/>
      <c r="H263" s="248">
        <v>4</v>
      </c>
      <c r="I263" s="249"/>
      <c r="J263" s="244"/>
      <c r="K263" s="244"/>
      <c r="L263" s="250"/>
      <c r="M263" s="251"/>
      <c r="N263" s="252"/>
      <c r="O263" s="252"/>
      <c r="P263" s="252"/>
      <c r="Q263" s="252"/>
      <c r="R263" s="252"/>
      <c r="S263" s="252"/>
      <c r="T263" s="25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4" t="s">
        <v>253</v>
      </c>
      <c r="AU263" s="254" t="s">
        <v>92</v>
      </c>
      <c r="AV263" s="13" t="s">
        <v>92</v>
      </c>
      <c r="AW263" s="13" t="s">
        <v>36</v>
      </c>
      <c r="AX263" s="13" t="s">
        <v>83</v>
      </c>
      <c r="AY263" s="254" t="s">
        <v>244</v>
      </c>
    </row>
    <row r="264" s="15" customFormat="1">
      <c r="A264" s="15"/>
      <c r="B264" s="266"/>
      <c r="C264" s="267"/>
      <c r="D264" s="245" t="s">
        <v>253</v>
      </c>
      <c r="E264" s="268" t="s">
        <v>1</v>
      </c>
      <c r="F264" s="269" t="s">
        <v>2235</v>
      </c>
      <c r="G264" s="267"/>
      <c r="H264" s="268" t="s">
        <v>1</v>
      </c>
      <c r="I264" s="270"/>
      <c r="J264" s="267"/>
      <c r="K264" s="267"/>
      <c r="L264" s="271"/>
      <c r="M264" s="272"/>
      <c r="N264" s="273"/>
      <c r="O264" s="273"/>
      <c r="P264" s="273"/>
      <c r="Q264" s="273"/>
      <c r="R264" s="273"/>
      <c r="S264" s="273"/>
      <c r="T264" s="274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5" t="s">
        <v>253</v>
      </c>
      <c r="AU264" s="275" t="s">
        <v>92</v>
      </c>
      <c r="AV264" s="15" t="s">
        <v>90</v>
      </c>
      <c r="AW264" s="15" t="s">
        <v>36</v>
      </c>
      <c r="AX264" s="15" t="s">
        <v>83</v>
      </c>
      <c r="AY264" s="275" t="s">
        <v>244</v>
      </c>
    </row>
    <row r="265" s="13" customFormat="1">
      <c r="A265" s="13"/>
      <c r="B265" s="243"/>
      <c r="C265" s="244"/>
      <c r="D265" s="245" t="s">
        <v>253</v>
      </c>
      <c r="E265" s="246" t="s">
        <v>1</v>
      </c>
      <c r="F265" s="247" t="s">
        <v>2257</v>
      </c>
      <c r="G265" s="244"/>
      <c r="H265" s="248">
        <v>3</v>
      </c>
      <c r="I265" s="249"/>
      <c r="J265" s="244"/>
      <c r="K265" s="244"/>
      <c r="L265" s="250"/>
      <c r="M265" s="251"/>
      <c r="N265" s="252"/>
      <c r="O265" s="252"/>
      <c r="P265" s="252"/>
      <c r="Q265" s="252"/>
      <c r="R265" s="252"/>
      <c r="S265" s="252"/>
      <c r="T265" s="25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4" t="s">
        <v>253</v>
      </c>
      <c r="AU265" s="254" t="s">
        <v>92</v>
      </c>
      <c r="AV265" s="13" t="s">
        <v>92</v>
      </c>
      <c r="AW265" s="13" t="s">
        <v>36</v>
      </c>
      <c r="AX265" s="13" t="s">
        <v>83</v>
      </c>
      <c r="AY265" s="254" t="s">
        <v>244</v>
      </c>
    </row>
    <row r="266" s="13" customFormat="1">
      <c r="A266" s="13"/>
      <c r="B266" s="243"/>
      <c r="C266" s="244"/>
      <c r="D266" s="245" t="s">
        <v>253</v>
      </c>
      <c r="E266" s="246" t="s">
        <v>1</v>
      </c>
      <c r="F266" s="247" t="s">
        <v>2258</v>
      </c>
      <c r="G266" s="244"/>
      <c r="H266" s="248">
        <v>7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253</v>
      </c>
      <c r="AU266" s="254" t="s">
        <v>92</v>
      </c>
      <c r="AV266" s="13" t="s">
        <v>92</v>
      </c>
      <c r="AW266" s="13" t="s">
        <v>36</v>
      </c>
      <c r="AX266" s="13" t="s">
        <v>83</v>
      </c>
      <c r="AY266" s="254" t="s">
        <v>244</v>
      </c>
    </row>
    <row r="267" s="13" customFormat="1">
      <c r="A267" s="13"/>
      <c r="B267" s="243"/>
      <c r="C267" s="244"/>
      <c r="D267" s="245" t="s">
        <v>253</v>
      </c>
      <c r="E267" s="246" t="s">
        <v>1</v>
      </c>
      <c r="F267" s="247" t="s">
        <v>2259</v>
      </c>
      <c r="G267" s="244"/>
      <c r="H267" s="248">
        <v>7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253</v>
      </c>
      <c r="AU267" s="254" t="s">
        <v>92</v>
      </c>
      <c r="AV267" s="13" t="s">
        <v>92</v>
      </c>
      <c r="AW267" s="13" t="s">
        <v>36</v>
      </c>
      <c r="AX267" s="13" t="s">
        <v>83</v>
      </c>
      <c r="AY267" s="254" t="s">
        <v>244</v>
      </c>
    </row>
    <row r="268" s="16" customFormat="1">
      <c r="A268" s="16"/>
      <c r="B268" s="276"/>
      <c r="C268" s="277"/>
      <c r="D268" s="245" t="s">
        <v>253</v>
      </c>
      <c r="E268" s="278" t="s">
        <v>1</v>
      </c>
      <c r="F268" s="279" t="s">
        <v>503</v>
      </c>
      <c r="G268" s="277"/>
      <c r="H268" s="280">
        <v>129</v>
      </c>
      <c r="I268" s="281"/>
      <c r="J268" s="277"/>
      <c r="K268" s="277"/>
      <c r="L268" s="282"/>
      <c r="M268" s="283"/>
      <c r="N268" s="284"/>
      <c r="O268" s="284"/>
      <c r="P268" s="284"/>
      <c r="Q268" s="284"/>
      <c r="R268" s="284"/>
      <c r="S268" s="284"/>
      <c r="T268" s="285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T268" s="286" t="s">
        <v>253</v>
      </c>
      <c r="AU268" s="286" t="s">
        <v>92</v>
      </c>
      <c r="AV268" s="16" t="s">
        <v>358</v>
      </c>
      <c r="AW268" s="16" t="s">
        <v>36</v>
      </c>
      <c r="AX268" s="16" t="s">
        <v>83</v>
      </c>
      <c r="AY268" s="286" t="s">
        <v>244</v>
      </c>
    </row>
    <row r="269" s="15" customFormat="1">
      <c r="A269" s="15"/>
      <c r="B269" s="266"/>
      <c r="C269" s="267"/>
      <c r="D269" s="245" t="s">
        <v>253</v>
      </c>
      <c r="E269" s="268" t="s">
        <v>1</v>
      </c>
      <c r="F269" s="269" t="s">
        <v>410</v>
      </c>
      <c r="G269" s="267"/>
      <c r="H269" s="268" t="s">
        <v>1</v>
      </c>
      <c r="I269" s="270"/>
      <c r="J269" s="267"/>
      <c r="K269" s="267"/>
      <c r="L269" s="271"/>
      <c r="M269" s="272"/>
      <c r="N269" s="273"/>
      <c r="O269" s="273"/>
      <c r="P269" s="273"/>
      <c r="Q269" s="273"/>
      <c r="R269" s="273"/>
      <c r="S269" s="273"/>
      <c r="T269" s="27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5" t="s">
        <v>253</v>
      </c>
      <c r="AU269" s="275" t="s">
        <v>92</v>
      </c>
      <c r="AV269" s="15" t="s">
        <v>90</v>
      </c>
      <c r="AW269" s="15" t="s">
        <v>36</v>
      </c>
      <c r="AX269" s="15" t="s">
        <v>83</v>
      </c>
      <c r="AY269" s="275" t="s">
        <v>244</v>
      </c>
    </row>
    <row r="270" s="15" customFormat="1">
      <c r="A270" s="15"/>
      <c r="B270" s="266"/>
      <c r="C270" s="267"/>
      <c r="D270" s="245" t="s">
        <v>253</v>
      </c>
      <c r="E270" s="268" t="s">
        <v>1</v>
      </c>
      <c r="F270" s="269" t="s">
        <v>2233</v>
      </c>
      <c r="G270" s="267"/>
      <c r="H270" s="268" t="s">
        <v>1</v>
      </c>
      <c r="I270" s="270"/>
      <c r="J270" s="267"/>
      <c r="K270" s="267"/>
      <c r="L270" s="271"/>
      <c r="M270" s="272"/>
      <c r="N270" s="273"/>
      <c r="O270" s="273"/>
      <c r="P270" s="273"/>
      <c r="Q270" s="273"/>
      <c r="R270" s="273"/>
      <c r="S270" s="273"/>
      <c r="T270" s="274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75" t="s">
        <v>253</v>
      </c>
      <c r="AU270" s="275" t="s">
        <v>92</v>
      </c>
      <c r="AV270" s="15" t="s">
        <v>90</v>
      </c>
      <c r="AW270" s="15" t="s">
        <v>36</v>
      </c>
      <c r="AX270" s="15" t="s">
        <v>83</v>
      </c>
      <c r="AY270" s="275" t="s">
        <v>244</v>
      </c>
    </row>
    <row r="271" s="13" customFormat="1">
      <c r="A271" s="13"/>
      <c r="B271" s="243"/>
      <c r="C271" s="244"/>
      <c r="D271" s="245" t="s">
        <v>253</v>
      </c>
      <c r="E271" s="246" t="s">
        <v>1</v>
      </c>
      <c r="F271" s="247" t="s">
        <v>2260</v>
      </c>
      <c r="G271" s="244"/>
      <c r="H271" s="248">
        <v>108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253</v>
      </c>
      <c r="AU271" s="254" t="s">
        <v>92</v>
      </c>
      <c r="AV271" s="13" t="s">
        <v>92</v>
      </c>
      <c r="AW271" s="13" t="s">
        <v>36</v>
      </c>
      <c r="AX271" s="13" t="s">
        <v>83</v>
      </c>
      <c r="AY271" s="254" t="s">
        <v>244</v>
      </c>
    </row>
    <row r="272" s="13" customFormat="1">
      <c r="A272" s="13"/>
      <c r="B272" s="243"/>
      <c r="C272" s="244"/>
      <c r="D272" s="245" t="s">
        <v>253</v>
      </c>
      <c r="E272" s="246" t="s">
        <v>1</v>
      </c>
      <c r="F272" s="247" t="s">
        <v>2261</v>
      </c>
      <c r="G272" s="244"/>
      <c r="H272" s="248">
        <v>4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253</v>
      </c>
      <c r="AU272" s="254" t="s">
        <v>92</v>
      </c>
      <c r="AV272" s="13" t="s">
        <v>92</v>
      </c>
      <c r="AW272" s="13" t="s">
        <v>36</v>
      </c>
      <c r="AX272" s="13" t="s">
        <v>83</v>
      </c>
      <c r="AY272" s="254" t="s">
        <v>244</v>
      </c>
    </row>
    <row r="273" s="15" customFormat="1">
      <c r="A273" s="15"/>
      <c r="B273" s="266"/>
      <c r="C273" s="267"/>
      <c r="D273" s="245" t="s">
        <v>253</v>
      </c>
      <c r="E273" s="268" t="s">
        <v>1</v>
      </c>
      <c r="F273" s="269" t="s">
        <v>2235</v>
      </c>
      <c r="G273" s="267"/>
      <c r="H273" s="268" t="s">
        <v>1</v>
      </c>
      <c r="I273" s="270"/>
      <c r="J273" s="267"/>
      <c r="K273" s="267"/>
      <c r="L273" s="271"/>
      <c r="M273" s="272"/>
      <c r="N273" s="273"/>
      <c r="O273" s="273"/>
      <c r="P273" s="273"/>
      <c r="Q273" s="273"/>
      <c r="R273" s="273"/>
      <c r="S273" s="273"/>
      <c r="T273" s="274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5" t="s">
        <v>253</v>
      </c>
      <c r="AU273" s="275" t="s">
        <v>92</v>
      </c>
      <c r="AV273" s="15" t="s">
        <v>90</v>
      </c>
      <c r="AW273" s="15" t="s">
        <v>36</v>
      </c>
      <c r="AX273" s="15" t="s">
        <v>83</v>
      </c>
      <c r="AY273" s="275" t="s">
        <v>244</v>
      </c>
    </row>
    <row r="274" s="13" customFormat="1">
      <c r="A274" s="13"/>
      <c r="B274" s="243"/>
      <c r="C274" s="244"/>
      <c r="D274" s="245" t="s">
        <v>253</v>
      </c>
      <c r="E274" s="246" t="s">
        <v>1</v>
      </c>
      <c r="F274" s="247" t="s">
        <v>2262</v>
      </c>
      <c r="G274" s="244"/>
      <c r="H274" s="248">
        <v>12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253</v>
      </c>
      <c r="AU274" s="254" t="s">
        <v>92</v>
      </c>
      <c r="AV274" s="13" t="s">
        <v>92</v>
      </c>
      <c r="AW274" s="13" t="s">
        <v>36</v>
      </c>
      <c r="AX274" s="13" t="s">
        <v>83</v>
      </c>
      <c r="AY274" s="254" t="s">
        <v>244</v>
      </c>
    </row>
    <row r="275" s="13" customFormat="1">
      <c r="A275" s="13"/>
      <c r="B275" s="243"/>
      <c r="C275" s="244"/>
      <c r="D275" s="245" t="s">
        <v>253</v>
      </c>
      <c r="E275" s="246" t="s">
        <v>1</v>
      </c>
      <c r="F275" s="247" t="s">
        <v>2263</v>
      </c>
      <c r="G275" s="244"/>
      <c r="H275" s="248">
        <v>7</v>
      </c>
      <c r="I275" s="249"/>
      <c r="J275" s="244"/>
      <c r="K275" s="244"/>
      <c r="L275" s="250"/>
      <c r="M275" s="251"/>
      <c r="N275" s="252"/>
      <c r="O275" s="252"/>
      <c r="P275" s="252"/>
      <c r="Q275" s="252"/>
      <c r="R275" s="252"/>
      <c r="S275" s="252"/>
      <c r="T275" s="25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4" t="s">
        <v>253</v>
      </c>
      <c r="AU275" s="254" t="s">
        <v>92</v>
      </c>
      <c r="AV275" s="13" t="s">
        <v>92</v>
      </c>
      <c r="AW275" s="13" t="s">
        <v>36</v>
      </c>
      <c r="AX275" s="13" t="s">
        <v>83</v>
      </c>
      <c r="AY275" s="254" t="s">
        <v>244</v>
      </c>
    </row>
    <row r="276" s="13" customFormat="1">
      <c r="A276" s="13"/>
      <c r="B276" s="243"/>
      <c r="C276" s="244"/>
      <c r="D276" s="245" t="s">
        <v>253</v>
      </c>
      <c r="E276" s="246" t="s">
        <v>1</v>
      </c>
      <c r="F276" s="247" t="s">
        <v>2264</v>
      </c>
      <c r="G276" s="244"/>
      <c r="H276" s="248">
        <v>7</v>
      </c>
      <c r="I276" s="249"/>
      <c r="J276" s="244"/>
      <c r="K276" s="244"/>
      <c r="L276" s="250"/>
      <c r="M276" s="251"/>
      <c r="N276" s="252"/>
      <c r="O276" s="252"/>
      <c r="P276" s="252"/>
      <c r="Q276" s="252"/>
      <c r="R276" s="252"/>
      <c r="S276" s="252"/>
      <c r="T276" s="25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4" t="s">
        <v>253</v>
      </c>
      <c r="AU276" s="254" t="s">
        <v>92</v>
      </c>
      <c r="AV276" s="13" t="s">
        <v>92</v>
      </c>
      <c r="AW276" s="13" t="s">
        <v>36</v>
      </c>
      <c r="AX276" s="13" t="s">
        <v>83</v>
      </c>
      <c r="AY276" s="254" t="s">
        <v>244</v>
      </c>
    </row>
    <row r="277" s="16" customFormat="1">
      <c r="A277" s="16"/>
      <c r="B277" s="276"/>
      <c r="C277" s="277"/>
      <c r="D277" s="245" t="s">
        <v>253</v>
      </c>
      <c r="E277" s="278" t="s">
        <v>1</v>
      </c>
      <c r="F277" s="279" t="s">
        <v>503</v>
      </c>
      <c r="G277" s="277"/>
      <c r="H277" s="280">
        <v>138</v>
      </c>
      <c r="I277" s="281"/>
      <c r="J277" s="277"/>
      <c r="K277" s="277"/>
      <c r="L277" s="282"/>
      <c r="M277" s="283"/>
      <c r="N277" s="284"/>
      <c r="O277" s="284"/>
      <c r="P277" s="284"/>
      <c r="Q277" s="284"/>
      <c r="R277" s="284"/>
      <c r="S277" s="284"/>
      <c r="T277" s="285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T277" s="286" t="s">
        <v>253</v>
      </c>
      <c r="AU277" s="286" t="s">
        <v>92</v>
      </c>
      <c r="AV277" s="16" t="s">
        <v>358</v>
      </c>
      <c r="AW277" s="16" t="s">
        <v>36</v>
      </c>
      <c r="AX277" s="16" t="s">
        <v>83</v>
      </c>
      <c r="AY277" s="286" t="s">
        <v>244</v>
      </c>
    </row>
    <row r="278" s="15" customFormat="1">
      <c r="A278" s="15"/>
      <c r="B278" s="266"/>
      <c r="C278" s="267"/>
      <c r="D278" s="245" t="s">
        <v>253</v>
      </c>
      <c r="E278" s="268" t="s">
        <v>1</v>
      </c>
      <c r="F278" s="269" t="s">
        <v>791</v>
      </c>
      <c r="G278" s="267"/>
      <c r="H278" s="268" t="s">
        <v>1</v>
      </c>
      <c r="I278" s="270"/>
      <c r="J278" s="267"/>
      <c r="K278" s="267"/>
      <c r="L278" s="271"/>
      <c r="M278" s="272"/>
      <c r="N278" s="273"/>
      <c r="O278" s="273"/>
      <c r="P278" s="273"/>
      <c r="Q278" s="273"/>
      <c r="R278" s="273"/>
      <c r="S278" s="273"/>
      <c r="T278" s="274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5" t="s">
        <v>253</v>
      </c>
      <c r="AU278" s="275" t="s">
        <v>92</v>
      </c>
      <c r="AV278" s="15" t="s">
        <v>90</v>
      </c>
      <c r="AW278" s="15" t="s">
        <v>36</v>
      </c>
      <c r="AX278" s="15" t="s">
        <v>83</v>
      </c>
      <c r="AY278" s="275" t="s">
        <v>244</v>
      </c>
    </row>
    <row r="279" s="15" customFormat="1">
      <c r="A279" s="15"/>
      <c r="B279" s="266"/>
      <c r="C279" s="267"/>
      <c r="D279" s="245" t="s">
        <v>253</v>
      </c>
      <c r="E279" s="268" t="s">
        <v>1</v>
      </c>
      <c r="F279" s="269" t="s">
        <v>2235</v>
      </c>
      <c r="G279" s="267"/>
      <c r="H279" s="268" t="s">
        <v>1</v>
      </c>
      <c r="I279" s="270"/>
      <c r="J279" s="267"/>
      <c r="K279" s="267"/>
      <c r="L279" s="271"/>
      <c r="M279" s="272"/>
      <c r="N279" s="273"/>
      <c r="O279" s="273"/>
      <c r="P279" s="273"/>
      <c r="Q279" s="273"/>
      <c r="R279" s="273"/>
      <c r="S279" s="273"/>
      <c r="T279" s="274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75" t="s">
        <v>253</v>
      </c>
      <c r="AU279" s="275" t="s">
        <v>92</v>
      </c>
      <c r="AV279" s="15" t="s">
        <v>90</v>
      </c>
      <c r="AW279" s="15" t="s">
        <v>36</v>
      </c>
      <c r="AX279" s="15" t="s">
        <v>83</v>
      </c>
      <c r="AY279" s="275" t="s">
        <v>244</v>
      </c>
    </row>
    <row r="280" s="13" customFormat="1">
      <c r="A280" s="13"/>
      <c r="B280" s="243"/>
      <c r="C280" s="244"/>
      <c r="D280" s="245" t="s">
        <v>253</v>
      </c>
      <c r="E280" s="246" t="s">
        <v>1</v>
      </c>
      <c r="F280" s="247" t="s">
        <v>2265</v>
      </c>
      <c r="G280" s="244"/>
      <c r="H280" s="248">
        <v>5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253</v>
      </c>
      <c r="AU280" s="254" t="s">
        <v>92</v>
      </c>
      <c r="AV280" s="13" t="s">
        <v>92</v>
      </c>
      <c r="AW280" s="13" t="s">
        <v>36</v>
      </c>
      <c r="AX280" s="13" t="s">
        <v>83</v>
      </c>
      <c r="AY280" s="254" t="s">
        <v>244</v>
      </c>
    </row>
    <row r="281" s="16" customFormat="1">
      <c r="A281" s="16"/>
      <c r="B281" s="276"/>
      <c r="C281" s="277"/>
      <c r="D281" s="245" t="s">
        <v>253</v>
      </c>
      <c r="E281" s="278" t="s">
        <v>1</v>
      </c>
      <c r="F281" s="279" t="s">
        <v>503</v>
      </c>
      <c r="G281" s="277"/>
      <c r="H281" s="280">
        <v>5</v>
      </c>
      <c r="I281" s="281"/>
      <c r="J281" s="277"/>
      <c r="K281" s="277"/>
      <c r="L281" s="282"/>
      <c r="M281" s="283"/>
      <c r="N281" s="284"/>
      <c r="O281" s="284"/>
      <c r="P281" s="284"/>
      <c r="Q281" s="284"/>
      <c r="R281" s="284"/>
      <c r="S281" s="284"/>
      <c r="T281" s="285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T281" s="286" t="s">
        <v>253</v>
      </c>
      <c r="AU281" s="286" t="s">
        <v>92</v>
      </c>
      <c r="AV281" s="16" t="s">
        <v>358</v>
      </c>
      <c r="AW281" s="16" t="s">
        <v>36</v>
      </c>
      <c r="AX281" s="16" t="s">
        <v>83</v>
      </c>
      <c r="AY281" s="286" t="s">
        <v>244</v>
      </c>
    </row>
    <row r="282" s="14" customFormat="1">
      <c r="A282" s="14"/>
      <c r="B282" s="255"/>
      <c r="C282" s="256"/>
      <c r="D282" s="245" t="s">
        <v>253</v>
      </c>
      <c r="E282" s="257" t="s">
        <v>1</v>
      </c>
      <c r="F282" s="258" t="s">
        <v>255</v>
      </c>
      <c r="G282" s="256"/>
      <c r="H282" s="259">
        <v>272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5" t="s">
        <v>253</v>
      </c>
      <c r="AU282" s="265" t="s">
        <v>92</v>
      </c>
      <c r="AV282" s="14" t="s">
        <v>251</v>
      </c>
      <c r="AW282" s="14" t="s">
        <v>36</v>
      </c>
      <c r="AX282" s="14" t="s">
        <v>90</v>
      </c>
      <c r="AY282" s="265" t="s">
        <v>244</v>
      </c>
    </row>
    <row r="283" s="2" customFormat="1" ht="24.15" customHeight="1">
      <c r="A283" s="39"/>
      <c r="B283" s="40"/>
      <c r="C283" s="287" t="s">
        <v>399</v>
      </c>
      <c r="D283" s="287" t="s">
        <v>529</v>
      </c>
      <c r="E283" s="288" t="s">
        <v>2266</v>
      </c>
      <c r="F283" s="289" t="s">
        <v>2267</v>
      </c>
      <c r="G283" s="290" t="s">
        <v>171</v>
      </c>
      <c r="H283" s="291">
        <v>187.59999999999999</v>
      </c>
      <c r="I283" s="292"/>
      <c r="J283" s="293">
        <f>ROUND(I283*H283,2)</f>
        <v>0</v>
      </c>
      <c r="K283" s="294"/>
      <c r="L283" s="295"/>
      <c r="M283" s="296" t="s">
        <v>1</v>
      </c>
      <c r="N283" s="297" t="s">
        <v>48</v>
      </c>
      <c r="O283" s="92"/>
      <c r="P283" s="239">
        <f>O283*H283</f>
        <v>0</v>
      </c>
      <c r="Q283" s="239">
        <v>2.6499999999999999</v>
      </c>
      <c r="R283" s="239">
        <f>Q283*H283</f>
        <v>497.13999999999999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280</v>
      </c>
      <c r="AT283" s="241" t="s">
        <v>529</v>
      </c>
      <c r="AU283" s="241" t="s">
        <v>92</v>
      </c>
      <c r="AY283" s="18" t="s">
        <v>244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90</v>
      </c>
      <c r="BK283" s="242">
        <f>ROUND(I283*H283,2)</f>
        <v>0</v>
      </c>
      <c r="BL283" s="18" t="s">
        <v>251</v>
      </c>
      <c r="BM283" s="241" t="s">
        <v>2268</v>
      </c>
    </row>
    <row r="284" s="2" customFormat="1">
      <c r="A284" s="39"/>
      <c r="B284" s="40"/>
      <c r="C284" s="41"/>
      <c r="D284" s="245" t="s">
        <v>632</v>
      </c>
      <c r="E284" s="41"/>
      <c r="F284" s="299" t="s">
        <v>2247</v>
      </c>
      <c r="G284" s="41"/>
      <c r="H284" s="41"/>
      <c r="I284" s="300"/>
      <c r="J284" s="41"/>
      <c r="K284" s="41"/>
      <c r="L284" s="45"/>
      <c r="M284" s="301"/>
      <c r="N284" s="302"/>
      <c r="O284" s="92"/>
      <c r="P284" s="92"/>
      <c r="Q284" s="92"/>
      <c r="R284" s="92"/>
      <c r="S284" s="92"/>
      <c r="T284" s="93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632</v>
      </c>
      <c r="AU284" s="18" t="s">
        <v>92</v>
      </c>
    </row>
    <row r="285" s="15" customFormat="1">
      <c r="A285" s="15"/>
      <c r="B285" s="266"/>
      <c r="C285" s="267"/>
      <c r="D285" s="245" t="s">
        <v>253</v>
      </c>
      <c r="E285" s="268" t="s">
        <v>1</v>
      </c>
      <c r="F285" s="269" t="s">
        <v>2145</v>
      </c>
      <c r="G285" s="267"/>
      <c r="H285" s="268" t="s">
        <v>1</v>
      </c>
      <c r="I285" s="270"/>
      <c r="J285" s="267"/>
      <c r="K285" s="267"/>
      <c r="L285" s="271"/>
      <c r="M285" s="272"/>
      <c r="N285" s="273"/>
      <c r="O285" s="273"/>
      <c r="P285" s="273"/>
      <c r="Q285" s="273"/>
      <c r="R285" s="273"/>
      <c r="S285" s="273"/>
      <c r="T285" s="274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5" t="s">
        <v>253</v>
      </c>
      <c r="AU285" s="275" t="s">
        <v>92</v>
      </c>
      <c r="AV285" s="15" t="s">
        <v>90</v>
      </c>
      <c r="AW285" s="15" t="s">
        <v>36</v>
      </c>
      <c r="AX285" s="15" t="s">
        <v>83</v>
      </c>
      <c r="AY285" s="275" t="s">
        <v>244</v>
      </c>
    </row>
    <row r="286" s="15" customFormat="1">
      <c r="A286" s="15"/>
      <c r="B286" s="266"/>
      <c r="C286" s="267"/>
      <c r="D286" s="245" t="s">
        <v>253</v>
      </c>
      <c r="E286" s="268" t="s">
        <v>1</v>
      </c>
      <c r="F286" s="269" t="s">
        <v>409</v>
      </c>
      <c r="G286" s="267"/>
      <c r="H286" s="268" t="s">
        <v>1</v>
      </c>
      <c r="I286" s="270"/>
      <c r="J286" s="267"/>
      <c r="K286" s="267"/>
      <c r="L286" s="271"/>
      <c r="M286" s="272"/>
      <c r="N286" s="273"/>
      <c r="O286" s="273"/>
      <c r="P286" s="273"/>
      <c r="Q286" s="273"/>
      <c r="R286" s="273"/>
      <c r="S286" s="273"/>
      <c r="T286" s="274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5" t="s">
        <v>253</v>
      </c>
      <c r="AU286" s="275" t="s">
        <v>92</v>
      </c>
      <c r="AV286" s="15" t="s">
        <v>90</v>
      </c>
      <c r="AW286" s="15" t="s">
        <v>36</v>
      </c>
      <c r="AX286" s="15" t="s">
        <v>83</v>
      </c>
      <c r="AY286" s="275" t="s">
        <v>244</v>
      </c>
    </row>
    <row r="287" s="15" customFormat="1">
      <c r="A287" s="15"/>
      <c r="B287" s="266"/>
      <c r="C287" s="267"/>
      <c r="D287" s="245" t="s">
        <v>253</v>
      </c>
      <c r="E287" s="268" t="s">
        <v>1</v>
      </c>
      <c r="F287" s="269" t="s">
        <v>2233</v>
      </c>
      <c r="G287" s="267"/>
      <c r="H287" s="268" t="s">
        <v>1</v>
      </c>
      <c r="I287" s="270"/>
      <c r="J287" s="267"/>
      <c r="K287" s="267"/>
      <c r="L287" s="271"/>
      <c r="M287" s="272"/>
      <c r="N287" s="273"/>
      <c r="O287" s="273"/>
      <c r="P287" s="273"/>
      <c r="Q287" s="273"/>
      <c r="R287" s="273"/>
      <c r="S287" s="273"/>
      <c r="T287" s="274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5" t="s">
        <v>253</v>
      </c>
      <c r="AU287" s="275" t="s">
        <v>92</v>
      </c>
      <c r="AV287" s="15" t="s">
        <v>90</v>
      </c>
      <c r="AW287" s="15" t="s">
        <v>36</v>
      </c>
      <c r="AX287" s="15" t="s">
        <v>83</v>
      </c>
      <c r="AY287" s="275" t="s">
        <v>244</v>
      </c>
    </row>
    <row r="288" s="13" customFormat="1">
      <c r="A288" s="13"/>
      <c r="B288" s="243"/>
      <c r="C288" s="244"/>
      <c r="D288" s="245" t="s">
        <v>253</v>
      </c>
      <c r="E288" s="246" t="s">
        <v>1</v>
      </c>
      <c r="F288" s="247" t="s">
        <v>2269</v>
      </c>
      <c r="G288" s="244"/>
      <c r="H288" s="248">
        <v>83.200000000000003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253</v>
      </c>
      <c r="AU288" s="254" t="s">
        <v>92</v>
      </c>
      <c r="AV288" s="13" t="s">
        <v>92</v>
      </c>
      <c r="AW288" s="13" t="s">
        <v>36</v>
      </c>
      <c r="AX288" s="13" t="s">
        <v>83</v>
      </c>
      <c r="AY288" s="254" t="s">
        <v>244</v>
      </c>
    </row>
    <row r="289" s="15" customFormat="1">
      <c r="A289" s="15"/>
      <c r="B289" s="266"/>
      <c r="C289" s="267"/>
      <c r="D289" s="245" t="s">
        <v>253</v>
      </c>
      <c r="E289" s="268" t="s">
        <v>1</v>
      </c>
      <c r="F289" s="269" t="s">
        <v>2235</v>
      </c>
      <c r="G289" s="267"/>
      <c r="H289" s="268" t="s">
        <v>1</v>
      </c>
      <c r="I289" s="270"/>
      <c r="J289" s="267"/>
      <c r="K289" s="267"/>
      <c r="L289" s="271"/>
      <c r="M289" s="272"/>
      <c r="N289" s="273"/>
      <c r="O289" s="273"/>
      <c r="P289" s="273"/>
      <c r="Q289" s="273"/>
      <c r="R289" s="273"/>
      <c r="S289" s="273"/>
      <c r="T289" s="274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5" t="s">
        <v>253</v>
      </c>
      <c r="AU289" s="275" t="s">
        <v>92</v>
      </c>
      <c r="AV289" s="15" t="s">
        <v>90</v>
      </c>
      <c r="AW289" s="15" t="s">
        <v>36</v>
      </c>
      <c r="AX289" s="15" t="s">
        <v>83</v>
      </c>
      <c r="AY289" s="275" t="s">
        <v>244</v>
      </c>
    </row>
    <row r="290" s="13" customFormat="1">
      <c r="A290" s="13"/>
      <c r="B290" s="243"/>
      <c r="C290" s="244"/>
      <c r="D290" s="245" t="s">
        <v>253</v>
      </c>
      <c r="E290" s="246" t="s">
        <v>1</v>
      </c>
      <c r="F290" s="247" t="s">
        <v>2270</v>
      </c>
      <c r="G290" s="244"/>
      <c r="H290" s="248">
        <v>1.5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253</v>
      </c>
      <c r="AU290" s="254" t="s">
        <v>92</v>
      </c>
      <c r="AV290" s="13" t="s">
        <v>92</v>
      </c>
      <c r="AW290" s="13" t="s">
        <v>36</v>
      </c>
      <c r="AX290" s="13" t="s">
        <v>83</v>
      </c>
      <c r="AY290" s="254" t="s">
        <v>244</v>
      </c>
    </row>
    <row r="291" s="13" customFormat="1">
      <c r="A291" s="13"/>
      <c r="B291" s="243"/>
      <c r="C291" s="244"/>
      <c r="D291" s="245" t="s">
        <v>253</v>
      </c>
      <c r="E291" s="246" t="s">
        <v>1</v>
      </c>
      <c r="F291" s="247" t="s">
        <v>2271</v>
      </c>
      <c r="G291" s="244"/>
      <c r="H291" s="248">
        <v>6.7999999999999998</v>
      </c>
      <c r="I291" s="249"/>
      <c r="J291" s="244"/>
      <c r="K291" s="244"/>
      <c r="L291" s="250"/>
      <c r="M291" s="251"/>
      <c r="N291" s="252"/>
      <c r="O291" s="252"/>
      <c r="P291" s="252"/>
      <c r="Q291" s="252"/>
      <c r="R291" s="252"/>
      <c r="S291" s="252"/>
      <c r="T291" s="25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4" t="s">
        <v>253</v>
      </c>
      <c r="AU291" s="254" t="s">
        <v>92</v>
      </c>
      <c r="AV291" s="13" t="s">
        <v>92</v>
      </c>
      <c r="AW291" s="13" t="s">
        <v>36</v>
      </c>
      <c r="AX291" s="13" t="s">
        <v>83</v>
      </c>
      <c r="AY291" s="254" t="s">
        <v>244</v>
      </c>
    </row>
    <row r="292" s="13" customFormat="1">
      <c r="A292" s="13"/>
      <c r="B292" s="243"/>
      <c r="C292" s="244"/>
      <c r="D292" s="245" t="s">
        <v>253</v>
      </c>
      <c r="E292" s="246" t="s">
        <v>1</v>
      </c>
      <c r="F292" s="247" t="s">
        <v>2272</v>
      </c>
      <c r="G292" s="244"/>
      <c r="H292" s="248">
        <v>2.8999999999999999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253</v>
      </c>
      <c r="AU292" s="254" t="s">
        <v>92</v>
      </c>
      <c r="AV292" s="13" t="s">
        <v>92</v>
      </c>
      <c r="AW292" s="13" t="s">
        <v>36</v>
      </c>
      <c r="AX292" s="13" t="s">
        <v>83</v>
      </c>
      <c r="AY292" s="254" t="s">
        <v>244</v>
      </c>
    </row>
    <row r="293" s="16" customFormat="1">
      <c r="A293" s="16"/>
      <c r="B293" s="276"/>
      <c r="C293" s="277"/>
      <c r="D293" s="245" t="s">
        <v>253</v>
      </c>
      <c r="E293" s="278" t="s">
        <v>1</v>
      </c>
      <c r="F293" s="279" t="s">
        <v>503</v>
      </c>
      <c r="G293" s="277"/>
      <c r="H293" s="280">
        <v>94.400000000000006</v>
      </c>
      <c r="I293" s="281"/>
      <c r="J293" s="277"/>
      <c r="K293" s="277"/>
      <c r="L293" s="282"/>
      <c r="M293" s="283"/>
      <c r="N293" s="284"/>
      <c r="O293" s="284"/>
      <c r="P293" s="284"/>
      <c r="Q293" s="284"/>
      <c r="R293" s="284"/>
      <c r="S293" s="284"/>
      <c r="T293" s="285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T293" s="286" t="s">
        <v>253</v>
      </c>
      <c r="AU293" s="286" t="s">
        <v>92</v>
      </c>
      <c r="AV293" s="16" t="s">
        <v>358</v>
      </c>
      <c r="AW293" s="16" t="s">
        <v>36</v>
      </c>
      <c r="AX293" s="16" t="s">
        <v>83</v>
      </c>
      <c r="AY293" s="286" t="s">
        <v>244</v>
      </c>
    </row>
    <row r="294" s="15" customFormat="1">
      <c r="A294" s="15"/>
      <c r="B294" s="266"/>
      <c r="C294" s="267"/>
      <c r="D294" s="245" t="s">
        <v>253</v>
      </c>
      <c r="E294" s="268" t="s">
        <v>1</v>
      </c>
      <c r="F294" s="269" t="s">
        <v>410</v>
      </c>
      <c r="G294" s="267"/>
      <c r="H294" s="268" t="s">
        <v>1</v>
      </c>
      <c r="I294" s="270"/>
      <c r="J294" s="267"/>
      <c r="K294" s="267"/>
      <c r="L294" s="271"/>
      <c r="M294" s="272"/>
      <c r="N294" s="273"/>
      <c r="O294" s="273"/>
      <c r="P294" s="273"/>
      <c r="Q294" s="273"/>
      <c r="R294" s="273"/>
      <c r="S294" s="273"/>
      <c r="T294" s="274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75" t="s">
        <v>253</v>
      </c>
      <c r="AU294" s="275" t="s">
        <v>92</v>
      </c>
      <c r="AV294" s="15" t="s">
        <v>90</v>
      </c>
      <c r="AW294" s="15" t="s">
        <v>36</v>
      </c>
      <c r="AX294" s="15" t="s">
        <v>83</v>
      </c>
      <c r="AY294" s="275" t="s">
        <v>244</v>
      </c>
    </row>
    <row r="295" s="15" customFormat="1">
      <c r="A295" s="15"/>
      <c r="B295" s="266"/>
      <c r="C295" s="267"/>
      <c r="D295" s="245" t="s">
        <v>253</v>
      </c>
      <c r="E295" s="268" t="s">
        <v>1</v>
      </c>
      <c r="F295" s="269" t="s">
        <v>2233</v>
      </c>
      <c r="G295" s="267"/>
      <c r="H295" s="268" t="s">
        <v>1</v>
      </c>
      <c r="I295" s="270"/>
      <c r="J295" s="267"/>
      <c r="K295" s="267"/>
      <c r="L295" s="271"/>
      <c r="M295" s="272"/>
      <c r="N295" s="273"/>
      <c r="O295" s="273"/>
      <c r="P295" s="273"/>
      <c r="Q295" s="273"/>
      <c r="R295" s="273"/>
      <c r="S295" s="273"/>
      <c r="T295" s="274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75" t="s">
        <v>253</v>
      </c>
      <c r="AU295" s="275" t="s">
        <v>92</v>
      </c>
      <c r="AV295" s="15" t="s">
        <v>90</v>
      </c>
      <c r="AW295" s="15" t="s">
        <v>36</v>
      </c>
      <c r="AX295" s="15" t="s">
        <v>83</v>
      </c>
      <c r="AY295" s="275" t="s">
        <v>244</v>
      </c>
    </row>
    <row r="296" s="13" customFormat="1">
      <c r="A296" s="13"/>
      <c r="B296" s="243"/>
      <c r="C296" s="244"/>
      <c r="D296" s="245" t="s">
        <v>253</v>
      </c>
      <c r="E296" s="246" t="s">
        <v>1</v>
      </c>
      <c r="F296" s="247" t="s">
        <v>2273</v>
      </c>
      <c r="G296" s="244"/>
      <c r="H296" s="248">
        <v>80.900000000000006</v>
      </c>
      <c r="I296" s="249"/>
      <c r="J296" s="244"/>
      <c r="K296" s="244"/>
      <c r="L296" s="250"/>
      <c r="M296" s="251"/>
      <c r="N296" s="252"/>
      <c r="O296" s="252"/>
      <c r="P296" s="252"/>
      <c r="Q296" s="252"/>
      <c r="R296" s="252"/>
      <c r="S296" s="252"/>
      <c r="T296" s="25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4" t="s">
        <v>253</v>
      </c>
      <c r="AU296" s="254" t="s">
        <v>92</v>
      </c>
      <c r="AV296" s="13" t="s">
        <v>92</v>
      </c>
      <c r="AW296" s="13" t="s">
        <v>36</v>
      </c>
      <c r="AX296" s="13" t="s">
        <v>83</v>
      </c>
      <c r="AY296" s="254" t="s">
        <v>244</v>
      </c>
    </row>
    <row r="297" s="15" customFormat="1">
      <c r="A297" s="15"/>
      <c r="B297" s="266"/>
      <c r="C297" s="267"/>
      <c r="D297" s="245" t="s">
        <v>253</v>
      </c>
      <c r="E297" s="268" t="s">
        <v>1</v>
      </c>
      <c r="F297" s="269" t="s">
        <v>2235</v>
      </c>
      <c r="G297" s="267"/>
      <c r="H297" s="268" t="s">
        <v>1</v>
      </c>
      <c r="I297" s="270"/>
      <c r="J297" s="267"/>
      <c r="K297" s="267"/>
      <c r="L297" s="271"/>
      <c r="M297" s="272"/>
      <c r="N297" s="273"/>
      <c r="O297" s="273"/>
      <c r="P297" s="273"/>
      <c r="Q297" s="273"/>
      <c r="R297" s="273"/>
      <c r="S297" s="273"/>
      <c r="T297" s="274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75" t="s">
        <v>253</v>
      </c>
      <c r="AU297" s="275" t="s">
        <v>92</v>
      </c>
      <c r="AV297" s="15" t="s">
        <v>90</v>
      </c>
      <c r="AW297" s="15" t="s">
        <v>36</v>
      </c>
      <c r="AX297" s="15" t="s">
        <v>83</v>
      </c>
      <c r="AY297" s="275" t="s">
        <v>244</v>
      </c>
    </row>
    <row r="298" s="13" customFormat="1">
      <c r="A298" s="13"/>
      <c r="B298" s="243"/>
      <c r="C298" s="244"/>
      <c r="D298" s="245" t="s">
        <v>253</v>
      </c>
      <c r="E298" s="246" t="s">
        <v>1</v>
      </c>
      <c r="F298" s="247" t="s">
        <v>2274</v>
      </c>
      <c r="G298" s="244"/>
      <c r="H298" s="248">
        <v>6.7000000000000002</v>
      </c>
      <c r="I298" s="249"/>
      <c r="J298" s="244"/>
      <c r="K298" s="244"/>
      <c r="L298" s="250"/>
      <c r="M298" s="251"/>
      <c r="N298" s="252"/>
      <c r="O298" s="252"/>
      <c r="P298" s="252"/>
      <c r="Q298" s="252"/>
      <c r="R298" s="252"/>
      <c r="S298" s="252"/>
      <c r="T298" s="25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4" t="s">
        <v>253</v>
      </c>
      <c r="AU298" s="254" t="s">
        <v>92</v>
      </c>
      <c r="AV298" s="13" t="s">
        <v>92</v>
      </c>
      <c r="AW298" s="13" t="s">
        <v>36</v>
      </c>
      <c r="AX298" s="13" t="s">
        <v>83</v>
      </c>
      <c r="AY298" s="254" t="s">
        <v>244</v>
      </c>
    </row>
    <row r="299" s="13" customFormat="1">
      <c r="A299" s="13"/>
      <c r="B299" s="243"/>
      <c r="C299" s="244"/>
      <c r="D299" s="245" t="s">
        <v>253</v>
      </c>
      <c r="E299" s="246" t="s">
        <v>1</v>
      </c>
      <c r="F299" s="247" t="s">
        <v>2275</v>
      </c>
      <c r="G299" s="244"/>
      <c r="H299" s="248">
        <v>2.7999999999999998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253</v>
      </c>
      <c r="AU299" s="254" t="s">
        <v>92</v>
      </c>
      <c r="AV299" s="13" t="s">
        <v>92</v>
      </c>
      <c r="AW299" s="13" t="s">
        <v>36</v>
      </c>
      <c r="AX299" s="13" t="s">
        <v>83</v>
      </c>
      <c r="AY299" s="254" t="s">
        <v>244</v>
      </c>
    </row>
    <row r="300" s="16" customFormat="1">
      <c r="A300" s="16"/>
      <c r="B300" s="276"/>
      <c r="C300" s="277"/>
      <c r="D300" s="245" t="s">
        <v>253</v>
      </c>
      <c r="E300" s="278" t="s">
        <v>1</v>
      </c>
      <c r="F300" s="279" t="s">
        <v>503</v>
      </c>
      <c r="G300" s="277"/>
      <c r="H300" s="280">
        <v>90.400000000000006</v>
      </c>
      <c r="I300" s="281"/>
      <c r="J300" s="277"/>
      <c r="K300" s="277"/>
      <c r="L300" s="282"/>
      <c r="M300" s="283"/>
      <c r="N300" s="284"/>
      <c r="O300" s="284"/>
      <c r="P300" s="284"/>
      <c r="Q300" s="284"/>
      <c r="R300" s="284"/>
      <c r="S300" s="284"/>
      <c r="T300" s="285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T300" s="286" t="s">
        <v>253</v>
      </c>
      <c r="AU300" s="286" t="s">
        <v>92</v>
      </c>
      <c r="AV300" s="16" t="s">
        <v>358</v>
      </c>
      <c r="AW300" s="16" t="s">
        <v>36</v>
      </c>
      <c r="AX300" s="16" t="s">
        <v>83</v>
      </c>
      <c r="AY300" s="286" t="s">
        <v>244</v>
      </c>
    </row>
    <row r="301" s="15" customFormat="1">
      <c r="A301" s="15"/>
      <c r="B301" s="266"/>
      <c r="C301" s="267"/>
      <c r="D301" s="245" t="s">
        <v>253</v>
      </c>
      <c r="E301" s="268" t="s">
        <v>1</v>
      </c>
      <c r="F301" s="269" t="s">
        <v>791</v>
      </c>
      <c r="G301" s="267"/>
      <c r="H301" s="268" t="s">
        <v>1</v>
      </c>
      <c r="I301" s="270"/>
      <c r="J301" s="267"/>
      <c r="K301" s="267"/>
      <c r="L301" s="271"/>
      <c r="M301" s="272"/>
      <c r="N301" s="273"/>
      <c r="O301" s="273"/>
      <c r="P301" s="273"/>
      <c r="Q301" s="273"/>
      <c r="R301" s="273"/>
      <c r="S301" s="273"/>
      <c r="T301" s="274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75" t="s">
        <v>253</v>
      </c>
      <c r="AU301" s="275" t="s">
        <v>92</v>
      </c>
      <c r="AV301" s="15" t="s">
        <v>90</v>
      </c>
      <c r="AW301" s="15" t="s">
        <v>36</v>
      </c>
      <c r="AX301" s="15" t="s">
        <v>83</v>
      </c>
      <c r="AY301" s="275" t="s">
        <v>244</v>
      </c>
    </row>
    <row r="302" s="15" customFormat="1">
      <c r="A302" s="15"/>
      <c r="B302" s="266"/>
      <c r="C302" s="267"/>
      <c r="D302" s="245" t="s">
        <v>253</v>
      </c>
      <c r="E302" s="268" t="s">
        <v>1</v>
      </c>
      <c r="F302" s="269" t="s">
        <v>2235</v>
      </c>
      <c r="G302" s="267"/>
      <c r="H302" s="268" t="s">
        <v>1</v>
      </c>
      <c r="I302" s="270"/>
      <c r="J302" s="267"/>
      <c r="K302" s="267"/>
      <c r="L302" s="271"/>
      <c r="M302" s="272"/>
      <c r="N302" s="273"/>
      <c r="O302" s="273"/>
      <c r="P302" s="273"/>
      <c r="Q302" s="273"/>
      <c r="R302" s="273"/>
      <c r="S302" s="273"/>
      <c r="T302" s="274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75" t="s">
        <v>253</v>
      </c>
      <c r="AU302" s="275" t="s">
        <v>92</v>
      </c>
      <c r="AV302" s="15" t="s">
        <v>90</v>
      </c>
      <c r="AW302" s="15" t="s">
        <v>36</v>
      </c>
      <c r="AX302" s="15" t="s">
        <v>83</v>
      </c>
      <c r="AY302" s="275" t="s">
        <v>244</v>
      </c>
    </row>
    <row r="303" s="13" customFormat="1">
      <c r="A303" s="13"/>
      <c r="B303" s="243"/>
      <c r="C303" s="244"/>
      <c r="D303" s="245" t="s">
        <v>253</v>
      </c>
      <c r="E303" s="246" t="s">
        <v>1</v>
      </c>
      <c r="F303" s="247" t="s">
        <v>2276</v>
      </c>
      <c r="G303" s="244"/>
      <c r="H303" s="248">
        <v>2.7999999999999998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253</v>
      </c>
      <c r="AU303" s="254" t="s">
        <v>92</v>
      </c>
      <c r="AV303" s="13" t="s">
        <v>92</v>
      </c>
      <c r="AW303" s="13" t="s">
        <v>36</v>
      </c>
      <c r="AX303" s="13" t="s">
        <v>83</v>
      </c>
      <c r="AY303" s="254" t="s">
        <v>244</v>
      </c>
    </row>
    <row r="304" s="16" customFormat="1">
      <c r="A304" s="16"/>
      <c r="B304" s="276"/>
      <c r="C304" s="277"/>
      <c r="D304" s="245" t="s">
        <v>253</v>
      </c>
      <c r="E304" s="278" t="s">
        <v>1</v>
      </c>
      <c r="F304" s="279" t="s">
        <v>503</v>
      </c>
      <c r="G304" s="277"/>
      <c r="H304" s="280">
        <v>2.7999999999999998</v>
      </c>
      <c r="I304" s="281"/>
      <c r="J304" s="277"/>
      <c r="K304" s="277"/>
      <c r="L304" s="282"/>
      <c r="M304" s="283"/>
      <c r="N304" s="284"/>
      <c r="O304" s="284"/>
      <c r="P304" s="284"/>
      <c r="Q304" s="284"/>
      <c r="R304" s="284"/>
      <c r="S304" s="284"/>
      <c r="T304" s="285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T304" s="286" t="s">
        <v>253</v>
      </c>
      <c r="AU304" s="286" t="s">
        <v>92</v>
      </c>
      <c r="AV304" s="16" t="s">
        <v>358</v>
      </c>
      <c r="AW304" s="16" t="s">
        <v>36</v>
      </c>
      <c r="AX304" s="16" t="s">
        <v>83</v>
      </c>
      <c r="AY304" s="286" t="s">
        <v>244</v>
      </c>
    </row>
    <row r="305" s="14" customFormat="1">
      <c r="A305" s="14"/>
      <c r="B305" s="255"/>
      <c r="C305" s="256"/>
      <c r="D305" s="245" t="s">
        <v>253</v>
      </c>
      <c r="E305" s="257" t="s">
        <v>1</v>
      </c>
      <c r="F305" s="258" t="s">
        <v>255</v>
      </c>
      <c r="G305" s="256"/>
      <c r="H305" s="259">
        <v>187.59999999999999</v>
      </c>
      <c r="I305" s="260"/>
      <c r="J305" s="256"/>
      <c r="K305" s="256"/>
      <c r="L305" s="261"/>
      <c r="M305" s="262"/>
      <c r="N305" s="263"/>
      <c r="O305" s="263"/>
      <c r="P305" s="263"/>
      <c r="Q305" s="263"/>
      <c r="R305" s="263"/>
      <c r="S305" s="263"/>
      <c r="T305" s="26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65" t="s">
        <v>253</v>
      </c>
      <c r="AU305" s="265" t="s">
        <v>92</v>
      </c>
      <c r="AV305" s="14" t="s">
        <v>251</v>
      </c>
      <c r="AW305" s="14" t="s">
        <v>36</v>
      </c>
      <c r="AX305" s="14" t="s">
        <v>90</v>
      </c>
      <c r="AY305" s="265" t="s">
        <v>244</v>
      </c>
    </row>
    <row r="306" s="2" customFormat="1" ht="24.15" customHeight="1">
      <c r="A306" s="39"/>
      <c r="B306" s="40"/>
      <c r="C306" s="287" t="s">
        <v>405</v>
      </c>
      <c r="D306" s="287" t="s">
        <v>529</v>
      </c>
      <c r="E306" s="288" t="s">
        <v>2244</v>
      </c>
      <c r="F306" s="289" t="s">
        <v>2245</v>
      </c>
      <c r="G306" s="290" t="s">
        <v>171</v>
      </c>
      <c r="H306" s="291">
        <v>27.5</v>
      </c>
      <c r="I306" s="292"/>
      <c r="J306" s="293">
        <f>ROUND(I306*H306,2)</f>
        <v>0</v>
      </c>
      <c r="K306" s="294"/>
      <c r="L306" s="295"/>
      <c r="M306" s="296" t="s">
        <v>1</v>
      </c>
      <c r="N306" s="297" t="s">
        <v>48</v>
      </c>
      <c r="O306" s="92"/>
      <c r="P306" s="239">
        <f>O306*H306</f>
        <v>0</v>
      </c>
      <c r="Q306" s="239">
        <v>2.6499999999999999</v>
      </c>
      <c r="R306" s="239">
        <f>Q306*H306</f>
        <v>72.875</v>
      </c>
      <c r="S306" s="239">
        <v>0</v>
      </c>
      <c r="T306" s="240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41" t="s">
        <v>280</v>
      </c>
      <c r="AT306" s="241" t="s">
        <v>529</v>
      </c>
      <c r="AU306" s="241" t="s">
        <v>92</v>
      </c>
      <c r="AY306" s="18" t="s">
        <v>244</v>
      </c>
      <c r="BE306" s="242">
        <f>IF(N306="základní",J306,0)</f>
        <v>0</v>
      </c>
      <c r="BF306" s="242">
        <f>IF(N306="snížená",J306,0)</f>
        <v>0</v>
      </c>
      <c r="BG306" s="242">
        <f>IF(N306="zákl. přenesená",J306,0)</f>
        <v>0</v>
      </c>
      <c r="BH306" s="242">
        <f>IF(N306="sníž. přenesená",J306,0)</f>
        <v>0</v>
      </c>
      <c r="BI306" s="242">
        <f>IF(N306="nulová",J306,0)</f>
        <v>0</v>
      </c>
      <c r="BJ306" s="18" t="s">
        <v>90</v>
      </c>
      <c r="BK306" s="242">
        <f>ROUND(I306*H306,2)</f>
        <v>0</v>
      </c>
      <c r="BL306" s="18" t="s">
        <v>251</v>
      </c>
      <c r="BM306" s="241" t="s">
        <v>2277</v>
      </c>
    </row>
    <row r="307" s="2" customFormat="1">
      <c r="A307" s="39"/>
      <c r="B307" s="40"/>
      <c r="C307" s="41"/>
      <c r="D307" s="245" t="s">
        <v>632</v>
      </c>
      <c r="E307" s="41"/>
      <c r="F307" s="299" t="s">
        <v>2247</v>
      </c>
      <c r="G307" s="41"/>
      <c r="H307" s="41"/>
      <c r="I307" s="300"/>
      <c r="J307" s="41"/>
      <c r="K307" s="41"/>
      <c r="L307" s="45"/>
      <c r="M307" s="301"/>
      <c r="N307" s="302"/>
      <c r="O307" s="92"/>
      <c r="P307" s="92"/>
      <c r="Q307" s="92"/>
      <c r="R307" s="92"/>
      <c r="S307" s="92"/>
      <c r="T307" s="93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632</v>
      </c>
      <c r="AU307" s="18" t="s">
        <v>92</v>
      </c>
    </row>
    <row r="308" s="15" customFormat="1">
      <c r="A308" s="15"/>
      <c r="B308" s="266"/>
      <c r="C308" s="267"/>
      <c r="D308" s="245" t="s">
        <v>253</v>
      </c>
      <c r="E308" s="268" t="s">
        <v>1</v>
      </c>
      <c r="F308" s="269" t="s">
        <v>2145</v>
      </c>
      <c r="G308" s="267"/>
      <c r="H308" s="268" t="s">
        <v>1</v>
      </c>
      <c r="I308" s="270"/>
      <c r="J308" s="267"/>
      <c r="K308" s="267"/>
      <c r="L308" s="271"/>
      <c r="M308" s="272"/>
      <c r="N308" s="273"/>
      <c r="O308" s="273"/>
      <c r="P308" s="273"/>
      <c r="Q308" s="273"/>
      <c r="R308" s="273"/>
      <c r="S308" s="273"/>
      <c r="T308" s="274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5" t="s">
        <v>253</v>
      </c>
      <c r="AU308" s="275" t="s">
        <v>92</v>
      </c>
      <c r="AV308" s="15" t="s">
        <v>90</v>
      </c>
      <c r="AW308" s="15" t="s">
        <v>36</v>
      </c>
      <c r="AX308" s="15" t="s">
        <v>83</v>
      </c>
      <c r="AY308" s="275" t="s">
        <v>244</v>
      </c>
    </row>
    <row r="309" s="15" customFormat="1">
      <c r="A309" s="15"/>
      <c r="B309" s="266"/>
      <c r="C309" s="267"/>
      <c r="D309" s="245" t="s">
        <v>253</v>
      </c>
      <c r="E309" s="268" t="s">
        <v>1</v>
      </c>
      <c r="F309" s="269" t="s">
        <v>409</v>
      </c>
      <c r="G309" s="267"/>
      <c r="H309" s="268" t="s">
        <v>1</v>
      </c>
      <c r="I309" s="270"/>
      <c r="J309" s="267"/>
      <c r="K309" s="267"/>
      <c r="L309" s="271"/>
      <c r="M309" s="272"/>
      <c r="N309" s="273"/>
      <c r="O309" s="273"/>
      <c r="P309" s="273"/>
      <c r="Q309" s="273"/>
      <c r="R309" s="273"/>
      <c r="S309" s="273"/>
      <c r="T309" s="274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75" t="s">
        <v>253</v>
      </c>
      <c r="AU309" s="275" t="s">
        <v>92</v>
      </c>
      <c r="AV309" s="15" t="s">
        <v>90</v>
      </c>
      <c r="AW309" s="15" t="s">
        <v>36</v>
      </c>
      <c r="AX309" s="15" t="s">
        <v>83</v>
      </c>
      <c r="AY309" s="275" t="s">
        <v>244</v>
      </c>
    </row>
    <row r="310" s="15" customFormat="1">
      <c r="A310" s="15"/>
      <c r="B310" s="266"/>
      <c r="C310" s="267"/>
      <c r="D310" s="245" t="s">
        <v>253</v>
      </c>
      <c r="E310" s="268" t="s">
        <v>1</v>
      </c>
      <c r="F310" s="269" t="s">
        <v>2233</v>
      </c>
      <c r="G310" s="267"/>
      <c r="H310" s="268" t="s">
        <v>1</v>
      </c>
      <c r="I310" s="270"/>
      <c r="J310" s="267"/>
      <c r="K310" s="267"/>
      <c r="L310" s="271"/>
      <c r="M310" s="272"/>
      <c r="N310" s="273"/>
      <c r="O310" s="273"/>
      <c r="P310" s="273"/>
      <c r="Q310" s="273"/>
      <c r="R310" s="273"/>
      <c r="S310" s="273"/>
      <c r="T310" s="274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75" t="s">
        <v>253</v>
      </c>
      <c r="AU310" s="275" t="s">
        <v>92</v>
      </c>
      <c r="AV310" s="15" t="s">
        <v>90</v>
      </c>
      <c r="AW310" s="15" t="s">
        <v>36</v>
      </c>
      <c r="AX310" s="15" t="s">
        <v>83</v>
      </c>
      <c r="AY310" s="275" t="s">
        <v>244</v>
      </c>
    </row>
    <row r="311" s="13" customFormat="1">
      <c r="A311" s="13"/>
      <c r="B311" s="243"/>
      <c r="C311" s="244"/>
      <c r="D311" s="245" t="s">
        <v>253</v>
      </c>
      <c r="E311" s="246" t="s">
        <v>1</v>
      </c>
      <c r="F311" s="247" t="s">
        <v>2278</v>
      </c>
      <c r="G311" s="244"/>
      <c r="H311" s="248">
        <v>6.9000000000000004</v>
      </c>
      <c r="I311" s="249"/>
      <c r="J311" s="244"/>
      <c r="K311" s="244"/>
      <c r="L311" s="250"/>
      <c r="M311" s="251"/>
      <c r="N311" s="252"/>
      <c r="O311" s="252"/>
      <c r="P311" s="252"/>
      <c r="Q311" s="252"/>
      <c r="R311" s="252"/>
      <c r="S311" s="252"/>
      <c r="T311" s="25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4" t="s">
        <v>253</v>
      </c>
      <c r="AU311" s="254" t="s">
        <v>92</v>
      </c>
      <c r="AV311" s="13" t="s">
        <v>92</v>
      </c>
      <c r="AW311" s="13" t="s">
        <v>36</v>
      </c>
      <c r="AX311" s="13" t="s">
        <v>83</v>
      </c>
      <c r="AY311" s="254" t="s">
        <v>244</v>
      </c>
    </row>
    <row r="312" s="16" customFormat="1">
      <c r="A312" s="16"/>
      <c r="B312" s="276"/>
      <c r="C312" s="277"/>
      <c r="D312" s="245" t="s">
        <v>253</v>
      </c>
      <c r="E312" s="278" t="s">
        <v>1</v>
      </c>
      <c r="F312" s="279" t="s">
        <v>503</v>
      </c>
      <c r="G312" s="277"/>
      <c r="H312" s="280">
        <v>6.9000000000000004</v>
      </c>
      <c r="I312" s="281"/>
      <c r="J312" s="277"/>
      <c r="K312" s="277"/>
      <c r="L312" s="282"/>
      <c r="M312" s="283"/>
      <c r="N312" s="284"/>
      <c r="O312" s="284"/>
      <c r="P312" s="284"/>
      <c r="Q312" s="284"/>
      <c r="R312" s="284"/>
      <c r="S312" s="284"/>
      <c r="T312" s="285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T312" s="286" t="s">
        <v>253</v>
      </c>
      <c r="AU312" s="286" t="s">
        <v>92</v>
      </c>
      <c r="AV312" s="16" t="s">
        <v>358</v>
      </c>
      <c r="AW312" s="16" t="s">
        <v>36</v>
      </c>
      <c r="AX312" s="16" t="s">
        <v>83</v>
      </c>
      <c r="AY312" s="286" t="s">
        <v>244</v>
      </c>
    </row>
    <row r="313" s="15" customFormat="1">
      <c r="A313" s="15"/>
      <c r="B313" s="266"/>
      <c r="C313" s="267"/>
      <c r="D313" s="245" t="s">
        <v>253</v>
      </c>
      <c r="E313" s="268" t="s">
        <v>1</v>
      </c>
      <c r="F313" s="269" t="s">
        <v>410</v>
      </c>
      <c r="G313" s="267"/>
      <c r="H313" s="268" t="s">
        <v>1</v>
      </c>
      <c r="I313" s="270"/>
      <c r="J313" s="267"/>
      <c r="K313" s="267"/>
      <c r="L313" s="271"/>
      <c r="M313" s="272"/>
      <c r="N313" s="273"/>
      <c r="O313" s="273"/>
      <c r="P313" s="273"/>
      <c r="Q313" s="273"/>
      <c r="R313" s="273"/>
      <c r="S313" s="273"/>
      <c r="T313" s="274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75" t="s">
        <v>253</v>
      </c>
      <c r="AU313" s="275" t="s">
        <v>92</v>
      </c>
      <c r="AV313" s="15" t="s">
        <v>90</v>
      </c>
      <c r="AW313" s="15" t="s">
        <v>36</v>
      </c>
      <c r="AX313" s="15" t="s">
        <v>83</v>
      </c>
      <c r="AY313" s="275" t="s">
        <v>244</v>
      </c>
    </row>
    <row r="314" s="15" customFormat="1">
      <c r="A314" s="15"/>
      <c r="B314" s="266"/>
      <c r="C314" s="267"/>
      <c r="D314" s="245" t="s">
        <v>253</v>
      </c>
      <c r="E314" s="268" t="s">
        <v>1</v>
      </c>
      <c r="F314" s="269" t="s">
        <v>2233</v>
      </c>
      <c r="G314" s="267"/>
      <c r="H314" s="268" t="s">
        <v>1</v>
      </c>
      <c r="I314" s="270"/>
      <c r="J314" s="267"/>
      <c r="K314" s="267"/>
      <c r="L314" s="271"/>
      <c r="M314" s="272"/>
      <c r="N314" s="273"/>
      <c r="O314" s="273"/>
      <c r="P314" s="273"/>
      <c r="Q314" s="273"/>
      <c r="R314" s="273"/>
      <c r="S314" s="273"/>
      <c r="T314" s="274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75" t="s">
        <v>253</v>
      </c>
      <c r="AU314" s="275" t="s">
        <v>92</v>
      </c>
      <c r="AV314" s="15" t="s">
        <v>90</v>
      </c>
      <c r="AW314" s="15" t="s">
        <v>36</v>
      </c>
      <c r="AX314" s="15" t="s">
        <v>83</v>
      </c>
      <c r="AY314" s="275" t="s">
        <v>244</v>
      </c>
    </row>
    <row r="315" s="13" customFormat="1">
      <c r="A315" s="13"/>
      <c r="B315" s="243"/>
      <c r="C315" s="244"/>
      <c r="D315" s="245" t="s">
        <v>253</v>
      </c>
      <c r="E315" s="246" t="s">
        <v>1</v>
      </c>
      <c r="F315" s="247" t="s">
        <v>2279</v>
      </c>
      <c r="G315" s="244"/>
      <c r="H315" s="248">
        <v>6.7999999999999998</v>
      </c>
      <c r="I315" s="249"/>
      <c r="J315" s="244"/>
      <c r="K315" s="244"/>
      <c r="L315" s="250"/>
      <c r="M315" s="251"/>
      <c r="N315" s="252"/>
      <c r="O315" s="252"/>
      <c r="P315" s="252"/>
      <c r="Q315" s="252"/>
      <c r="R315" s="252"/>
      <c r="S315" s="252"/>
      <c r="T315" s="25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4" t="s">
        <v>253</v>
      </c>
      <c r="AU315" s="254" t="s">
        <v>92</v>
      </c>
      <c r="AV315" s="13" t="s">
        <v>92</v>
      </c>
      <c r="AW315" s="13" t="s">
        <v>36</v>
      </c>
      <c r="AX315" s="13" t="s">
        <v>83</v>
      </c>
      <c r="AY315" s="254" t="s">
        <v>244</v>
      </c>
    </row>
    <row r="316" s="15" customFormat="1">
      <c r="A316" s="15"/>
      <c r="B316" s="266"/>
      <c r="C316" s="267"/>
      <c r="D316" s="245" t="s">
        <v>253</v>
      </c>
      <c r="E316" s="268" t="s">
        <v>1</v>
      </c>
      <c r="F316" s="269" t="s">
        <v>2235</v>
      </c>
      <c r="G316" s="267"/>
      <c r="H316" s="268" t="s">
        <v>1</v>
      </c>
      <c r="I316" s="270"/>
      <c r="J316" s="267"/>
      <c r="K316" s="267"/>
      <c r="L316" s="271"/>
      <c r="M316" s="272"/>
      <c r="N316" s="273"/>
      <c r="O316" s="273"/>
      <c r="P316" s="273"/>
      <c r="Q316" s="273"/>
      <c r="R316" s="273"/>
      <c r="S316" s="273"/>
      <c r="T316" s="274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5" t="s">
        <v>253</v>
      </c>
      <c r="AU316" s="275" t="s">
        <v>92</v>
      </c>
      <c r="AV316" s="15" t="s">
        <v>90</v>
      </c>
      <c r="AW316" s="15" t="s">
        <v>36</v>
      </c>
      <c r="AX316" s="15" t="s">
        <v>83</v>
      </c>
      <c r="AY316" s="275" t="s">
        <v>244</v>
      </c>
    </row>
    <row r="317" s="13" customFormat="1">
      <c r="A317" s="13"/>
      <c r="B317" s="243"/>
      <c r="C317" s="244"/>
      <c r="D317" s="245" t="s">
        <v>253</v>
      </c>
      <c r="E317" s="246" t="s">
        <v>1</v>
      </c>
      <c r="F317" s="247" t="s">
        <v>2280</v>
      </c>
      <c r="G317" s="244"/>
      <c r="H317" s="248">
        <v>13.800000000000001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253</v>
      </c>
      <c r="AU317" s="254" t="s">
        <v>92</v>
      </c>
      <c r="AV317" s="13" t="s">
        <v>92</v>
      </c>
      <c r="AW317" s="13" t="s">
        <v>36</v>
      </c>
      <c r="AX317" s="13" t="s">
        <v>83</v>
      </c>
      <c r="AY317" s="254" t="s">
        <v>244</v>
      </c>
    </row>
    <row r="318" s="16" customFormat="1">
      <c r="A318" s="16"/>
      <c r="B318" s="276"/>
      <c r="C318" s="277"/>
      <c r="D318" s="245" t="s">
        <v>253</v>
      </c>
      <c r="E318" s="278" t="s">
        <v>1</v>
      </c>
      <c r="F318" s="279" t="s">
        <v>503</v>
      </c>
      <c r="G318" s="277"/>
      <c r="H318" s="280">
        <v>20.600000000000001</v>
      </c>
      <c r="I318" s="281"/>
      <c r="J318" s="277"/>
      <c r="K318" s="277"/>
      <c r="L318" s="282"/>
      <c r="M318" s="283"/>
      <c r="N318" s="284"/>
      <c r="O318" s="284"/>
      <c r="P318" s="284"/>
      <c r="Q318" s="284"/>
      <c r="R318" s="284"/>
      <c r="S318" s="284"/>
      <c r="T318" s="285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T318" s="286" t="s">
        <v>253</v>
      </c>
      <c r="AU318" s="286" t="s">
        <v>92</v>
      </c>
      <c r="AV318" s="16" t="s">
        <v>358</v>
      </c>
      <c r="AW318" s="16" t="s">
        <v>36</v>
      </c>
      <c r="AX318" s="16" t="s">
        <v>83</v>
      </c>
      <c r="AY318" s="286" t="s">
        <v>244</v>
      </c>
    </row>
    <row r="319" s="14" customFormat="1">
      <c r="A319" s="14"/>
      <c r="B319" s="255"/>
      <c r="C319" s="256"/>
      <c r="D319" s="245" t="s">
        <v>253</v>
      </c>
      <c r="E319" s="257" t="s">
        <v>1</v>
      </c>
      <c r="F319" s="258" t="s">
        <v>255</v>
      </c>
      <c r="G319" s="256"/>
      <c r="H319" s="259">
        <v>27.5</v>
      </c>
      <c r="I319" s="260"/>
      <c r="J319" s="256"/>
      <c r="K319" s="256"/>
      <c r="L319" s="261"/>
      <c r="M319" s="262"/>
      <c r="N319" s="263"/>
      <c r="O319" s="263"/>
      <c r="P319" s="263"/>
      <c r="Q319" s="263"/>
      <c r="R319" s="263"/>
      <c r="S319" s="263"/>
      <c r="T319" s="26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65" t="s">
        <v>253</v>
      </c>
      <c r="AU319" s="265" t="s">
        <v>92</v>
      </c>
      <c r="AV319" s="14" t="s">
        <v>251</v>
      </c>
      <c r="AW319" s="14" t="s">
        <v>36</v>
      </c>
      <c r="AX319" s="14" t="s">
        <v>90</v>
      </c>
      <c r="AY319" s="265" t="s">
        <v>244</v>
      </c>
    </row>
    <row r="320" s="2" customFormat="1" ht="33" customHeight="1">
      <c r="A320" s="39"/>
      <c r="B320" s="40"/>
      <c r="C320" s="229" t="s">
        <v>411</v>
      </c>
      <c r="D320" s="229" t="s">
        <v>247</v>
      </c>
      <c r="E320" s="230" t="s">
        <v>2281</v>
      </c>
      <c r="F320" s="231" t="s">
        <v>2282</v>
      </c>
      <c r="G320" s="232" t="s">
        <v>250</v>
      </c>
      <c r="H320" s="233">
        <v>79</v>
      </c>
      <c r="I320" s="234"/>
      <c r="J320" s="235">
        <f>ROUND(I320*H320,2)</f>
        <v>0</v>
      </c>
      <c r="K320" s="236"/>
      <c r="L320" s="45"/>
      <c r="M320" s="237" t="s">
        <v>1</v>
      </c>
      <c r="N320" s="238" t="s">
        <v>48</v>
      </c>
      <c r="O320" s="92"/>
      <c r="P320" s="239">
        <f>O320*H320</f>
        <v>0</v>
      </c>
      <c r="Q320" s="239">
        <v>0.15525</v>
      </c>
      <c r="R320" s="239">
        <f>Q320*H320</f>
        <v>12.264749999999999</v>
      </c>
      <c r="S320" s="239">
        <v>0</v>
      </c>
      <c r="T320" s="240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41" t="s">
        <v>251</v>
      </c>
      <c r="AT320" s="241" t="s">
        <v>247</v>
      </c>
      <c r="AU320" s="241" t="s">
        <v>92</v>
      </c>
      <c r="AY320" s="18" t="s">
        <v>244</v>
      </c>
      <c r="BE320" s="242">
        <f>IF(N320="základní",J320,0)</f>
        <v>0</v>
      </c>
      <c r="BF320" s="242">
        <f>IF(N320="snížená",J320,0)</f>
        <v>0</v>
      </c>
      <c r="BG320" s="242">
        <f>IF(N320="zákl. přenesená",J320,0)</f>
        <v>0</v>
      </c>
      <c r="BH320" s="242">
        <f>IF(N320="sníž. přenesená",J320,0)</f>
        <v>0</v>
      </c>
      <c r="BI320" s="242">
        <f>IF(N320="nulová",J320,0)</f>
        <v>0</v>
      </c>
      <c r="BJ320" s="18" t="s">
        <v>90</v>
      </c>
      <c r="BK320" s="242">
        <f>ROUND(I320*H320,2)</f>
        <v>0</v>
      </c>
      <c r="BL320" s="18" t="s">
        <v>251</v>
      </c>
      <c r="BM320" s="241" t="s">
        <v>2283</v>
      </c>
    </row>
    <row r="321" s="15" customFormat="1">
      <c r="A321" s="15"/>
      <c r="B321" s="266"/>
      <c r="C321" s="267"/>
      <c r="D321" s="245" t="s">
        <v>253</v>
      </c>
      <c r="E321" s="268" t="s">
        <v>1</v>
      </c>
      <c r="F321" s="269" t="s">
        <v>2145</v>
      </c>
      <c r="G321" s="267"/>
      <c r="H321" s="268" t="s">
        <v>1</v>
      </c>
      <c r="I321" s="270"/>
      <c r="J321" s="267"/>
      <c r="K321" s="267"/>
      <c r="L321" s="271"/>
      <c r="M321" s="272"/>
      <c r="N321" s="273"/>
      <c r="O321" s="273"/>
      <c r="P321" s="273"/>
      <c r="Q321" s="273"/>
      <c r="R321" s="273"/>
      <c r="S321" s="273"/>
      <c r="T321" s="274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75" t="s">
        <v>253</v>
      </c>
      <c r="AU321" s="275" t="s">
        <v>92</v>
      </c>
      <c r="AV321" s="15" t="s">
        <v>90</v>
      </c>
      <c r="AW321" s="15" t="s">
        <v>36</v>
      </c>
      <c r="AX321" s="15" t="s">
        <v>83</v>
      </c>
      <c r="AY321" s="275" t="s">
        <v>244</v>
      </c>
    </row>
    <row r="322" s="15" customFormat="1">
      <c r="A322" s="15"/>
      <c r="B322" s="266"/>
      <c r="C322" s="267"/>
      <c r="D322" s="245" t="s">
        <v>253</v>
      </c>
      <c r="E322" s="268" t="s">
        <v>1</v>
      </c>
      <c r="F322" s="269" t="s">
        <v>403</v>
      </c>
      <c r="G322" s="267"/>
      <c r="H322" s="268" t="s">
        <v>1</v>
      </c>
      <c r="I322" s="270"/>
      <c r="J322" s="267"/>
      <c r="K322" s="267"/>
      <c r="L322" s="271"/>
      <c r="M322" s="272"/>
      <c r="N322" s="273"/>
      <c r="O322" s="273"/>
      <c r="P322" s="273"/>
      <c r="Q322" s="273"/>
      <c r="R322" s="273"/>
      <c r="S322" s="273"/>
      <c r="T322" s="274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75" t="s">
        <v>253</v>
      </c>
      <c r="AU322" s="275" t="s">
        <v>92</v>
      </c>
      <c r="AV322" s="15" t="s">
        <v>90</v>
      </c>
      <c r="AW322" s="15" t="s">
        <v>36</v>
      </c>
      <c r="AX322" s="15" t="s">
        <v>83</v>
      </c>
      <c r="AY322" s="275" t="s">
        <v>244</v>
      </c>
    </row>
    <row r="323" s="13" customFormat="1">
      <c r="A323" s="13"/>
      <c r="B323" s="243"/>
      <c r="C323" s="244"/>
      <c r="D323" s="245" t="s">
        <v>253</v>
      </c>
      <c r="E323" s="246" t="s">
        <v>1</v>
      </c>
      <c r="F323" s="247" t="s">
        <v>2284</v>
      </c>
      <c r="G323" s="244"/>
      <c r="H323" s="248">
        <v>2</v>
      </c>
      <c r="I323" s="249"/>
      <c r="J323" s="244"/>
      <c r="K323" s="244"/>
      <c r="L323" s="250"/>
      <c r="M323" s="251"/>
      <c r="N323" s="252"/>
      <c r="O323" s="252"/>
      <c r="P323" s="252"/>
      <c r="Q323" s="252"/>
      <c r="R323" s="252"/>
      <c r="S323" s="252"/>
      <c r="T323" s="25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4" t="s">
        <v>253</v>
      </c>
      <c r="AU323" s="254" t="s">
        <v>92</v>
      </c>
      <c r="AV323" s="13" t="s">
        <v>92</v>
      </c>
      <c r="AW323" s="13" t="s">
        <v>36</v>
      </c>
      <c r="AX323" s="13" t="s">
        <v>83</v>
      </c>
      <c r="AY323" s="254" t="s">
        <v>244</v>
      </c>
    </row>
    <row r="324" s="13" customFormat="1">
      <c r="A324" s="13"/>
      <c r="B324" s="243"/>
      <c r="C324" s="244"/>
      <c r="D324" s="245" t="s">
        <v>253</v>
      </c>
      <c r="E324" s="246" t="s">
        <v>1</v>
      </c>
      <c r="F324" s="247" t="s">
        <v>2285</v>
      </c>
      <c r="G324" s="244"/>
      <c r="H324" s="248">
        <v>4</v>
      </c>
      <c r="I324" s="249"/>
      <c r="J324" s="244"/>
      <c r="K324" s="244"/>
      <c r="L324" s="250"/>
      <c r="M324" s="251"/>
      <c r="N324" s="252"/>
      <c r="O324" s="252"/>
      <c r="P324" s="252"/>
      <c r="Q324" s="252"/>
      <c r="R324" s="252"/>
      <c r="S324" s="252"/>
      <c r="T324" s="25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4" t="s">
        <v>253</v>
      </c>
      <c r="AU324" s="254" t="s">
        <v>92</v>
      </c>
      <c r="AV324" s="13" t="s">
        <v>92</v>
      </c>
      <c r="AW324" s="13" t="s">
        <v>36</v>
      </c>
      <c r="AX324" s="13" t="s">
        <v>83</v>
      </c>
      <c r="AY324" s="254" t="s">
        <v>244</v>
      </c>
    </row>
    <row r="325" s="13" customFormat="1">
      <c r="A325" s="13"/>
      <c r="B325" s="243"/>
      <c r="C325" s="244"/>
      <c r="D325" s="245" t="s">
        <v>253</v>
      </c>
      <c r="E325" s="246" t="s">
        <v>1</v>
      </c>
      <c r="F325" s="247" t="s">
        <v>2286</v>
      </c>
      <c r="G325" s="244"/>
      <c r="H325" s="248">
        <v>4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253</v>
      </c>
      <c r="AU325" s="254" t="s">
        <v>92</v>
      </c>
      <c r="AV325" s="13" t="s">
        <v>92</v>
      </c>
      <c r="AW325" s="13" t="s">
        <v>36</v>
      </c>
      <c r="AX325" s="13" t="s">
        <v>83</v>
      </c>
      <c r="AY325" s="254" t="s">
        <v>244</v>
      </c>
    </row>
    <row r="326" s="13" customFormat="1">
      <c r="A326" s="13"/>
      <c r="B326" s="243"/>
      <c r="C326" s="244"/>
      <c r="D326" s="245" t="s">
        <v>253</v>
      </c>
      <c r="E326" s="246" t="s">
        <v>1</v>
      </c>
      <c r="F326" s="247" t="s">
        <v>2287</v>
      </c>
      <c r="G326" s="244"/>
      <c r="H326" s="248">
        <v>4</v>
      </c>
      <c r="I326" s="249"/>
      <c r="J326" s="244"/>
      <c r="K326" s="244"/>
      <c r="L326" s="250"/>
      <c r="M326" s="251"/>
      <c r="N326" s="252"/>
      <c r="O326" s="252"/>
      <c r="P326" s="252"/>
      <c r="Q326" s="252"/>
      <c r="R326" s="252"/>
      <c r="S326" s="252"/>
      <c r="T326" s="25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4" t="s">
        <v>253</v>
      </c>
      <c r="AU326" s="254" t="s">
        <v>92</v>
      </c>
      <c r="AV326" s="13" t="s">
        <v>92</v>
      </c>
      <c r="AW326" s="13" t="s">
        <v>36</v>
      </c>
      <c r="AX326" s="13" t="s">
        <v>83</v>
      </c>
      <c r="AY326" s="254" t="s">
        <v>244</v>
      </c>
    </row>
    <row r="327" s="13" customFormat="1">
      <c r="A327" s="13"/>
      <c r="B327" s="243"/>
      <c r="C327" s="244"/>
      <c r="D327" s="245" t="s">
        <v>253</v>
      </c>
      <c r="E327" s="246" t="s">
        <v>1</v>
      </c>
      <c r="F327" s="247" t="s">
        <v>2288</v>
      </c>
      <c r="G327" s="244"/>
      <c r="H327" s="248">
        <v>6</v>
      </c>
      <c r="I327" s="249"/>
      <c r="J327" s="244"/>
      <c r="K327" s="244"/>
      <c r="L327" s="250"/>
      <c r="M327" s="251"/>
      <c r="N327" s="252"/>
      <c r="O327" s="252"/>
      <c r="P327" s="252"/>
      <c r="Q327" s="252"/>
      <c r="R327" s="252"/>
      <c r="S327" s="252"/>
      <c r="T327" s="25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4" t="s">
        <v>253</v>
      </c>
      <c r="AU327" s="254" t="s">
        <v>92</v>
      </c>
      <c r="AV327" s="13" t="s">
        <v>92</v>
      </c>
      <c r="AW327" s="13" t="s">
        <v>36</v>
      </c>
      <c r="AX327" s="13" t="s">
        <v>83</v>
      </c>
      <c r="AY327" s="254" t="s">
        <v>244</v>
      </c>
    </row>
    <row r="328" s="16" customFormat="1">
      <c r="A328" s="16"/>
      <c r="B328" s="276"/>
      <c r="C328" s="277"/>
      <c r="D328" s="245" t="s">
        <v>253</v>
      </c>
      <c r="E328" s="278" t="s">
        <v>1</v>
      </c>
      <c r="F328" s="279" t="s">
        <v>503</v>
      </c>
      <c r="G328" s="277"/>
      <c r="H328" s="280">
        <v>20</v>
      </c>
      <c r="I328" s="281"/>
      <c r="J328" s="277"/>
      <c r="K328" s="277"/>
      <c r="L328" s="282"/>
      <c r="M328" s="283"/>
      <c r="N328" s="284"/>
      <c r="O328" s="284"/>
      <c r="P328" s="284"/>
      <c r="Q328" s="284"/>
      <c r="R328" s="284"/>
      <c r="S328" s="284"/>
      <c r="T328" s="285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86" t="s">
        <v>253</v>
      </c>
      <c r="AU328" s="286" t="s">
        <v>92</v>
      </c>
      <c r="AV328" s="16" t="s">
        <v>358</v>
      </c>
      <c r="AW328" s="16" t="s">
        <v>36</v>
      </c>
      <c r="AX328" s="16" t="s">
        <v>83</v>
      </c>
      <c r="AY328" s="286" t="s">
        <v>244</v>
      </c>
    </row>
    <row r="329" s="15" customFormat="1">
      <c r="A329" s="15"/>
      <c r="B329" s="266"/>
      <c r="C329" s="267"/>
      <c r="D329" s="245" t="s">
        <v>253</v>
      </c>
      <c r="E329" s="268" t="s">
        <v>1</v>
      </c>
      <c r="F329" s="269" t="s">
        <v>409</v>
      </c>
      <c r="G329" s="267"/>
      <c r="H329" s="268" t="s">
        <v>1</v>
      </c>
      <c r="I329" s="270"/>
      <c r="J329" s="267"/>
      <c r="K329" s="267"/>
      <c r="L329" s="271"/>
      <c r="M329" s="272"/>
      <c r="N329" s="273"/>
      <c r="O329" s="273"/>
      <c r="P329" s="273"/>
      <c r="Q329" s="273"/>
      <c r="R329" s="273"/>
      <c r="S329" s="273"/>
      <c r="T329" s="274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75" t="s">
        <v>253</v>
      </c>
      <c r="AU329" s="275" t="s">
        <v>92</v>
      </c>
      <c r="AV329" s="15" t="s">
        <v>90</v>
      </c>
      <c r="AW329" s="15" t="s">
        <v>36</v>
      </c>
      <c r="AX329" s="15" t="s">
        <v>83</v>
      </c>
      <c r="AY329" s="275" t="s">
        <v>244</v>
      </c>
    </row>
    <row r="330" s="13" customFormat="1">
      <c r="A330" s="13"/>
      <c r="B330" s="243"/>
      <c r="C330" s="244"/>
      <c r="D330" s="245" t="s">
        <v>253</v>
      </c>
      <c r="E330" s="246" t="s">
        <v>1</v>
      </c>
      <c r="F330" s="247" t="s">
        <v>2289</v>
      </c>
      <c r="G330" s="244"/>
      <c r="H330" s="248">
        <v>4</v>
      </c>
      <c r="I330" s="249"/>
      <c r="J330" s="244"/>
      <c r="K330" s="244"/>
      <c r="L330" s="250"/>
      <c r="M330" s="251"/>
      <c r="N330" s="252"/>
      <c r="O330" s="252"/>
      <c r="P330" s="252"/>
      <c r="Q330" s="252"/>
      <c r="R330" s="252"/>
      <c r="S330" s="252"/>
      <c r="T330" s="25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4" t="s">
        <v>253</v>
      </c>
      <c r="AU330" s="254" t="s">
        <v>92</v>
      </c>
      <c r="AV330" s="13" t="s">
        <v>92</v>
      </c>
      <c r="AW330" s="13" t="s">
        <v>36</v>
      </c>
      <c r="AX330" s="13" t="s">
        <v>83</v>
      </c>
      <c r="AY330" s="254" t="s">
        <v>244</v>
      </c>
    </row>
    <row r="331" s="13" customFormat="1">
      <c r="A331" s="13"/>
      <c r="B331" s="243"/>
      <c r="C331" s="244"/>
      <c r="D331" s="245" t="s">
        <v>253</v>
      </c>
      <c r="E331" s="246" t="s">
        <v>1</v>
      </c>
      <c r="F331" s="247" t="s">
        <v>2290</v>
      </c>
      <c r="G331" s="244"/>
      <c r="H331" s="248">
        <v>4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253</v>
      </c>
      <c r="AU331" s="254" t="s">
        <v>92</v>
      </c>
      <c r="AV331" s="13" t="s">
        <v>92</v>
      </c>
      <c r="AW331" s="13" t="s">
        <v>36</v>
      </c>
      <c r="AX331" s="13" t="s">
        <v>83</v>
      </c>
      <c r="AY331" s="254" t="s">
        <v>244</v>
      </c>
    </row>
    <row r="332" s="13" customFormat="1">
      <c r="A332" s="13"/>
      <c r="B332" s="243"/>
      <c r="C332" s="244"/>
      <c r="D332" s="245" t="s">
        <v>253</v>
      </c>
      <c r="E332" s="246" t="s">
        <v>1</v>
      </c>
      <c r="F332" s="247" t="s">
        <v>2291</v>
      </c>
      <c r="G332" s="244"/>
      <c r="H332" s="248">
        <v>4</v>
      </c>
      <c r="I332" s="249"/>
      <c r="J332" s="244"/>
      <c r="K332" s="244"/>
      <c r="L332" s="250"/>
      <c r="M332" s="251"/>
      <c r="N332" s="252"/>
      <c r="O332" s="252"/>
      <c r="P332" s="252"/>
      <c r="Q332" s="252"/>
      <c r="R332" s="252"/>
      <c r="S332" s="252"/>
      <c r="T332" s="25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4" t="s">
        <v>253</v>
      </c>
      <c r="AU332" s="254" t="s">
        <v>92</v>
      </c>
      <c r="AV332" s="13" t="s">
        <v>92</v>
      </c>
      <c r="AW332" s="13" t="s">
        <v>36</v>
      </c>
      <c r="AX332" s="13" t="s">
        <v>83</v>
      </c>
      <c r="AY332" s="254" t="s">
        <v>244</v>
      </c>
    </row>
    <row r="333" s="13" customFormat="1">
      <c r="A333" s="13"/>
      <c r="B333" s="243"/>
      <c r="C333" s="244"/>
      <c r="D333" s="245" t="s">
        <v>253</v>
      </c>
      <c r="E333" s="246" t="s">
        <v>1</v>
      </c>
      <c r="F333" s="247" t="s">
        <v>2292</v>
      </c>
      <c r="G333" s="244"/>
      <c r="H333" s="248">
        <v>6</v>
      </c>
      <c r="I333" s="249"/>
      <c r="J333" s="244"/>
      <c r="K333" s="244"/>
      <c r="L333" s="250"/>
      <c r="M333" s="251"/>
      <c r="N333" s="252"/>
      <c r="O333" s="252"/>
      <c r="P333" s="252"/>
      <c r="Q333" s="252"/>
      <c r="R333" s="252"/>
      <c r="S333" s="252"/>
      <c r="T333" s="25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4" t="s">
        <v>253</v>
      </c>
      <c r="AU333" s="254" t="s">
        <v>92</v>
      </c>
      <c r="AV333" s="13" t="s">
        <v>92</v>
      </c>
      <c r="AW333" s="13" t="s">
        <v>36</v>
      </c>
      <c r="AX333" s="13" t="s">
        <v>83</v>
      </c>
      <c r="AY333" s="254" t="s">
        <v>244</v>
      </c>
    </row>
    <row r="334" s="16" customFormat="1">
      <c r="A334" s="16"/>
      <c r="B334" s="276"/>
      <c r="C334" s="277"/>
      <c r="D334" s="245" t="s">
        <v>253</v>
      </c>
      <c r="E334" s="278" t="s">
        <v>1</v>
      </c>
      <c r="F334" s="279" t="s">
        <v>503</v>
      </c>
      <c r="G334" s="277"/>
      <c r="H334" s="280">
        <v>18</v>
      </c>
      <c r="I334" s="281"/>
      <c r="J334" s="277"/>
      <c r="K334" s="277"/>
      <c r="L334" s="282"/>
      <c r="M334" s="283"/>
      <c r="N334" s="284"/>
      <c r="O334" s="284"/>
      <c r="P334" s="284"/>
      <c r="Q334" s="284"/>
      <c r="R334" s="284"/>
      <c r="S334" s="284"/>
      <c r="T334" s="285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T334" s="286" t="s">
        <v>253</v>
      </c>
      <c r="AU334" s="286" t="s">
        <v>92</v>
      </c>
      <c r="AV334" s="16" t="s">
        <v>358</v>
      </c>
      <c r="AW334" s="16" t="s">
        <v>36</v>
      </c>
      <c r="AX334" s="16" t="s">
        <v>83</v>
      </c>
      <c r="AY334" s="286" t="s">
        <v>244</v>
      </c>
    </row>
    <row r="335" s="15" customFormat="1">
      <c r="A335" s="15"/>
      <c r="B335" s="266"/>
      <c r="C335" s="267"/>
      <c r="D335" s="245" t="s">
        <v>253</v>
      </c>
      <c r="E335" s="268" t="s">
        <v>1</v>
      </c>
      <c r="F335" s="269" t="s">
        <v>410</v>
      </c>
      <c r="G335" s="267"/>
      <c r="H335" s="268" t="s">
        <v>1</v>
      </c>
      <c r="I335" s="270"/>
      <c r="J335" s="267"/>
      <c r="K335" s="267"/>
      <c r="L335" s="271"/>
      <c r="M335" s="272"/>
      <c r="N335" s="273"/>
      <c r="O335" s="273"/>
      <c r="P335" s="273"/>
      <c r="Q335" s="273"/>
      <c r="R335" s="273"/>
      <c r="S335" s="273"/>
      <c r="T335" s="274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75" t="s">
        <v>253</v>
      </c>
      <c r="AU335" s="275" t="s">
        <v>92</v>
      </c>
      <c r="AV335" s="15" t="s">
        <v>90</v>
      </c>
      <c r="AW335" s="15" t="s">
        <v>36</v>
      </c>
      <c r="AX335" s="15" t="s">
        <v>83</v>
      </c>
      <c r="AY335" s="275" t="s">
        <v>244</v>
      </c>
    </row>
    <row r="336" s="13" customFormat="1">
      <c r="A336" s="13"/>
      <c r="B336" s="243"/>
      <c r="C336" s="244"/>
      <c r="D336" s="245" t="s">
        <v>253</v>
      </c>
      <c r="E336" s="246" t="s">
        <v>1</v>
      </c>
      <c r="F336" s="247" t="s">
        <v>2285</v>
      </c>
      <c r="G336" s="244"/>
      <c r="H336" s="248">
        <v>4</v>
      </c>
      <c r="I336" s="249"/>
      <c r="J336" s="244"/>
      <c r="K336" s="244"/>
      <c r="L336" s="250"/>
      <c r="M336" s="251"/>
      <c r="N336" s="252"/>
      <c r="O336" s="252"/>
      <c r="P336" s="252"/>
      <c r="Q336" s="252"/>
      <c r="R336" s="252"/>
      <c r="S336" s="252"/>
      <c r="T336" s="25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4" t="s">
        <v>253</v>
      </c>
      <c r="AU336" s="254" t="s">
        <v>92</v>
      </c>
      <c r="AV336" s="13" t="s">
        <v>92</v>
      </c>
      <c r="AW336" s="13" t="s">
        <v>36</v>
      </c>
      <c r="AX336" s="13" t="s">
        <v>83</v>
      </c>
      <c r="AY336" s="254" t="s">
        <v>244</v>
      </c>
    </row>
    <row r="337" s="13" customFormat="1">
      <c r="A337" s="13"/>
      <c r="B337" s="243"/>
      <c r="C337" s="244"/>
      <c r="D337" s="245" t="s">
        <v>253</v>
      </c>
      <c r="E337" s="246" t="s">
        <v>1</v>
      </c>
      <c r="F337" s="247" t="s">
        <v>2290</v>
      </c>
      <c r="G337" s="244"/>
      <c r="H337" s="248">
        <v>4</v>
      </c>
      <c r="I337" s="249"/>
      <c r="J337" s="244"/>
      <c r="K337" s="244"/>
      <c r="L337" s="250"/>
      <c r="M337" s="251"/>
      <c r="N337" s="252"/>
      <c r="O337" s="252"/>
      <c r="P337" s="252"/>
      <c r="Q337" s="252"/>
      <c r="R337" s="252"/>
      <c r="S337" s="252"/>
      <c r="T337" s="25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4" t="s">
        <v>253</v>
      </c>
      <c r="AU337" s="254" t="s">
        <v>92</v>
      </c>
      <c r="AV337" s="13" t="s">
        <v>92</v>
      </c>
      <c r="AW337" s="13" t="s">
        <v>36</v>
      </c>
      <c r="AX337" s="13" t="s">
        <v>83</v>
      </c>
      <c r="AY337" s="254" t="s">
        <v>244</v>
      </c>
    </row>
    <row r="338" s="13" customFormat="1">
      <c r="A338" s="13"/>
      <c r="B338" s="243"/>
      <c r="C338" s="244"/>
      <c r="D338" s="245" t="s">
        <v>253</v>
      </c>
      <c r="E338" s="246" t="s">
        <v>1</v>
      </c>
      <c r="F338" s="247" t="s">
        <v>2291</v>
      </c>
      <c r="G338" s="244"/>
      <c r="H338" s="248">
        <v>4</v>
      </c>
      <c r="I338" s="249"/>
      <c r="J338" s="244"/>
      <c r="K338" s="244"/>
      <c r="L338" s="250"/>
      <c r="M338" s="251"/>
      <c r="N338" s="252"/>
      <c r="O338" s="252"/>
      <c r="P338" s="252"/>
      <c r="Q338" s="252"/>
      <c r="R338" s="252"/>
      <c r="S338" s="252"/>
      <c r="T338" s="25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4" t="s">
        <v>253</v>
      </c>
      <c r="AU338" s="254" t="s">
        <v>92</v>
      </c>
      <c r="AV338" s="13" t="s">
        <v>92</v>
      </c>
      <c r="AW338" s="13" t="s">
        <v>36</v>
      </c>
      <c r="AX338" s="13" t="s">
        <v>83</v>
      </c>
      <c r="AY338" s="254" t="s">
        <v>244</v>
      </c>
    </row>
    <row r="339" s="13" customFormat="1">
      <c r="A339" s="13"/>
      <c r="B339" s="243"/>
      <c r="C339" s="244"/>
      <c r="D339" s="245" t="s">
        <v>253</v>
      </c>
      <c r="E339" s="246" t="s">
        <v>1</v>
      </c>
      <c r="F339" s="247" t="s">
        <v>2293</v>
      </c>
      <c r="G339" s="244"/>
      <c r="H339" s="248">
        <v>7</v>
      </c>
      <c r="I339" s="249"/>
      <c r="J339" s="244"/>
      <c r="K339" s="244"/>
      <c r="L339" s="250"/>
      <c r="M339" s="251"/>
      <c r="N339" s="252"/>
      <c r="O339" s="252"/>
      <c r="P339" s="252"/>
      <c r="Q339" s="252"/>
      <c r="R339" s="252"/>
      <c r="S339" s="252"/>
      <c r="T339" s="25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4" t="s">
        <v>253</v>
      </c>
      <c r="AU339" s="254" t="s">
        <v>92</v>
      </c>
      <c r="AV339" s="13" t="s">
        <v>92</v>
      </c>
      <c r="AW339" s="13" t="s">
        <v>36</v>
      </c>
      <c r="AX339" s="13" t="s">
        <v>83</v>
      </c>
      <c r="AY339" s="254" t="s">
        <v>244</v>
      </c>
    </row>
    <row r="340" s="16" customFormat="1">
      <c r="A340" s="16"/>
      <c r="B340" s="276"/>
      <c r="C340" s="277"/>
      <c r="D340" s="245" t="s">
        <v>253</v>
      </c>
      <c r="E340" s="278" t="s">
        <v>1</v>
      </c>
      <c r="F340" s="279" t="s">
        <v>503</v>
      </c>
      <c r="G340" s="277"/>
      <c r="H340" s="280">
        <v>19</v>
      </c>
      <c r="I340" s="281"/>
      <c r="J340" s="277"/>
      <c r="K340" s="277"/>
      <c r="L340" s="282"/>
      <c r="M340" s="283"/>
      <c r="N340" s="284"/>
      <c r="O340" s="284"/>
      <c r="P340" s="284"/>
      <c r="Q340" s="284"/>
      <c r="R340" s="284"/>
      <c r="S340" s="284"/>
      <c r="T340" s="285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T340" s="286" t="s">
        <v>253</v>
      </c>
      <c r="AU340" s="286" t="s">
        <v>92</v>
      </c>
      <c r="AV340" s="16" t="s">
        <v>358</v>
      </c>
      <c r="AW340" s="16" t="s">
        <v>36</v>
      </c>
      <c r="AX340" s="16" t="s">
        <v>83</v>
      </c>
      <c r="AY340" s="286" t="s">
        <v>244</v>
      </c>
    </row>
    <row r="341" s="15" customFormat="1">
      <c r="A341" s="15"/>
      <c r="B341" s="266"/>
      <c r="C341" s="267"/>
      <c r="D341" s="245" t="s">
        <v>253</v>
      </c>
      <c r="E341" s="268" t="s">
        <v>1</v>
      </c>
      <c r="F341" s="269" t="s">
        <v>791</v>
      </c>
      <c r="G341" s="267"/>
      <c r="H341" s="268" t="s">
        <v>1</v>
      </c>
      <c r="I341" s="270"/>
      <c r="J341" s="267"/>
      <c r="K341" s="267"/>
      <c r="L341" s="271"/>
      <c r="M341" s="272"/>
      <c r="N341" s="273"/>
      <c r="O341" s="273"/>
      <c r="P341" s="273"/>
      <c r="Q341" s="273"/>
      <c r="R341" s="273"/>
      <c r="S341" s="273"/>
      <c r="T341" s="274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75" t="s">
        <v>253</v>
      </c>
      <c r="AU341" s="275" t="s">
        <v>92</v>
      </c>
      <c r="AV341" s="15" t="s">
        <v>90</v>
      </c>
      <c r="AW341" s="15" t="s">
        <v>36</v>
      </c>
      <c r="AX341" s="15" t="s">
        <v>83</v>
      </c>
      <c r="AY341" s="275" t="s">
        <v>244</v>
      </c>
    </row>
    <row r="342" s="13" customFormat="1">
      <c r="A342" s="13"/>
      <c r="B342" s="243"/>
      <c r="C342" s="244"/>
      <c r="D342" s="245" t="s">
        <v>253</v>
      </c>
      <c r="E342" s="246" t="s">
        <v>1</v>
      </c>
      <c r="F342" s="247" t="s">
        <v>2291</v>
      </c>
      <c r="G342" s="244"/>
      <c r="H342" s="248">
        <v>4</v>
      </c>
      <c r="I342" s="249"/>
      <c r="J342" s="244"/>
      <c r="K342" s="244"/>
      <c r="L342" s="250"/>
      <c r="M342" s="251"/>
      <c r="N342" s="252"/>
      <c r="O342" s="252"/>
      <c r="P342" s="252"/>
      <c r="Q342" s="252"/>
      <c r="R342" s="252"/>
      <c r="S342" s="252"/>
      <c r="T342" s="25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4" t="s">
        <v>253</v>
      </c>
      <c r="AU342" s="254" t="s">
        <v>92</v>
      </c>
      <c r="AV342" s="13" t="s">
        <v>92</v>
      </c>
      <c r="AW342" s="13" t="s">
        <v>36</v>
      </c>
      <c r="AX342" s="13" t="s">
        <v>83</v>
      </c>
      <c r="AY342" s="254" t="s">
        <v>244</v>
      </c>
    </row>
    <row r="343" s="13" customFormat="1">
      <c r="A343" s="13"/>
      <c r="B343" s="243"/>
      <c r="C343" s="244"/>
      <c r="D343" s="245" t="s">
        <v>253</v>
      </c>
      <c r="E343" s="246" t="s">
        <v>1</v>
      </c>
      <c r="F343" s="247" t="s">
        <v>2293</v>
      </c>
      <c r="G343" s="244"/>
      <c r="H343" s="248">
        <v>7</v>
      </c>
      <c r="I343" s="249"/>
      <c r="J343" s="244"/>
      <c r="K343" s="244"/>
      <c r="L343" s="250"/>
      <c r="M343" s="251"/>
      <c r="N343" s="252"/>
      <c r="O343" s="252"/>
      <c r="P343" s="252"/>
      <c r="Q343" s="252"/>
      <c r="R343" s="252"/>
      <c r="S343" s="252"/>
      <c r="T343" s="25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4" t="s">
        <v>253</v>
      </c>
      <c r="AU343" s="254" t="s">
        <v>92</v>
      </c>
      <c r="AV343" s="13" t="s">
        <v>92</v>
      </c>
      <c r="AW343" s="13" t="s">
        <v>36</v>
      </c>
      <c r="AX343" s="13" t="s">
        <v>83</v>
      </c>
      <c r="AY343" s="254" t="s">
        <v>244</v>
      </c>
    </row>
    <row r="344" s="16" customFormat="1">
      <c r="A344" s="16"/>
      <c r="B344" s="276"/>
      <c r="C344" s="277"/>
      <c r="D344" s="245" t="s">
        <v>253</v>
      </c>
      <c r="E344" s="278" t="s">
        <v>1</v>
      </c>
      <c r="F344" s="279" t="s">
        <v>503</v>
      </c>
      <c r="G344" s="277"/>
      <c r="H344" s="280">
        <v>11</v>
      </c>
      <c r="I344" s="281"/>
      <c r="J344" s="277"/>
      <c r="K344" s="277"/>
      <c r="L344" s="282"/>
      <c r="M344" s="283"/>
      <c r="N344" s="284"/>
      <c r="O344" s="284"/>
      <c r="P344" s="284"/>
      <c r="Q344" s="284"/>
      <c r="R344" s="284"/>
      <c r="S344" s="284"/>
      <c r="T344" s="285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T344" s="286" t="s">
        <v>253</v>
      </c>
      <c r="AU344" s="286" t="s">
        <v>92</v>
      </c>
      <c r="AV344" s="16" t="s">
        <v>358</v>
      </c>
      <c r="AW344" s="16" t="s">
        <v>36</v>
      </c>
      <c r="AX344" s="16" t="s">
        <v>83</v>
      </c>
      <c r="AY344" s="286" t="s">
        <v>244</v>
      </c>
    </row>
    <row r="345" s="15" customFormat="1">
      <c r="A345" s="15"/>
      <c r="B345" s="266"/>
      <c r="C345" s="267"/>
      <c r="D345" s="245" t="s">
        <v>253</v>
      </c>
      <c r="E345" s="268" t="s">
        <v>1</v>
      </c>
      <c r="F345" s="269" t="s">
        <v>363</v>
      </c>
      <c r="G345" s="267"/>
      <c r="H345" s="268" t="s">
        <v>1</v>
      </c>
      <c r="I345" s="270"/>
      <c r="J345" s="267"/>
      <c r="K345" s="267"/>
      <c r="L345" s="271"/>
      <c r="M345" s="272"/>
      <c r="N345" s="273"/>
      <c r="O345" s="273"/>
      <c r="P345" s="273"/>
      <c r="Q345" s="273"/>
      <c r="R345" s="273"/>
      <c r="S345" s="273"/>
      <c r="T345" s="274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75" t="s">
        <v>253</v>
      </c>
      <c r="AU345" s="275" t="s">
        <v>92</v>
      </c>
      <c r="AV345" s="15" t="s">
        <v>90</v>
      </c>
      <c r="AW345" s="15" t="s">
        <v>36</v>
      </c>
      <c r="AX345" s="15" t="s">
        <v>83</v>
      </c>
      <c r="AY345" s="275" t="s">
        <v>244</v>
      </c>
    </row>
    <row r="346" s="15" customFormat="1">
      <c r="A346" s="15"/>
      <c r="B346" s="266"/>
      <c r="C346" s="267"/>
      <c r="D346" s="245" t="s">
        <v>253</v>
      </c>
      <c r="E346" s="268" t="s">
        <v>1</v>
      </c>
      <c r="F346" s="269" t="s">
        <v>2294</v>
      </c>
      <c r="G346" s="267"/>
      <c r="H346" s="268" t="s">
        <v>1</v>
      </c>
      <c r="I346" s="270"/>
      <c r="J346" s="267"/>
      <c r="K346" s="267"/>
      <c r="L346" s="271"/>
      <c r="M346" s="272"/>
      <c r="N346" s="273"/>
      <c r="O346" s="273"/>
      <c r="P346" s="273"/>
      <c r="Q346" s="273"/>
      <c r="R346" s="273"/>
      <c r="S346" s="273"/>
      <c r="T346" s="274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75" t="s">
        <v>253</v>
      </c>
      <c r="AU346" s="275" t="s">
        <v>92</v>
      </c>
      <c r="AV346" s="15" t="s">
        <v>90</v>
      </c>
      <c r="AW346" s="15" t="s">
        <v>36</v>
      </c>
      <c r="AX346" s="15" t="s">
        <v>83</v>
      </c>
      <c r="AY346" s="275" t="s">
        <v>244</v>
      </c>
    </row>
    <row r="347" s="13" customFormat="1">
      <c r="A347" s="13"/>
      <c r="B347" s="243"/>
      <c r="C347" s="244"/>
      <c r="D347" s="245" t="s">
        <v>253</v>
      </c>
      <c r="E347" s="246" t="s">
        <v>1</v>
      </c>
      <c r="F347" s="247" t="s">
        <v>2295</v>
      </c>
      <c r="G347" s="244"/>
      <c r="H347" s="248">
        <v>10</v>
      </c>
      <c r="I347" s="249"/>
      <c r="J347" s="244"/>
      <c r="K347" s="244"/>
      <c r="L347" s="250"/>
      <c r="M347" s="251"/>
      <c r="N347" s="252"/>
      <c r="O347" s="252"/>
      <c r="P347" s="252"/>
      <c r="Q347" s="252"/>
      <c r="R347" s="252"/>
      <c r="S347" s="252"/>
      <c r="T347" s="25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4" t="s">
        <v>253</v>
      </c>
      <c r="AU347" s="254" t="s">
        <v>92</v>
      </c>
      <c r="AV347" s="13" t="s">
        <v>92</v>
      </c>
      <c r="AW347" s="13" t="s">
        <v>36</v>
      </c>
      <c r="AX347" s="13" t="s">
        <v>83</v>
      </c>
      <c r="AY347" s="254" t="s">
        <v>244</v>
      </c>
    </row>
    <row r="348" s="13" customFormat="1">
      <c r="A348" s="13"/>
      <c r="B348" s="243"/>
      <c r="C348" s="244"/>
      <c r="D348" s="245" t="s">
        <v>253</v>
      </c>
      <c r="E348" s="246" t="s">
        <v>1</v>
      </c>
      <c r="F348" s="247" t="s">
        <v>2296</v>
      </c>
      <c r="G348" s="244"/>
      <c r="H348" s="248">
        <v>1</v>
      </c>
      <c r="I348" s="249"/>
      <c r="J348" s="244"/>
      <c r="K348" s="244"/>
      <c r="L348" s="250"/>
      <c r="M348" s="251"/>
      <c r="N348" s="252"/>
      <c r="O348" s="252"/>
      <c r="P348" s="252"/>
      <c r="Q348" s="252"/>
      <c r="R348" s="252"/>
      <c r="S348" s="252"/>
      <c r="T348" s="25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4" t="s">
        <v>253</v>
      </c>
      <c r="AU348" s="254" t="s">
        <v>92</v>
      </c>
      <c r="AV348" s="13" t="s">
        <v>92</v>
      </c>
      <c r="AW348" s="13" t="s">
        <v>36</v>
      </c>
      <c r="AX348" s="13" t="s">
        <v>83</v>
      </c>
      <c r="AY348" s="254" t="s">
        <v>244</v>
      </c>
    </row>
    <row r="349" s="16" customFormat="1">
      <c r="A349" s="16"/>
      <c r="B349" s="276"/>
      <c r="C349" s="277"/>
      <c r="D349" s="245" t="s">
        <v>253</v>
      </c>
      <c r="E349" s="278" t="s">
        <v>1</v>
      </c>
      <c r="F349" s="279" t="s">
        <v>503</v>
      </c>
      <c r="G349" s="277"/>
      <c r="H349" s="280">
        <v>11</v>
      </c>
      <c r="I349" s="281"/>
      <c r="J349" s="277"/>
      <c r="K349" s="277"/>
      <c r="L349" s="282"/>
      <c r="M349" s="283"/>
      <c r="N349" s="284"/>
      <c r="O349" s="284"/>
      <c r="P349" s="284"/>
      <c r="Q349" s="284"/>
      <c r="R349" s="284"/>
      <c r="S349" s="284"/>
      <c r="T349" s="285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T349" s="286" t="s">
        <v>253</v>
      </c>
      <c r="AU349" s="286" t="s">
        <v>92</v>
      </c>
      <c r="AV349" s="16" t="s">
        <v>358</v>
      </c>
      <c r="AW349" s="16" t="s">
        <v>36</v>
      </c>
      <c r="AX349" s="16" t="s">
        <v>83</v>
      </c>
      <c r="AY349" s="286" t="s">
        <v>244</v>
      </c>
    </row>
    <row r="350" s="14" customFormat="1">
      <c r="A350" s="14"/>
      <c r="B350" s="255"/>
      <c r="C350" s="256"/>
      <c r="D350" s="245" t="s">
        <v>253</v>
      </c>
      <c r="E350" s="257" t="s">
        <v>1</v>
      </c>
      <c r="F350" s="258" t="s">
        <v>255</v>
      </c>
      <c r="G350" s="256"/>
      <c r="H350" s="259">
        <v>79</v>
      </c>
      <c r="I350" s="260"/>
      <c r="J350" s="256"/>
      <c r="K350" s="256"/>
      <c r="L350" s="261"/>
      <c r="M350" s="262"/>
      <c r="N350" s="263"/>
      <c r="O350" s="263"/>
      <c r="P350" s="263"/>
      <c r="Q350" s="263"/>
      <c r="R350" s="263"/>
      <c r="S350" s="263"/>
      <c r="T350" s="26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65" t="s">
        <v>253</v>
      </c>
      <c r="AU350" s="265" t="s">
        <v>92</v>
      </c>
      <c r="AV350" s="14" t="s">
        <v>251</v>
      </c>
      <c r="AW350" s="14" t="s">
        <v>36</v>
      </c>
      <c r="AX350" s="14" t="s">
        <v>90</v>
      </c>
      <c r="AY350" s="265" t="s">
        <v>244</v>
      </c>
    </row>
    <row r="351" s="2" customFormat="1" ht="24.15" customHeight="1">
      <c r="A351" s="39"/>
      <c r="B351" s="40"/>
      <c r="C351" s="287" t="s">
        <v>415</v>
      </c>
      <c r="D351" s="287" t="s">
        <v>529</v>
      </c>
      <c r="E351" s="288" t="s">
        <v>2297</v>
      </c>
      <c r="F351" s="289" t="s">
        <v>2298</v>
      </c>
      <c r="G351" s="290" t="s">
        <v>171</v>
      </c>
      <c r="H351" s="291">
        <v>542.75999999999999</v>
      </c>
      <c r="I351" s="292"/>
      <c r="J351" s="293">
        <f>ROUND(I351*H351,2)</f>
        <v>0</v>
      </c>
      <c r="K351" s="294"/>
      <c r="L351" s="295"/>
      <c r="M351" s="296" t="s">
        <v>1</v>
      </c>
      <c r="N351" s="297" t="s">
        <v>48</v>
      </c>
      <c r="O351" s="92"/>
      <c r="P351" s="239">
        <f>O351*H351</f>
        <v>0</v>
      </c>
      <c r="Q351" s="239">
        <v>2.6200000000000001</v>
      </c>
      <c r="R351" s="239">
        <f>Q351*H351</f>
        <v>1422.0312000000001</v>
      </c>
      <c r="S351" s="239">
        <v>0</v>
      </c>
      <c r="T351" s="240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41" t="s">
        <v>280</v>
      </c>
      <c r="AT351" s="241" t="s">
        <v>529</v>
      </c>
      <c r="AU351" s="241" t="s">
        <v>92</v>
      </c>
      <c r="AY351" s="18" t="s">
        <v>244</v>
      </c>
      <c r="BE351" s="242">
        <f>IF(N351="základní",J351,0)</f>
        <v>0</v>
      </c>
      <c r="BF351" s="242">
        <f>IF(N351="snížená",J351,0)</f>
        <v>0</v>
      </c>
      <c r="BG351" s="242">
        <f>IF(N351="zákl. přenesená",J351,0)</f>
        <v>0</v>
      </c>
      <c r="BH351" s="242">
        <f>IF(N351="sníž. přenesená",J351,0)</f>
        <v>0</v>
      </c>
      <c r="BI351" s="242">
        <f>IF(N351="nulová",J351,0)</f>
        <v>0</v>
      </c>
      <c r="BJ351" s="18" t="s">
        <v>90</v>
      </c>
      <c r="BK351" s="242">
        <f>ROUND(I351*H351,2)</f>
        <v>0</v>
      </c>
      <c r="BL351" s="18" t="s">
        <v>251</v>
      </c>
      <c r="BM351" s="241" t="s">
        <v>2299</v>
      </c>
    </row>
    <row r="352" s="2" customFormat="1">
      <c r="A352" s="39"/>
      <c r="B352" s="40"/>
      <c r="C352" s="41"/>
      <c r="D352" s="245" t="s">
        <v>632</v>
      </c>
      <c r="E352" s="41"/>
      <c r="F352" s="299" t="s">
        <v>2300</v>
      </c>
      <c r="G352" s="41"/>
      <c r="H352" s="41"/>
      <c r="I352" s="300"/>
      <c r="J352" s="41"/>
      <c r="K352" s="41"/>
      <c r="L352" s="45"/>
      <c r="M352" s="301"/>
      <c r="N352" s="302"/>
      <c r="O352" s="92"/>
      <c r="P352" s="92"/>
      <c r="Q352" s="92"/>
      <c r="R352" s="92"/>
      <c r="S352" s="92"/>
      <c r="T352" s="93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632</v>
      </c>
      <c r="AU352" s="18" t="s">
        <v>92</v>
      </c>
    </row>
    <row r="353" s="15" customFormat="1">
      <c r="A353" s="15"/>
      <c r="B353" s="266"/>
      <c r="C353" s="267"/>
      <c r="D353" s="245" t="s">
        <v>253</v>
      </c>
      <c r="E353" s="268" t="s">
        <v>1</v>
      </c>
      <c r="F353" s="269" t="s">
        <v>2145</v>
      </c>
      <c r="G353" s="267"/>
      <c r="H353" s="268" t="s">
        <v>1</v>
      </c>
      <c r="I353" s="270"/>
      <c r="J353" s="267"/>
      <c r="K353" s="267"/>
      <c r="L353" s="271"/>
      <c r="M353" s="272"/>
      <c r="N353" s="273"/>
      <c r="O353" s="273"/>
      <c r="P353" s="273"/>
      <c r="Q353" s="273"/>
      <c r="R353" s="273"/>
      <c r="S353" s="273"/>
      <c r="T353" s="274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75" t="s">
        <v>253</v>
      </c>
      <c r="AU353" s="275" t="s">
        <v>92</v>
      </c>
      <c r="AV353" s="15" t="s">
        <v>90</v>
      </c>
      <c r="AW353" s="15" t="s">
        <v>36</v>
      </c>
      <c r="AX353" s="15" t="s">
        <v>83</v>
      </c>
      <c r="AY353" s="275" t="s">
        <v>244</v>
      </c>
    </row>
    <row r="354" s="15" customFormat="1">
      <c r="A354" s="15"/>
      <c r="B354" s="266"/>
      <c r="C354" s="267"/>
      <c r="D354" s="245" t="s">
        <v>253</v>
      </c>
      <c r="E354" s="268" t="s">
        <v>1</v>
      </c>
      <c r="F354" s="269" t="s">
        <v>403</v>
      </c>
      <c r="G354" s="267"/>
      <c r="H354" s="268" t="s">
        <v>1</v>
      </c>
      <c r="I354" s="270"/>
      <c r="J354" s="267"/>
      <c r="K354" s="267"/>
      <c r="L354" s="271"/>
      <c r="M354" s="272"/>
      <c r="N354" s="273"/>
      <c r="O354" s="273"/>
      <c r="P354" s="273"/>
      <c r="Q354" s="273"/>
      <c r="R354" s="273"/>
      <c r="S354" s="273"/>
      <c r="T354" s="274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75" t="s">
        <v>253</v>
      </c>
      <c r="AU354" s="275" t="s">
        <v>92</v>
      </c>
      <c r="AV354" s="15" t="s">
        <v>90</v>
      </c>
      <c r="AW354" s="15" t="s">
        <v>36</v>
      </c>
      <c r="AX354" s="15" t="s">
        <v>83</v>
      </c>
      <c r="AY354" s="275" t="s">
        <v>244</v>
      </c>
    </row>
    <row r="355" s="13" customFormat="1">
      <c r="A355" s="13"/>
      <c r="B355" s="243"/>
      <c r="C355" s="244"/>
      <c r="D355" s="245" t="s">
        <v>253</v>
      </c>
      <c r="E355" s="246" t="s">
        <v>1</v>
      </c>
      <c r="F355" s="247" t="s">
        <v>2301</v>
      </c>
      <c r="G355" s="244"/>
      <c r="H355" s="248">
        <v>5.2000000000000002</v>
      </c>
      <c r="I355" s="249"/>
      <c r="J355" s="244"/>
      <c r="K355" s="244"/>
      <c r="L355" s="250"/>
      <c r="M355" s="251"/>
      <c r="N355" s="252"/>
      <c r="O355" s="252"/>
      <c r="P355" s="252"/>
      <c r="Q355" s="252"/>
      <c r="R355" s="252"/>
      <c r="S355" s="252"/>
      <c r="T355" s="25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4" t="s">
        <v>253</v>
      </c>
      <c r="AU355" s="254" t="s">
        <v>92</v>
      </c>
      <c r="AV355" s="13" t="s">
        <v>92</v>
      </c>
      <c r="AW355" s="13" t="s">
        <v>36</v>
      </c>
      <c r="AX355" s="13" t="s">
        <v>83</v>
      </c>
      <c r="AY355" s="254" t="s">
        <v>244</v>
      </c>
    </row>
    <row r="356" s="13" customFormat="1">
      <c r="A356" s="13"/>
      <c r="B356" s="243"/>
      <c r="C356" s="244"/>
      <c r="D356" s="245" t="s">
        <v>253</v>
      </c>
      <c r="E356" s="246" t="s">
        <v>1</v>
      </c>
      <c r="F356" s="247" t="s">
        <v>2302</v>
      </c>
      <c r="G356" s="244"/>
      <c r="H356" s="248">
        <v>62.799999999999997</v>
      </c>
      <c r="I356" s="249"/>
      <c r="J356" s="244"/>
      <c r="K356" s="244"/>
      <c r="L356" s="250"/>
      <c r="M356" s="251"/>
      <c r="N356" s="252"/>
      <c r="O356" s="252"/>
      <c r="P356" s="252"/>
      <c r="Q356" s="252"/>
      <c r="R356" s="252"/>
      <c r="S356" s="252"/>
      <c r="T356" s="25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4" t="s">
        <v>253</v>
      </c>
      <c r="AU356" s="254" t="s">
        <v>92</v>
      </c>
      <c r="AV356" s="13" t="s">
        <v>92</v>
      </c>
      <c r="AW356" s="13" t="s">
        <v>36</v>
      </c>
      <c r="AX356" s="13" t="s">
        <v>83</v>
      </c>
      <c r="AY356" s="254" t="s">
        <v>244</v>
      </c>
    </row>
    <row r="357" s="13" customFormat="1">
      <c r="A357" s="13"/>
      <c r="B357" s="243"/>
      <c r="C357" s="244"/>
      <c r="D357" s="245" t="s">
        <v>253</v>
      </c>
      <c r="E357" s="246" t="s">
        <v>1</v>
      </c>
      <c r="F357" s="247" t="s">
        <v>2303</v>
      </c>
      <c r="G357" s="244"/>
      <c r="H357" s="248">
        <v>63</v>
      </c>
      <c r="I357" s="249"/>
      <c r="J357" s="244"/>
      <c r="K357" s="244"/>
      <c r="L357" s="250"/>
      <c r="M357" s="251"/>
      <c r="N357" s="252"/>
      <c r="O357" s="252"/>
      <c r="P357" s="252"/>
      <c r="Q357" s="252"/>
      <c r="R357" s="252"/>
      <c r="S357" s="252"/>
      <c r="T357" s="25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4" t="s">
        <v>253</v>
      </c>
      <c r="AU357" s="254" t="s">
        <v>92</v>
      </c>
      <c r="AV357" s="13" t="s">
        <v>92</v>
      </c>
      <c r="AW357" s="13" t="s">
        <v>36</v>
      </c>
      <c r="AX357" s="13" t="s">
        <v>83</v>
      </c>
      <c r="AY357" s="254" t="s">
        <v>244</v>
      </c>
    </row>
    <row r="358" s="13" customFormat="1">
      <c r="A358" s="13"/>
      <c r="B358" s="243"/>
      <c r="C358" s="244"/>
      <c r="D358" s="245" t="s">
        <v>253</v>
      </c>
      <c r="E358" s="246" t="s">
        <v>1</v>
      </c>
      <c r="F358" s="247" t="s">
        <v>2304</v>
      </c>
      <c r="G358" s="244"/>
      <c r="H358" s="248">
        <v>7.7999999999999998</v>
      </c>
      <c r="I358" s="249"/>
      <c r="J358" s="244"/>
      <c r="K358" s="244"/>
      <c r="L358" s="250"/>
      <c r="M358" s="251"/>
      <c r="N358" s="252"/>
      <c r="O358" s="252"/>
      <c r="P358" s="252"/>
      <c r="Q358" s="252"/>
      <c r="R358" s="252"/>
      <c r="S358" s="252"/>
      <c r="T358" s="25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4" t="s">
        <v>253</v>
      </c>
      <c r="AU358" s="254" t="s">
        <v>92</v>
      </c>
      <c r="AV358" s="13" t="s">
        <v>92</v>
      </c>
      <c r="AW358" s="13" t="s">
        <v>36</v>
      </c>
      <c r="AX358" s="13" t="s">
        <v>83</v>
      </c>
      <c r="AY358" s="254" t="s">
        <v>244</v>
      </c>
    </row>
    <row r="359" s="13" customFormat="1">
      <c r="A359" s="13"/>
      <c r="B359" s="243"/>
      <c r="C359" s="244"/>
      <c r="D359" s="245" t="s">
        <v>253</v>
      </c>
      <c r="E359" s="246" t="s">
        <v>1</v>
      </c>
      <c r="F359" s="247" t="s">
        <v>2305</v>
      </c>
      <c r="G359" s="244"/>
      <c r="H359" s="248">
        <v>22</v>
      </c>
      <c r="I359" s="249"/>
      <c r="J359" s="244"/>
      <c r="K359" s="244"/>
      <c r="L359" s="250"/>
      <c r="M359" s="251"/>
      <c r="N359" s="252"/>
      <c r="O359" s="252"/>
      <c r="P359" s="252"/>
      <c r="Q359" s="252"/>
      <c r="R359" s="252"/>
      <c r="S359" s="252"/>
      <c r="T359" s="25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4" t="s">
        <v>253</v>
      </c>
      <c r="AU359" s="254" t="s">
        <v>92</v>
      </c>
      <c r="AV359" s="13" t="s">
        <v>92</v>
      </c>
      <c r="AW359" s="13" t="s">
        <v>36</v>
      </c>
      <c r="AX359" s="13" t="s">
        <v>83</v>
      </c>
      <c r="AY359" s="254" t="s">
        <v>244</v>
      </c>
    </row>
    <row r="360" s="16" customFormat="1">
      <c r="A360" s="16"/>
      <c r="B360" s="276"/>
      <c r="C360" s="277"/>
      <c r="D360" s="245" t="s">
        <v>253</v>
      </c>
      <c r="E360" s="278" t="s">
        <v>1</v>
      </c>
      <c r="F360" s="279" t="s">
        <v>503</v>
      </c>
      <c r="G360" s="277"/>
      <c r="H360" s="280">
        <v>160.80000000000001</v>
      </c>
      <c r="I360" s="281"/>
      <c r="J360" s="277"/>
      <c r="K360" s="277"/>
      <c r="L360" s="282"/>
      <c r="M360" s="283"/>
      <c r="N360" s="284"/>
      <c r="O360" s="284"/>
      <c r="P360" s="284"/>
      <c r="Q360" s="284"/>
      <c r="R360" s="284"/>
      <c r="S360" s="284"/>
      <c r="T360" s="285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T360" s="286" t="s">
        <v>253</v>
      </c>
      <c r="AU360" s="286" t="s">
        <v>92</v>
      </c>
      <c r="AV360" s="16" t="s">
        <v>358</v>
      </c>
      <c r="AW360" s="16" t="s">
        <v>36</v>
      </c>
      <c r="AX360" s="16" t="s">
        <v>83</v>
      </c>
      <c r="AY360" s="286" t="s">
        <v>244</v>
      </c>
    </row>
    <row r="361" s="15" customFormat="1">
      <c r="A361" s="15"/>
      <c r="B361" s="266"/>
      <c r="C361" s="267"/>
      <c r="D361" s="245" t="s">
        <v>253</v>
      </c>
      <c r="E361" s="268" t="s">
        <v>1</v>
      </c>
      <c r="F361" s="269" t="s">
        <v>409</v>
      </c>
      <c r="G361" s="267"/>
      <c r="H361" s="268" t="s">
        <v>1</v>
      </c>
      <c r="I361" s="270"/>
      <c r="J361" s="267"/>
      <c r="K361" s="267"/>
      <c r="L361" s="271"/>
      <c r="M361" s="272"/>
      <c r="N361" s="273"/>
      <c r="O361" s="273"/>
      <c r="P361" s="273"/>
      <c r="Q361" s="273"/>
      <c r="R361" s="273"/>
      <c r="S361" s="273"/>
      <c r="T361" s="274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75" t="s">
        <v>253</v>
      </c>
      <c r="AU361" s="275" t="s">
        <v>92</v>
      </c>
      <c r="AV361" s="15" t="s">
        <v>90</v>
      </c>
      <c r="AW361" s="15" t="s">
        <v>36</v>
      </c>
      <c r="AX361" s="15" t="s">
        <v>83</v>
      </c>
      <c r="AY361" s="275" t="s">
        <v>244</v>
      </c>
    </row>
    <row r="362" s="13" customFormat="1">
      <c r="A362" s="13"/>
      <c r="B362" s="243"/>
      <c r="C362" s="244"/>
      <c r="D362" s="245" t="s">
        <v>253</v>
      </c>
      <c r="E362" s="246" t="s">
        <v>1</v>
      </c>
      <c r="F362" s="247" t="s">
        <v>2306</v>
      </c>
      <c r="G362" s="244"/>
      <c r="H362" s="248">
        <v>47.399999999999999</v>
      </c>
      <c r="I362" s="249"/>
      <c r="J362" s="244"/>
      <c r="K362" s="244"/>
      <c r="L362" s="250"/>
      <c r="M362" s="251"/>
      <c r="N362" s="252"/>
      <c r="O362" s="252"/>
      <c r="P362" s="252"/>
      <c r="Q362" s="252"/>
      <c r="R362" s="252"/>
      <c r="S362" s="252"/>
      <c r="T362" s="25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4" t="s">
        <v>253</v>
      </c>
      <c r="AU362" s="254" t="s">
        <v>92</v>
      </c>
      <c r="AV362" s="13" t="s">
        <v>92</v>
      </c>
      <c r="AW362" s="13" t="s">
        <v>36</v>
      </c>
      <c r="AX362" s="13" t="s">
        <v>83</v>
      </c>
      <c r="AY362" s="254" t="s">
        <v>244</v>
      </c>
    </row>
    <row r="363" s="13" customFormat="1">
      <c r="A363" s="13"/>
      <c r="B363" s="243"/>
      <c r="C363" s="244"/>
      <c r="D363" s="245" t="s">
        <v>253</v>
      </c>
      <c r="E363" s="246" t="s">
        <v>1</v>
      </c>
      <c r="F363" s="247" t="s">
        <v>2307</v>
      </c>
      <c r="G363" s="244"/>
      <c r="H363" s="248">
        <v>49.100000000000001</v>
      </c>
      <c r="I363" s="249"/>
      <c r="J363" s="244"/>
      <c r="K363" s="244"/>
      <c r="L363" s="250"/>
      <c r="M363" s="251"/>
      <c r="N363" s="252"/>
      <c r="O363" s="252"/>
      <c r="P363" s="252"/>
      <c r="Q363" s="252"/>
      <c r="R363" s="252"/>
      <c r="S363" s="252"/>
      <c r="T363" s="25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4" t="s">
        <v>253</v>
      </c>
      <c r="AU363" s="254" t="s">
        <v>92</v>
      </c>
      <c r="AV363" s="13" t="s">
        <v>92</v>
      </c>
      <c r="AW363" s="13" t="s">
        <v>36</v>
      </c>
      <c r="AX363" s="13" t="s">
        <v>83</v>
      </c>
      <c r="AY363" s="254" t="s">
        <v>244</v>
      </c>
    </row>
    <row r="364" s="13" customFormat="1">
      <c r="A364" s="13"/>
      <c r="B364" s="243"/>
      <c r="C364" s="244"/>
      <c r="D364" s="245" t="s">
        <v>253</v>
      </c>
      <c r="E364" s="246" t="s">
        <v>1</v>
      </c>
      <c r="F364" s="247" t="s">
        <v>2308</v>
      </c>
      <c r="G364" s="244"/>
      <c r="H364" s="248">
        <v>5.2999999999999998</v>
      </c>
      <c r="I364" s="249"/>
      <c r="J364" s="244"/>
      <c r="K364" s="244"/>
      <c r="L364" s="250"/>
      <c r="M364" s="251"/>
      <c r="N364" s="252"/>
      <c r="O364" s="252"/>
      <c r="P364" s="252"/>
      <c r="Q364" s="252"/>
      <c r="R364" s="252"/>
      <c r="S364" s="252"/>
      <c r="T364" s="25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4" t="s">
        <v>253</v>
      </c>
      <c r="AU364" s="254" t="s">
        <v>92</v>
      </c>
      <c r="AV364" s="13" t="s">
        <v>92</v>
      </c>
      <c r="AW364" s="13" t="s">
        <v>36</v>
      </c>
      <c r="AX364" s="13" t="s">
        <v>83</v>
      </c>
      <c r="AY364" s="254" t="s">
        <v>244</v>
      </c>
    </row>
    <row r="365" s="13" customFormat="1">
      <c r="A365" s="13"/>
      <c r="B365" s="243"/>
      <c r="C365" s="244"/>
      <c r="D365" s="245" t="s">
        <v>253</v>
      </c>
      <c r="E365" s="246" t="s">
        <v>1</v>
      </c>
      <c r="F365" s="247" t="s">
        <v>2309</v>
      </c>
      <c r="G365" s="244"/>
      <c r="H365" s="248">
        <v>15.199999999999999</v>
      </c>
      <c r="I365" s="249"/>
      <c r="J365" s="244"/>
      <c r="K365" s="244"/>
      <c r="L365" s="250"/>
      <c r="M365" s="251"/>
      <c r="N365" s="252"/>
      <c r="O365" s="252"/>
      <c r="P365" s="252"/>
      <c r="Q365" s="252"/>
      <c r="R365" s="252"/>
      <c r="S365" s="252"/>
      <c r="T365" s="25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4" t="s">
        <v>253</v>
      </c>
      <c r="AU365" s="254" t="s">
        <v>92</v>
      </c>
      <c r="AV365" s="13" t="s">
        <v>92</v>
      </c>
      <c r="AW365" s="13" t="s">
        <v>36</v>
      </c>
      <c r="AX365" s="13" t="s">
        <v>83</v>
      </c>
      <c r="AY365" s="254" t="s">
        <v>244</v>
      </c>
    </row>
    <row r="366" s="16" customFormat="1">
      <c r="A366" s="16"/>
      <c r="B366" s="276"/>
      <c r="C366" s="277"/>
      <c r="D366" s="245" t="s">
        <v>253</v>
      </c>
      <c r="E366" s="278" t="s">
        <v>1</v>
      </c>
      <c r="F366" s="279" t="s">
        <v>503</v>
      </c>
      <c r="G366" s="277"/>
      <c r="H366" s="280">
        <v>117</v>
      </c>
      <c r="I366" s="281"/>
      <c r="J366" s="277"/>
      <c r="K366" s="277"/>
      <c r="L366" s="282"/>
      <c r="M366" s="283"/>
      <c r="N366" s="284"/>
      <c r="O366" s="284"/>
      <c r="P366" s="284"/>
      <c r="Q366" s="284"/>
      <c r="R366" s="284"/>
      <c r="S366" s="284"/>
      <c r="T366" s="285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T366" s="286" t="s">
        <v>253</v>
      </c>
      <c r="AU366" s="286" t="s">
        <v>92</v>
      </c>
      <c r="AV366" s="16" t="s">
        <v>358</v>
      </c>
      <c r="AW366" s="16" t="s">
        <v>36</v>
      </c>
      <c r="AX366" s="16" t="s">
        <v>83</v>
      </c>
      <c r="AY366" s="286" t="s">
        <v>244</v>
      </c>
    </row>
    <row r="367" s="15" customFormat="1">
      <c r="A367" s="15"/>
      <c r="B367" s="266"/>
      <c r="C367" s="267"/>
      <c r="D367" s="245" t="s">
        <v>253</v>
      </c>
      <c r="E367" s="268" t="s">
        <v>1</v>
      </c>
      <c r="F367" s="269" t="s">
        <v>410</v>
      </c>
      <c r="G367" s="267"/>
      <c r="H367" s="268" t="s">
        <v>1</v>
      </c>
      <c r="I367" s="270"/>
      <c r="J367" s="267"/>
      <c r="K367" s="267"/>
      <c r="L367" s="271"/>
      <c r="M367" s="272"/>
      <c r="N367" s="273"/>
      <c r="O367" s="273"/>
      <c r="P367" s="273"/>
      <c r="Q367" s="273"/>
      <c r="R367" s="273"/>
      <c r="S367" s="273"/>
      <c r="T367" s="274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75" t="s">
        <v>253</v>
      </c>
      <c r="AU367" s="275" t="s">
        <v>92</v>
      </c>
      <c r="AV367" s="15" t="s">
        <v>90</v>
      </c>
      <c r="AW367" s="15" t="s">
        <v>36</v>
      </c>
      <c r="AX367" s="15" t="s">
        <v>83</v>
      </c>
      <c r="AY367" s="275" t="s">
        <v>244</v>
      </c>
    </row>
    <row r="368" s="13" customFormat="1">
      <c r="A368" s="13"/>
      <c r="B368" s="243"/>
      <c r="C368" s="244"/>
      <c r="D368" s="245" t="s">
        <v>253</v>
      </c>
      <c r="E368" s="246" t="s">
        <v>1</v>
      </c>
      <c r="F368" s="247" t="s">
        <v>2310</v>
      </c>
      <c r="G368" s="244"/>
      <c r="H368" s="248">
        <v>45.899999999999999</v>
      </c>
      <c r="I368" s="249"/>
      <c r="J368" s="244"/>
      <c r="K368" s="244"/>
      <c r="L368" s="250"/>
      <c r="M368" s="251"/>
      <c r="N368" s="252"/>
      <c r="O368" s="252"/>
      <c r="P368" s="252"/>
      <c r="Q368" s="252"/>
      <c r="R368" s="252"/>
      <c r="S368" s="252"/>
      <c r="T368" s="25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4" t="s">
        <v>253</v>
      </c>
      <c r="AU368" s="254" t="s">
        <v>92</v>
      </c>
      <c r="AV368" s="13" t="s">
        <v>92</v>
      </c>
      <c r="AW368" s="13" t="s">
        <v>36</v>
      </c>
      <c r="AX368" s="13" t="s">
        <v>83</v>
      </c>
      <c r="AY368" s="254" t="s">
        <v>244</v>
      </c>
    </row>
    <row r="369" s="13" customFormat="1">
      <c r="A369" s="13"/>
      <c r="B369" s="243"/>
      <c r="C369" s="244"/>
      <c r="D369" s="245" t="s">
        <v>253</v>
      </c>
      <c r="E369" s="246" t="s">
        <v>1</v>
      </c>
      <c r="F369" s="247" t="s">
        <v>2311</v>
      </c>
      <c r="G369" s="244"/>
      <c r="H369" s="248">
        <v>49.799999999999997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253</v>
      </c>
      <c r="AU369" s="254" t="s">
        <v>92</v>
      </c>
      <c r="AV369" s="13" t="s">
        <v>92</v>
      </c>
      <c r="AW369" s="13" t="s">
        <v>36</v>
      </c>
      <c r="AX369" s="13" t="s">
        <v>83</v>
      </c>
      <c r="AY369" s="254" t="s">
        <v>244</v>
      </c>
    </row>
    <row r="370" s="13" customFormat="1">
      <c r="A370" s="13"/>
      <c r="B370" s="243"/>
      <c r="C370" s="244"/>
      <c r="D370" s="245" t="s">
        <v>253</v>
      </c>
      <c r="E370" s="246" t="s">
        <v>1</v>
      </c>
      <c r="F370" s="247" t="s">
        <v>2312</v>
      </c>
      <c r="G370" s="244"/>
      <c r="H370" s="248">
        <v>6.7000000000000002</v>
      </c>
      <c r="I370" s="249"/>
      <c r="J370" s="244"/>
      <c r="K370" s="244"/>
      <c r="L370" s="250"/>
      <c r="M370" s="251"/>
      <c r="N370" s="252"/>
      <c r="O370" s="252"/>
      <c r="P370" s="252"/>
      <c r="Q370" s="252"/>
      <c r="R370" s="252"/>
      <c r="S370" s="252"/>
      <c r="T370" s="25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4" t="s">
        <v>253</v>
      </c>
      <c r="AU370" s="254" t="s">
        <v>92</v>
      </c>
      <c r="AV370" s="13" t="s">
        <v>92</v>
      </c>
      <c r="AW370" s="13" t="s">
        <v>36</v>
      </c>
      <c r="AX370" s="13" t="s">
        <v>83</v>
      </c>
      <c r="AY370" s="254" t="s">
        <v>244</v>
      </c>
    </row>
    <row r="371" s="13" customFormat="1">
      <c r="A371" s="13"/>
      <c r="B371" s="243"/>
      <c r="C371" s="244"/>
      <c r="D371" s="245" t="s">
        <v>253</v>
      </c>
      <c r="E371" s="246" t="s">
        <v>1</v>
      </c>
      <c r="F371" s="247" t="s">
        <v>2313</v>
      </c>
      <c r="G371" s="244"/>
      <c r="H371" s="248">
        <v>21.899999999999999</v>
      </c>
      <c r="I371" s="249"/>
      <c r="J371" s="244"/>
      <c r="K371" s="244"/>
      <c r="L371" s="250"/>
      <c r="M371" s="251"/>
      <c r="N371" s="252"/>
      <c r="O371" s="252"/>
      <c r="P371" s="252"/>
      <c r="Q371" s="252"/>
      <c r="R371" s="252"/>
      <c r="S371" s="252"/>
      <c r="T371" s="25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4" t="s">
        <v>253</v>
      </c>
      <c r="AU371" s="254" t="s">
        <v>92</v>
      </c>
      <c r="AV371" s="13" t="s">
        <v>92</v>
      </c>
      <c r="AW371" s="13" t="s">
        <v>36</v>
      </c>
      <c r="AX371" s="13" t="s">
        <v>83</v>
      </c>
      <c r="AY371" s="254" t="s">
        <v>244</v>
      </c>
    </row>
    <row r="372" s="15" customFormat="1">
      <c r="A372" s="15"/>
      <c r="B372" s="266"/>
      <c r="C372" s="267"/>
      <c r="D372" s="245" t="s">
        <v>253</v>
      </c>
      <c r="E372" s="268" t="s">
        <v>1</v>
      </c>
      <c r="F372" s="269" t="s">
        <v>791</v>
      </c>
      <c r="G372" s="267"/>
      <c r="H372" s="268" t="s">
        <v>1</v>
      </c>
      <c r="I372" s="270"/>
      <c r="J372" s="267"/>
      <c r="K372" s="267"/>
      <c r="L372" s="271"/>
      <c r="M372" s="272"/>
      <c r="N372" s="273"/>
      <c r="O372" s="273"/>
      <c r="P372" s="273"/>
      <c r="Q372" s="273"/>
      <c r="R372" s="273"/>
      <c r="S372" s="273"/>
      <c r="T372" s="274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5" t="s">
        <v>253</v>
      </c>
      <c r="AU372" s="275" t="s">
        <v>92</v>
      </c>
      <c r="AV372" s="15" t="s">
        <v>90</v>
      </c>
      <c r="AW372" s="15" t="s">
        <v>36</v>
      </c>
      <c r="AX372" s="15" t="s">
        <v>83</v>
      </c>
      <c r="AY372" s="275" t="s">
        <v>244</v>
      </c>
    </row>
    <row r="373" s="13" customFormat="1">
      <c r="A373" s="13"/>
      <c r="B373" s="243"/>
      <c r="C373" s="244"/>
      <c r="D373" s="245" t="s">
        <v>253</v>
      </c>
      <c r="E373" s="246" t="s">
        <v>1</v>
      </c>
      <c r="F373" s="247" t="s">
        <v>2312</v>
      </c>
      <c r="G373" s="244"/>
      <c r="H373" s="248">
        <v>6.7000000000000002</v>
      </c>
      <c r="I373" s="249"/>
      <c r="J373" s="244"/>
      <c r="K373" s="244"/>
      <c r="L373" s="250"/>
      <c r="M373" s="251"/>
      <c r="N373" s="252"/>
      <c r="O373" s="252"/>
      <c r="P373" s="252"/>
      <c r="Q373" s="252"/>
      <c r="R373" s="252"/>
      <c r="S373" s="252"/>
      <c r="T373" s="25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4" t="s">
        <v>253</v>
      </c>
      <c r="AU373" s="254" t="s">
        <v>92</v>
      </c>
      <c r="AV373" s="13" t="s">
        <v>92</v>
      </c>
      <c r="AW373" s="13" t="s">
        <v>36</v>
      </c>
      <c r="AX373" s="13" t="s">
        <v>83</v>
      </c>
      <c r="AY373" s="254" t="s">
        <v>244</v>
      </c>
    </row>
    <row r="374" s="13" customFormat="1">
      <c r="A374" s="13"/>
      <c r="B374" s="243"/>
      <c r="C374" s="244"/>
      <c r="D374" s="245" t="s">
        <v>253</v>
      </c>
      <c r="E374" s="246" t="s">
        <v>1</v>
      </c>
      <c r="F374" s="247" t="s">
        <v>2314</v>
      </c>
      <c r="G374" s="244"/>
      <c r="H374" s="248">
        <v>21.100000000000001</v>
      </c>
      <c r="I374" s="249"/>
      <c r="J374" s="244"/>
      <c r="K374" s="244"/>
      <c r="L374" s="250"/>
      <c r="M374" s="251"/>
      <c r="N374" s="252"/>
      <c r="O374" s="252"/>
      <c r="P374" s="252"/>
      <c r="Q374" s="252"/>
      <c r="R374" s="252"/>
      <c r="S374" s="252"/>
      <c r="T374" s="25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4" t="s">
        <v>253</v>
      </c>
      <c r="AU374" s="254" t="s">
        <v>92</v>
      </c>
      <c r="AV374" s="13" t="s">
        <v>92</v>
      </c>
      <c r="AW374" s="13" t="s">
        <v>36</v>
      </c>
      <c r="AX374" s="13" t="s">
        <v>83</v>
      </c>
      <c r="AY374" s="254" t="s">
        <v>244</v>
      </c>
    </row>
    <row r="375" s="16" customFormat="1">
      <c r="A375" s="16"/>
      <c r="B375" s="276"/>
      <c r="C375" s="277"/>
      <c r="D375" s="245" t="s">
        <v>253</v>
      </c>
      <c r="E375" s="278" t="s">
        <v>1</v>
      </c>
      <c r="F375" s="279" t="s">
        <v>503</v>
      </c>
      <c r="G375" s="277"/>
      <c r="H375" s="280">
        <v>152.09999999999999</v>
      </c>
      <c r="I375" s="281"/>
      <c r="J375" s="277"/>
      <c r="K375" s="277"/>
      <c r="L375" s="282"/>
      <c r="M375" s="283"/>
      <c r="N375" s="284"/>
      <c r="O375" s="284"/>
      <c r="P375" s="284"/>
      <c r="Q375" s="284"/>
      <c r="R375" s="284"/>
      <c r="S375" s="284"/>
      <c r="T375" s="285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86" t="s">
        <v>253</v>
      </c>
      <c r="AU375" s="286" t="s">
        <v>92</v>
      </c>
      <c r="AV375" s="16" t="s">
        <v>358</v>
      </c>
      <c r="AW375" s="16" t="s">
        <v>36</v>
      </c>
      <c r="AX375" s="16" t="s">
        <v>83</v>
      </c>
      <c r="AY375" s="286" t="s">
        <v>244</v>
      </c>
    </row>
    <row r="376" s="15" customFormat="1">
      <c r="A376" s="15"/>
      <c r="B376" s="266"/>
      <c r="C376" s="267"/>
      <c r="D376" s="245" t="s">
        <v>253</v>
      </c>
      <c r="E376" s="268" t="s">
        <v>1</v>
      </c>
      <c r="F376" s="269" t="s">
        <v>363</v>
      </c>
      <c r="G376" s="267"/>
      <c r="H376" s="268" t="s">
        <v>1</v>
      </c>
      <c r="I376" s="270"/>
      <c r="J376" s="267"/>
      <c r="K376" s="267"/>
      <c r="L376" s="271"/>
      <c r="M376" s="272"/>
      <c r="N376" s="273"/>
      <c r="O376" s="273"/>
      <c r="P376" s="273"/>
      <c r="Q376" s="273"/>
      <c r="R376" s="273"/>
      <c r="S376" s="273"/>
      <c r="T376" s="274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75" t="s">
        <v>253</v>
      </c>
      <c r="AU376" s="275" t="s">
        <v>92</v>
      </c>
      <c r="AV376" s="15" t="s">
        <v>90</v>
      </c>
      <c r="AW376" s="15" t="s">
        <v>36</v>
      </c>
      <c r="AX376" s="15" t="s">
        <v>83</v>
      </c>
      <c r="AY376" s="275" t="s">
        <v>244</v>
      </c>
    </row>
    <row r="377" s="15" customFormat="1">
      <c r="A377" s="15"/>
      <c r="B377" s="266"/>
      <c r="C377" s="267"/>
      <c r="D377" s="245" t="s">
        <v>253</v>
      </c>
      <c r="E377" s="268" t="s">
        <v>1</v>
      </c>
      <c r="F377" s="269" t="s">
        <v>2294</v>
      </c>
      <c r="G377" s="267"/>
      <c r="H377" s="268" t="s">
        <v>1</v>
      </c>
      <c r="I377" s="270"/>
      <c r="J377" s="267"/>
      <c r="K377" s="267"/>
      <c r="L377" s="271"/>
      <c r="M377" s="272"/>
      <c r="N377" s="273"/>
      <c r="O377" s="273"/>
      <c r="P377" s="273"/>
      <c r="Q377" s="273"/>
      <c r="R377" s="273"/>
      <c r="S377" s="273"/>
      <c r="T377" s="274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75" t="s">
        <v>253</v>
      </c>
      <c r="AU377" s="275" t="s">
        <v>92</v>
      </c>
      <c r="AV377" s="15" t="s">
        <v>90</v>
      </c>
      <c r="AW377" s="15" t="s">
        <v>36</v>
      </c>
      <c r="AX377" s="15" t="s">
        <v>83</v>
      </c>
      <c r="AY377" s="275" t="s">
        <v>244</v>
      </c>
    </row>
    <row r="378" s="13" customFormat="1">
      <c r="A378" s="13"/>
      <c r="B378" s="243"/>
      <c r="C378" s="244"/>
      <c r="D378" s="245" t="s">
        <v>253</v>
      </c>
      <c r="E378" s="246" t="s">
        <v>1</v>
      </c>
      <c r="F378" s="247" t="s">
        <v>2315</v>
      </c>
      <c r="G378" s="244"/>
      <c r="H378" s="248">
        <v>109.20999999999999</v>
      </c>
      <c r="I378" s="249"/>
      <c r="J378" s="244"/>
      <c r="K378" s="244"/>
      <c r="L378" s="250"/>
      <c r="M378" s="251"/>
      <c r="N378" s="252"/>
      <c r="O378" s="252"/>
      <c r="P378" s="252"/>
      <c r="Q378" s="252"/>
      <c r="R378" s="252"/>
      <c r="S378" s="252"/>
      <c r="T378" s="25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4" t="s">
        <v>253</v>
      </c>
      <c r="AU378" s="254" t="s">
        <v>92</v>
      </c>
      <c r="AV378" s="13" t="s">
        <v>92</v>
      </c>
      <c r="AW378" s="13" t="s">
        <v>36</v>
      </c>
      <c r="AX378" s="13" t="s">
        <v>83</v>
      </c>
      <c r="AY378" s="254" t="s">
        <v>244</v>
      </c>
    </row>
    <row r="379" s="13" customFormat="1">
      <c r="A379" s="13"/>
      <c r="B379" s="243"/>
      <c r="C379" s="244"/>
      <c r="D379" s="245" t="s">
        <v>253</v>
      </c>
      <c r="E379" s="246" t="s">
        <v>1</v>
      </c>
      <c r="F379" s="247" t="s">
        <v>2316</v>
      </c>
      <c r="G379" s="244"/>
      <c r="H379" s="248">
        <v>3.6499999999999999</v>
      </c>
      <c r="I379" s="249"/>
      <c r="J379" s="244"/>
      <c r="K379" s="244"/>
      <c r="L379" s="250"/>
      <c r="M379" s="251"/>
      <c r="N379" s="252"/>
      <c r="O379" s="252"/>
      <c r="P379" s="252"/>
      <c r="Q379" s="252"/>
      <c r="R379" s="252"/>
      <c r="S379" s="252"/>
      <c r="T379" s="25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4" t="s">
        <v>253</v>
      </c>
      <c r="AU379" s="254" t="s">
        <v>92</v>
      </c>
      <c r="AV379" s="13" t="s">
        <v>92</v>
      </c>
      <c r="AW379" s="13" t="s">
        <v>36</v>
      </c>
      <c r="AX379" s="13" t="s">
        <v>83</v>
      </c>
      <c r="AY379" s="254" t="s">
        <v>244</v>
      </c>
    </row>
    <row r="380" s="16" customFormat="1">
      <c r="A380" s="16"/>
      <c r="B380" s="276"/>
      <c r="C380" s="277"/>
      <c r="D380" s="245" t="s">
        <v>253</v>
      </c>
      <c r="E380" s="278" t="s">
        <v>1</v>
      </c>
      <c r="F380" s="279" t="s">
        <v>503</v>
      </c>
      <c r="G380" s="277"/>
      <c r="H380" s="280">
        <v>112.86</v>
      </c>
      <c r="I380" s="281"/>
      <c r="J380" s="277"/>
      <c r="K380" s="277"/>
      <c r="L380" s="282"/>
      <c r="M380" s="283"/>
      <c r="N380" s="284"/>
      <c r="O380" s="284"/>
      <c r="P380" s="284"/>
      <c r="Q380" s="284"/>
      <c r="R380" s="284"/>
      <c r="S380" s="284"/>
      <c r="T380" s="285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T380" s="286" t="s">
        <v>253</v>
      </c>
      <c r="AU380" s="286" t="s">
        <v>92</v>
      </c>
      <c r="AV380" s="16" t="s">
        <v>358</v>
      </c>
      <c r="AW380" s="16" t="s">
        <v>36</v>
      </c>
      <c r="AX380" s="16" t="s">
        <v>83</v>
      </c>
      <c r="AY380" s="286" t="s">
        <v>244</v>
      </c>
    </row>
    <row r="381" s="14" customFormat="1">
      <c r="A381" s="14"/>
      <c r="B381" s="255"/>
      <c r="C381" s="256"/>
      <c r="D381" s="245" t="s">
        <v>253</v>
      </c>
      <c r="E381" s="257" t="s">
        <v>1</v>
      </c>
      <c r="F381" s="258" t="s">
        <v>255</v>
      </c>
      <c r="G381" s="256"/>
      <c r="H381" s="259">
        <v>542.75999999999999</v>
      </c>
      <c r="I381" s="260"/>
      <c r="J381" s="256"/>
      <c r="K381" s="256"/>
      <c r="L381" s="261"/>
      <c r="M381" s="262"/>
      <c r="N381" s="263"/>
      <c r="O381" s="263"/>
      <c r="P381" s="263"/>
      <c r="Q381" s="263"/>
      <c r="R381" s="263"/>
      <c r="S381" s="263"/>
      <c r="T381" s="26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5" t="s">
        <v>253</v>
      </c>
      <c r="AU381" s="265" t="s">
        <v>92</v>
      </c>
      <c r="AV381" s="14" t="s">
        <v>251</v>
      </c>
      <c r="AW381" s="14" t="s">
        <v>36</v>
      </c>
      <c r="AX381" s="14" t="s">
        <v>90</v>
      </c>
      <c r="AY381" s="265" t="s">
        <v>244</v>
      </c>
    </row>
    <row r="382" s="2" customFormat="1" ht="16.5" customHeight="1">
      <c r="A382" s="39"/>
      <c r="B382" s="40"/>
      <c r="C382" s="229" t="s">
        <v>419</v>
      </c>
      <c r="D382" s="303" t="s">
        <v>247</v>
      </c>
      <c r="E382" s="230" t="s">
        <v>2317</v>
      </c>
      <c r="F382" s="231" t="s">
        <v>2318</v>
      </c>
      <c r="G382" s="232" t="s">
        <v>171</v>
      </c>
      <c r="H382" s="233">
        <v>403</v>
      </c>
      <c r="I382" s="234"/>
      <c r="J382" s="235">
        <f>ROUND(I382*H382,2)</f>
        <v>0</v>
      </c>
      <c r="K382" s="236"/>
      <c r="L382" s="45"/>
      <c r="M382" s="237" t="s">
        <v>1</v>
      </c>
      <c r="N382" s="238" t="s">
        <v>48</v>
      </c>
      <c r="O382" s="92"/>
      <c r="P382" s="239">
        <f>O382*H382</f>
        <v>0</v>
      </c>
      <c r="Q382" s="239">
        <v>2.6446800000000001</v>
      </c>
      <c r="R382" s="239">
        <f>Q382*H382</f>
        <v>1065.8060400000002</v>
      </c>
      <c r="S382" s="239">
        <v>0</v>
      </c>
      <c r="T382" s="240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41" t="s">
        <v>251</v>
      </c>
      <c r="AT382" s="241" t="s">
        <v>247</v>
      </c>
      <c r="AU382" s="241" t="s">
        <v>92</v>
      </c>
      <c r="AY382" s="18" t="s">
        <v>244</v>
      </c>
      <c r="BE382" s="242">
        <f>IF(N382="základní",J382,0)</f>
        <v>0</v>
      </c>
      <c r="BF382" s="242">
        <f>IF(N382="snížená",J382,0)</f>
        <v>0</v>
      </c>
      <c r="BG382" s="242">
        <f>IF(N382="zákl. přenesená",J382,0)</f>
        <v>0</v>
      </c>
      <c r="BH382" s="242">
        <f>IF(N382="sníž. přenesená",J382,0)</f>
        <v>0</v>
      </c>
      <c r="BI382" s="242">
        <f>IF(N382="nulová",J382,0)</f>
        <v>0</v>
      </c>
      <c r="BJ382" s="18" t="s">
        <v>90</v>
      </c>
      <c r="BK382" s="242">
        <f>ROUND(I382*H382,2)</f>
        <v>0</v>
      </c>
      <c r="BL382" s="18" t="s">
        <v>251</v>
      </c>
      <c r="BM382" s="241" t="s">
        <v>2319</v>
      </c>
    </row>
    <row r="383" s="15" customFormat="1">
      <c r="A383" s="15"/>
      <c r="B383" s="266"/>
      <c r="C383" s="267"/>
      <c r="D383" s="245" t="s">
        <v>253</v>
      </c>
      <c r="E383" s="268" t="s">
        <v>1</v>
      </c>
      <c r="F383" s="269" t="s">
        <v>2320</v>
      </c>
      <c r="G383" s="267"/>
      <c r="H383" s="268" t="s">
        <v>1</v>
      </c>
      <c r="I383" s="270"/>
      <c r="J383" s="267"/>
      <c r="K383" s="267"/>
      <c r="L383" s="271"/>
      <c r="M383" s="272"/>
      <c r="N383" s="273"/>
      <c r="O383" s="273"/>
      <c r="P383" s="273"/>
      <c r="Q383" s="273"/>
      <c r="R383" s="273"/>
      <c r="S383" s="273"/>
      <c r="T383" s="274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75" t="s">
        <v>253</v>
      </c>
      <c r="AU383" s="275" t="s">
        <v>92</v>
      </c>
      <c r="AV383" s="15" t="s">
        <v>90</v>
      </c>
      <c r="AW383" s="15" t="s">
        <v>36</v>
      </c>
      <c r="AX383" s="15" t="s">
        <v>83</v>
      </c>
      <c r="AY383" s="275" t="s">
        <v>244</v>
      </c>
    </row>
    <row r="384" s="15" customFormat="1">
      <c r="A384" s="15"/>
      <c r="B384" s="266"/>
      <c r="C384" s="267"/>
      <c r="D384" s="245" t="s">
        <v>253</v>
      </c>
      <c r="E384" s="268" t="s">
        <v>1</v>
      </c>
      <c r="F384" s="269" t="s">
        <v>403</v>
      </c>
      <c r="G384" s="267"/>
      <c r="H384" s="268" t="s">
        <v>1</v>
      </c>
      <c r="I384" s="270"/>
      <c r="J384" s="267"/>
      <c r="K384" s="267"/>
      <c r="L384" s="271"/>
      <c r="M384" s="272"/>
      <c r="N384" s="273"/>
      <c r="O384" s="273"/>
      <c r="P384" s="273"/>
      <c r="Q384" s="273"/>
      <c r="R384" s="273"/>
      <c r="S384" s="273"/>
      <c r="T384" s="274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75" t="s">
        <v>253</v>
      </c>
      <c r="AU384" s="275" t="s">
        <v>92</v>
      </c>
      <c r="AV384" s="15" t="s">
        <v>90</v>
      </c>
      <c r="AW384" s="15" t="s">
        <v>36</v>
      </c>
      <c r="AX384" s="15" t="s">
        <v>83</v>
      </c>
      <c r="AY384" s="275" t="s">
        <v>244</v>
      </c>
    </row>
    <row r="385" s="13" customFormat="1">
      <c r="A385" s="13"/>
      <c r="B385" s="243"/>
      <c r="C385" s="244"/>
      <c r="D385" s="245" t="s">
        <v>253</v>
      </c>
      <c r="E385" s="246" t="s">
        <v>1</v>
      </c>
      <c r="F385" s="247" t="s">
        <v>2321</v>
      </c>
      <c r="G385" s="244"/>
      <c r="H385" s="248">
        <v>145</v>
      </c>
      <c r="I385" s="249"/>
      <c r="J385" s="244"/>
      <c r="K385" s="244"/>
      <c r="L385" s="250"/>
      <c r="M385" s="251"/>
      <c r="N385" s="252"/>
      <c r="O385" s="252"/>
      <c r="P385" s="252"/>
      <c r="Q385" s="252"/>
      <c r="R385" s="252"/>
      <c r="S385" s="252"/>
      <c r="T385" s="25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4" t="s">
        <v>253</v>
      </c>
      <c r="AU385" s="254" t="s">
        <v>92</v>
      </c>
      <c r="AV385" s="13" t="s">
        <v>92</v>
      </c>
      <c r="AW385" s="13" t="s">
        <v>36</v>
      </c>
      <c r="AX385" s="13" t="s">
        <v>83</v>
      </c>
      <c r="AY385" s="254" t="s">
        <v>244</v>
      </c>
    </row>
    <row r="386" s="15" customFormat="1">
      <c r="A386" s="15"/>
      <c r="B386" s="266"/>
      <c r="C386" s="267"/>
      <c r="D386" s="245" t="s">
        <v>253</v>
      </c>
      <c r="E386" s="268" t="s">
        <v>1</v>
      </c>
      <c r="F386" s="269" t="s">
        <v>409</v>
      </c>
      <c r="G386" s="267"/>
      <c r="H386" s="268" t="s">
        <v>1</v>
      </c>
      <c r="I386" s="270"/>
      <c r="J386" s="267"/>
      <c r="K386" s="267"/>
      <c r="L386" s="271"/>
      <c r="M386" s="272"/>
      <c r="N386" s="273"/>
      <c r="O386" s="273"/>
      <c r="P386" s="273"/>
      <c r="Q386" s="273"/>
      <c r="R386" s="273"/>
      <c r="S386" s="273"/>
      <c r="T386" s="274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75" t="s">
        <v>253</v>
      </c>
      <c r="AU386" s="275" t="s">
        <v>92</v>
      </c>
      <c r="AV386" s="15" t="s">
        <v>90</v>
      </c>
      <c r="AW386" s="15" t="s">
        <v>36</v>
      </c>
      <c r="AX386" s="15" t="s">
        <v>83</v>
      </c>
      <c r="AY386" s="275" t="s">
        <v>244</v>
      </c>
    </row>
    <row r="387" s="13" customFormat="1">
      <c r="A387" s="13"/>
      <c r="B387" s="243"/>
      <c r="C387" s="244"/>
      <c r="D387" s="245" t="s">
        <v>253</v>
      </c>
      <c r="E387" s="246" t="s">
        <v>1</v>
      </c>
      <c r="F387" s="247" t="s">
        <v>2321</v>
      </c>
      <c r="G387" s="244"/>
      <c r="H387" s="248">
        <v>145</v>
      </c>
      <c r="I387" s="249"/>
      <c r="J387" s="244"/>
      <c r="K387" s="244"/>
      <c r="L387" s="250"/>
      <c r="M387" s="251"/>
      <c r="N387" s="252"/>
      <c r="O387" s="252"/>
      <c r="P387" s="252"/>
      <c r="Q387" s="252"/>
      <c r="R387" s="252"/>
      <c r="S387" s="252"/>
      <c r="T387" s="25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4" t="s">
        <v>253</v>
      </c>
      <c r="AU387" s="254" t="s">
        <v>92</v>
      </c>
      <c r="AV387" s="13" t="s">
        <v>92</v>
      </c>
      <c r="AW387" s="13" t="s">
        <v>36</v>
      </c>
      <c r="AX387" s="13" t="s">
        <v>83</v>
      </c>
      <c r="AY387" s="254" t="s">
        <v>244</v>
      </c>
    </row>
    <row r="388" s="15" customFormat="1">
      <c r="A388" s="15"/>
      <c r="B388" s="266"/>
      <c r="C388" s="267"/>
      <c r="D388" s="245" t="s">
        <v>253</v>
      </c>
      <c r="E388" s="268" t="s">
        <v>1</v>
      </c>
      <c r="F388" s="269" t="s">
        <v>410</v>
      </c>
      <c r="G388" s="267"/>
      <c r="H388" s="268" t="s">
        <v>1</v>
      </c>
      <c r="I388" s="270"/>
      <c r="J388" s="267"/>
      <c r="K388" s="267"/>
      <c r="L388" s="271"/>
      <c r="M388" s="272"/>
      <c r="N388" s="273"/>
      <c r="O388" s="273"/>
      <c r="P388" s="273"/>
      <c r="Q388" s="273"/>
      <c r="R388" s="273"/>
      <c r="S388" s="273"/>
      <c r="T388" s="274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75" t="s">
        <v>253</v>
      </c>
      <c r="AU388" s="275" t="s">
        <v>92</v>
      </c>
      <c r="AV388" s="15" t="s">
        <v>90</v>
      </c>
      <c r="AW388" s="15" t="s">
        <v>36</v>
      </c>
      <c r="AX388" s="15" t="s">
        <v>83</v>
      </c>
      <c r="AY388" s="275" t="s">
        <v>244</v>
      </c>
    </row>
    <row r="389" s="13" customFormat="1">
      <c r="A389" s="13"/>
      <c r="B389" s="243"/>
      <c r="C389" s="244"/>
      <c r="D389" s="245" t="s">
        <v>253</v>
      </c>
      <c r="E389" s="246" t="s">
        <v>1</v>
      </c>
      <c r="F389" s="247" t="s">
        <v>2322</v>
      </c>
      <c r="G389" s="244"/>
      <c r="H389" s="248">
        <v>110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253</v>
      </c>
      <c r="AU389" s="254" t="s">
        <v>92</v>
      </c>
      <c r="AV389" s="13" t="s">
        <v>92</v>
      </c>
      <c r="AW389" s="13" t="s">
        <v>36</v>
      </c>
      <c r="AX389" s="13" t="s">
        <v>83</v>
      </c>
      <c r="AY389" s="254" t="s">
        <v>244</v>
      </c>
    </row>
    <row r="390" s="15" customFormat="1">
      <c r="A390" s="15"/>
      <c r="B390" s="266"/>
      <c r="C390" s="267"/>
      <c r="D390" s="245" t="s">
        <v>253</v>
      </c>
      <c r="E390" s="268" t="s">
        <v>1</v>
      </c>
      <c r="F390" s="269" t="s">
        <v>791</v>
      </c>
      <c r="G390" s="267"/>
      <c r="H390" s="268" t="s">
        <v>1</v>
      </c>
      <c r="I390" s="270"/>
      <c r="J390" s="267"/>
      <c r="K390" s="267"/>
      <c r="L390" s="271"/>
      <c r="M390" s="272"/>
      <c r="N390" s="273"/>
      <c r="O390" s="273"/>
      <c r="P390" s="273"/>
      <c r="Q390" s="273"/>
      <c r="R390" s="273"/>
      <c r="S390" s="273"/>
      <c r="T390" s="274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75" t="s">
        <v>253</v>
      </c>
      <c r="AU390" s="275" t="s">
        <v>92</v>
      </c>
      <c r="AV390" s="15" t="s">
        <v>90</v>
      </c>
      <c r="AW390" s="15" t="s">
        <v>36</v>
      </c>
      <c r="AX390" s="15" t="s">
        <v>83</v>
      </c>
      <c r="AY390" s="275" t="s">
        <v>244</v>
      </c>
    </row>
    <row r="391" s="13" customFormat="1">
      <c r="A391" s="13"/>
      <c r="B391" s="243"/>
      <c r="C391" s="244"/>
      <c r="D391" s="245" t="s">
        <v>253</v>
      </c>
      <c r="E391" s="246" t="s">
        <v>1</v>
      </c>
      <c r="F391" s="247" t="s">
        <v>2323</v>
      </c>
      <c r="G391" s="244"/>
      <c r="H391" s="248">
        <v>3</v>
      </c>
      <c r="I391" s="249"/>
      <c r="J391" s="244"/>
      <c r="K391" s="244"/>
      <c r="L391" s="250"/>
      <c r="M391" s="251"/>
      <c r="N391" s="252"/>
      <c r="O391" s="252"/>
      <c r="P391" s="252"/>
      <c r="Q391" s="252"/>
      <c r="R391" s="252"/>
      <c r="S391" s="252"/>
      <c r="T391" s="25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4" t="s">
        <v>253</v>
      </c>
      <c r="AU391" s="254" t="s">
        <v>92</v>
      </c>
      <c r="AV391" s="13" t="s">
        <v>92</v>
      </c>
      <c r="AW391" s="13" t="s">
        <v>36</v>
      </c>
      <c r="AX391" s="13" t="s">
        <v>83</v>
      </c>
      <c r="AY391" s="254" t="s">
        <v>244</v>
      </c>
    </row>
    <row r="392" s="14" customFormat="1">
      <c r="A392" s="14"/>
      <c r="B392" s="255"/>
      <c r="C392" s="256"/>
      <c r="D392" s="245" t="s">
        <v>253</v>
      </c>
      <c r="E392" s="257" t="s">
        <v>1</v>
      </c>
      <c r="F392" s="258" t="s">
        <v>255</v>
      </c>
      <c r="G392" s="256"/>
      <c r="H392" s="259">
        <v>403</v>
      </c>
      <c r="I392" s="260"/>
      <c r="J392" s="256"/>
      <c r="K392" s="256"/>
      <c r="L392" s="261"/>
      <c r="M392" s="262"/>
      <c r="N392" s="263"/>
      <c r="O392" s="263"/>
      <c r="P392" s="263"/>
      <c r="Q392" s="263"/>
      <c r="R392" s="263"/>
      <c r="S392" s="263"/>
      <c r="T392" s="26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65" t="s">
        <v>253</v>
      </c>
      <c r="AU392" s="265" t="s">
        <v>92</v>
      </c>
      <c r="AV392" s="14" t="s">
        <v>251</v>
      </c>
      <c r="AW392" s="14" t="s">
        <v>36</v>
      </c>
      <c r="AX392" s="14" t="s">
        <v>90</v>
      </c>
      <c r="AY392" s="265" t="s">
        <v>244</v>
      </c>
    </row>
    <row r="393" s="2" customFormat="1" ht="24.15" customHeight="1">
      <c r="A393" s="39"/>
      <c r="B393" s="40"/>
      <c r="C393" s="229" t="s">
        <v>427</v>
      </c>
      <c r="D393" s="303" t="s">
        <v>247</v>
      </c>
      <c r="E393" s="230" t="s">
        <v>2324</v>
      </c>
      <c r="F393" s="231" t="s">
        <v>2325</v>
      </c>
      <c r="G393" s="232" t="s">
        <v>338</v>
      </c>
      <c r="H393" s="233">
        <v>44.149999999999999</v>
      </c>
      <c r="I393" s="234"/>
      <c r="J393" s="235">
        <f>ROUND(I393*H393,2)</f>
        <v>0</v>
      </c>
      <c r="K393" s="236"/>
      <c r="L393" s="45"/>
      <c r="M393" s="237" t="s">
        <v>1</v>
      </c>
      <c r="N393" s="238" t="s">
        <v>48</v>
      </c>
      <c r="O393" s="92"/>
      <c r="P393" s="239">
        <f>O393*H393</f>
        <v>0</v>
      </c>
      <c r="Q393" s="239">
        <v>1.0384</v>
      </c>
      <c r="R393" s="239">
        <f>Q393*H393</f>
        <v>45.845359999999999</v>
      </c>
      <c r="S393" s="239">
        <v>0</v>
      </c>
      <c r="T393" s="240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41" t="s">
        <v>251</v>
      </c>
      <c r="AT393" s="241" t="s">
        <v>247</v>
      </c>
      <c r="AU393" s="241" t="s">
        <v>92</v>
      </c>
      <c r="AY393" s="18" t="s">
        <v>244</v>
      </c>
      <c r="BE393" s="242">
        <f>IF(N393="základní",J393,0)</f>
        <v>0</v>
      </c>
      <c r="BF393" s="242">
        <f>IF(N393="snížená",J393,0)</f>
        <v>0</v>
      </c>
      <c r="BG393" s="242">
        <f>IF(N393="zákl. přenesená",J393,0)</f>
        <v>0</v>
      </c>
      <c r="BH393" s="242">
        <f>IF(N393="sníž. přenesená",J393,0)</f>
        <v>0</v>
      </c>
      <c r="BI393" s="242">
        <f>IF(N393="nulová",J393,0)</f>
        <v>0</v>
      </c>
      <c r="BJ393" s="18" t="s">
        <v>90</v>
      </c>
      <c r="BK393" s="242">
        <f>ROUND(I393*H393,2)</f>
        <v>0</v>
      </c>
      <c r="BL393" s="18" t="s">
        <v>251</v>
      </c>
      <c r="BM393" s="241" t="s">
        <v>2326</v>
      </c>
    </row>
    <row r="394" s="15" customFormat="1">
      <c r="A394" s="15"/>
      <c r="B394" s="266"/>
      <c r="C394" s="267"/>
      <c r="D394" s="245" t="s">
        <v>253</v>
      </c>
      <c r="E394" s="268" t="s">
        <v>1</v>
      </c>
      <c r="F394" s="269" t="s">
        <v>2320</v>
      </c>
      <c r="G394" s="267"/>
      <c r="H394" s="268" t="s">
        <v>1</v>
      </c>
      <c r="I394" s="270"/>
      <c r="J394" s="267"/>
      <c r="K394" s="267"/>
      <c r="L394" s="271"/>
      <c r="M394" s="272"/>
      <c r="N394" s="273"/>
      <c r="O394" s="273"/>
      <c r="P394" s="273"/>
      <c r="Q394" s="273"/>
      <c r="R394" s="273"/>
      <c r="S394" s="273"/>
      <c r="T394" s="274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75" t="s">
        <v>253</v>
      </c>
      <c r="AU394" s="275" t="s">
        <v>92</v>
      </c>
      <c r="AV394" s="15" t="s">
        <v>90</v>
      </c>
      <c r="AW394" s="15" t="s">
        <v>36</v>
      </c>
      <c r="AX394" s="15" t="s">
        <v>83</v>
      </c>
      <c r="AY394" s="275" t="s">
        <v>244</v>
      </c>
    </row>
    <row r="395" s="15" customFormat="1">
      <c r="A395" s="15"/>
      <c r="B395" s="266"/>
      <c r="C395" s="267"/>
      <c r="D395" s="245" t="s">
        <v>253</v>
      </c>
      <c r="E395" s="268" t="s">
        <v>1</v>
      </c>
      <c r="F395" s="269" t="s">
        <v>403</v>
      </c>
      <c r="G395" s="267"/>
      <c r="H395" s="268" t="s">
        <v>1</v>
      </c>
      <c r="I395" s="270"/>
      <c r="J395" s="267"/>
      <c r="K395" s="267"/>
      <c r="L395" s="271"/>
      <c r="M395" s="272"/>
      <c r="N395" s="273"/>
      <c r="O395" s="273"/>
      <c r="P395" s="273"/>
      <c r="Q395" s="273"/>
      <c r="R395" s="273"/>
      <c r="S395" s="273"/>
      <c r="T395" s="274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75" t="s">
        <v>253</v>
      </c>
      <c r="AU395" s="275" t="s">
        <v>92</v>
      </c>
      <c r="AV395" s="15" t="s">
        <v>90</v>
      </c>
      <c r="AW395" s="15" t="s">
        <v>36</v>
      </c>
      <c r="AX395" s="15" t="s">
        <v>83</v>
      </c>
      <c r="AY395" s="275" t="s">
        <v>244</v>
      </c>
    </row>
    <row r="396" s="13" customFormat="1">
      <c r="A396" s="13"/>
      <c r="B396" s="243"/>
      <c r="C396" s="244"/>
      <c r="D396" s="245" t="s">
        <v>253</v>
      </c>
      <c r="E396" s="246" t="s">
        <v>1</v>
      </c>
      <c r="F396" s="247" t="s">
        <v>2327</v>
      </c>
      <c r="G396" s="244"/>
      <c r="H396" s="248">
        <v>5.2999999999999998</v>
      </c>
      <c r="I396" s="249"/>
      <c r="J396" s="244"/>
      <c r="K396" s="244"/>
      <c r="L396" s="250"/>
      <c r="M396" s="251"/>
      <c r="N396" s="252"/>
      <c r="O396" s="252"/>
      <c r="P396" s="252"/>
      <c r="Q396" s="252"/>
      <c r="R396" s="252"/>
      <c r="S396" s="252"/>
      <c r="T396" s="25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4" t="s">
        <v>253</v>
      </c>
      <c r="AU396" s="254" t="s">
        <v>92</v>
      </c>
      <c r="AV396" s="13" t="s">
        <v>92</v>
      </c>
      <c r="AW396" s="13" t="s">
        <v>36</v>
      </c>
      <c r="AX396" s="13" t="s">
        <v>83</v>
      </c>
      <c r="AY396" s="254" t="s">
        <v>244</v>
      </c>
    </row>
    <row r="397" s="13" customFormat="1">
      <c r="A397" s="13"/>
      <c r="B397" s="243"/>
      <c r="C397" s="244"/>
      <c r="D397" s="245" t="s">
        <v>253</v>
      </c>
      <c r="E397" s="246" t="s">
        <v>1</v>
      </c>
      <c r="F397" s="247" t="s">
        <v>2328</v>
      </c>
      <c r="G397" s="244"/>
      <c r="H397" s="248">
        <v>9.5</v>
      </c>
      <c r="I397" s="249"/>
      <c r="J397" s="244"/>
      <c r="K397" s="244"/>
      <c r="L397" s="250"/>
      <c r="M397" s="251"/>
      <c r="N397" s="252"/>
      <c r="O397" s="252"/>
      <c r="P397" s="252"/>
      <c r="Q397" s="252"/>
      <c r="R397" s="252"/>
      <c r="S397" s="252"/>
      <c r="T397" s="25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4" t="s">
        <v>253</v>
      </c>
      <c r="AU397" s="254" t="s">
        <v>92</v>
      </c>
      <c r="AV397" s="13" t="s">
        <v>92</v>
      </c>
      <c r="AW397" s="13" t="s">
        <v>36</v>
      </c>
      <c r="AX397" s="13" t="s">
        <v>83</v>
      </c>
      <c r="AY397" s="254" t="s">
        <v>244</v>
      </c>
    </row>
    <row r="398" s="15" customFormat="1">
      <c r="A398" s="15"/>
      <c r="B398" s="266"/>
      <c r="C398" s="267"/>
      <c r="D398" s="245" t="s">
        <v>253</v>
      </c>
      <c r="E398" s="268" t="s">
        <v>1</v>
      </c>
      <c r="F398" s="269" t="s">
        <v>409</v>
      </c>
      <c r="G398" s="267"/>
      <c r="H398" s="268" t="s">
        <v>1</v>
      </c>
      <c r="I398" s="270"/>
      <c r="J398" s="267"/>
      <c r="K398" s="267"/>
      <c r="L398" s="271"/>
      <c r="M398" s="272"/>
      <c r="N398" s="273"/>
      <c r="O398" s="273"/>
      <c r="P398" s="273"/>
      <c r="Q398" s="273"/>
      <c r="R398" s="273"/>
      <c r="S398" s="273"/>
      <c r="T398" s="274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75" t="s">
        <v>253</v>
      </c>
      <c r="AU398" s="275" t="s">
        <v>92</v>
      </c>
      <c r="AV398" s="15" t="s">
        <v>90</v>
      </c>
      <c r="AW398" s="15" t="s">
        <v>36</v>
      </c>
      <c r="AX398" s="15" t="s">
        <v>83</v>
      </c>
      <c r="AY398" s="275" t="s">
        <v>244</v>
      </c>
    </row>
    <row r="399" s="13" customFormat="1">
      <c r="A399" s="13"/>
      <c r="B399" s="243"/>
      <c r="C399" s="244"/>
      <c r="D399" s="245" t="s">
        <v>253</v>
      </c>
      <c r="E399" s="246" t="s">
        <v>1</v>
      </c>
      <c r="F399" s="247" t="s">
        <v>2327</v>
      </c>
      <c r="G399" s="244"/>
      <c r="H399" s="248">
        <v>5.2999999999999998</v>
      </c>
      <c r="I399" s="249"/>
      <c r="J399" s="244"/>
      <c r="K399" s="244"/>
      <c r="L399" s="250"/>
      <c r="M399" s="251"/>
      <c r="N399" s="252"/>
      <c r="O399" s="252"/>
      <c r="P399" s="252"/>
      <c r="Q399" s="252"/>
      <c r="R399" s="252"/>
      <c r="S399" s="252"/>
      <c r="T399" s="25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4" t="s">
        <v>253</v>
      </c>
      <c r="AU399" s="254" t="s">
        <v>92</v>
      </c>
      <c r="AV399" s="13" t="s">
        <v>92</v>
      </c>
      <c r="AW399" s="13" t="s">
        <v>36</v>
      </c>
      <c r="AX399" s="13" t="s">
        <v>83</v>
      </c>
      <c r="AY399" s="254" t="s">
        <v>244</v>
      </c>
    </row>
    <row r="400" s="13" customFormat="1">
      <c r="A400" s="13"/>
      <c r="B400" s="243"/>
      <c r="C400" s="244"/>
      <c r="D400" s="245" t="s">
        <v>253</v>
      </c>
      <c r="E400" s="246" t="s">
        <v>1</v>
      </c>
      <c r="F400" s="247" t="s">
        <v>2328</v>
      </c>
      <c r="G400" s="244"/>
      <c r="H400" s="248">
        <v>9.5</v>
      </c>
      <c r="I400" s="249"/>
      <c r="J400" s="244"/>
      <c r="K400" s="244"/>
      <c r="L400" s="250"/>
      <c r="M400" s="251"/>
      <c r="N400" s="252"/>
      <c r="O400" s="252"/>
      <c r="P400" s="252"/>
      <c r="Q400" s="252"/>
      <c r="R400" s="252"/>
      <c r="S400" s="252"/>
      <c r="T400" s="25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4" t="s">
        <v>253</v>
      </c>
      <c r="AU400" s="254" t="s">
        <v>92</v>
      </c>
      <c r="AV400" s="13" t="s">
        <v>92</v>
      </c>
      <c r="AW400" s="13" t="s">
        <v>36</v>
      </c>
      <c r="AX400" s="13" t="s">
        <v>83</v>
      </c>
      <c r="AY400" s="254" t="s">
        <v>244</v>
      </c>
    </row>
    <row r="401" s="15" customFormat="1">
      <c r="A401" s="15"/>
      <c r="B401" s="266"/>
      <c r="C401" s="267"/>
      <c r="D401" s="245" t="s">
        <v>253</v>
      </c>
      <c r="E401" s="268" t="s">
        <v>1</v>
      </c>
      <c r="F401" s="269" t="s">
        <v>410</v>
      </c>
      <c r="G401" s="267"/>
      <c r="H401" s="268" t="s">
        <v>1</v>
      </c>
      <c r="I401" s="270"/>
      <c r="J401" s="267"/>
      <c r="K401" s="267"/>
      <c r="L401" s="271"/>
      <c r="M401" s="272"/>
      <c r="N401" s="273"/>
      <c r="O401" s="273"/>
      <c r="P401" s="273"/>
      <c r="Q401" s="273"/>
      <c r="R401" s="273"/>
      <c r="S401" s="273"/>
      <c r="T401" s="274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T401" s="275" t="s">
        <v>253</v>
      </c>
      <c r="AU401" s="275" t="s">
        <v>92</v>
      </c>
      <c r="AV401" s="15" t="s">
        <v>90</v>
      </c>
      <c r="AW401" s="15" t="s">
        <v>36</v>
      </c>
      <c r="AX401" s="15" t="s">
        <v>83</v>
      </c>
      <c r="AY401" s="275" t="s">
        <v>244</v>
      </c>
    </row>
    <row r="402" s="13" customFormat="1">
      <c r="A402" s="13"/>
      <c r="B402" s="243"/>
      <c r="C402" s="244"/>
      <c r="D402" s="245" t="s">
        <v>253</v>
      </c>
      <c r="E402" s="246" t="s">
        <v>1</v>
      </c>
      <c r="F402" s="247" t="s">
        <v>2329</v>
      </c>
      <c r="G402" s="244"/>
      <c r="H402" s="248">
        <v>4.9000000000000004</v>
      </c>
      <c r="I402" s="249"/>
      <c r="J402" s="244"/>
      <c r="K402" s="244"/>
      <c r="L402" s="250"/>
      <c r="M402" s="251"/>
      <c r="N402" s="252"/>
      <c r="O402" s="252"/>
      <c r="P402" s="252"/>
      <c r="Q402" s="252"/>
      <c r="R402" s="252"/>
      <c r="S402" s="252"/>
      <c r="T402" s="25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4" t="s">
        <v>253</v>
      </c>
      <c r="AU402" s="254" t="s">
        <v>92</v>
      </c>
      <c r="AV402" s="13" t="s">
        <v>92</v>
      </c>
      <c r="AW402" s="13" t="s">
        <v>36</v>
      </c>
      <c r="AX402" s="13" t="s">
        <v>83</v>
      </c>
      <c r="AY402" s="254" t="s">
        <v>244</v>
      </c>
    </row>
    <row r="403" s="13" customFormat="1">
      <c r="A403" s="13"/>
      <c r="B403" s="243"/>
      <c r="C403" s="244"/>
      <c r="D403" s="245" t="s">
        <v>253</v>
      </c>
      <c r="E403" s="246" t="s">
        <v>1</v>
      </c>
      <c r="F403" s="247" t="s">
        <v>2328</v>
      </c>
      <c r="G403" s="244"/>
      <c r="H403" s="248">
        <v>9.5</v>
      </c>
      <c r="I403" s="249"/>
      <c r="J403" s="244"/>
      <c r="K403" s="244"/>
      <c r="L403" s="250"/>
      <c r="M403" s="251"/>
      <c r="N403" s="252"/>
      <c r="O403" s="252"/>
      <c r="P403" s="252"/>
      <c r="Q403" s="252"/>
      <c r="R403" s="252"/>
      <c r="S403" s="252"/>
      <c r="T403" s="25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4" t="s">
        <v>253</v>
      </c>
      <c r="AU403" s="254" t="s">
        <v>92</v>
      </c>
      <c r="AV403" s="13" t="s">
        <v>92</v>
      </c>
      <c r="AW403" s="13" t="s">
        <v>36</v>
      </c>
      <c r="AX403" s="13" t="s">
        <v>83</v>
      </c>
      <c r="AY403" s="254" t="s">
        <v>244</v>
      </c>
    </row>
    <row r="404" s="15" customFormat="1">
      <c r="A404" s="15"/>
      <c r="B404" s="266"/>
      <c r="C404" s="267"/>
      <c r="D404" s="245" t="s">
        <v>253</v>
      </c>
      <c r="E404" s="268" t="s">
        <v>1</v>
      </c>
      <c r="F404" s="269" t="s">
        <v>791</v>
      </c>
      <c r="G404" s="267"/>
      <c r="H404" s="268" t="s">
        <v>1</v>
      </c>
      <c r="I404" s="270"/>
      <c r="J404" s="267"/>
      <c r="K404" s="267"/>
      <c r="L404" s="271"/>
      <c r="M404" s="272"/>
      <c r="N404" s="273"/>
      <c r="O404" s="273"/>
      <c r="P404" s="273"/>
      <c r="Q404" s="273"/>
      <c r="R404" s="273"/>
      <c r="S404" s="273"/>
      <c r="T404" s="274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75" t="s">
        <v>253</v>
      </c>
      <c r="AU404" s="275" t="s">
        <v>92</v>
      </c>
      <c r="AV404" s="15" t="s">
        <v>90</v>
      </c>
      <c r="AW404" s="15" t="s">
        <v>36</v>
      </c>
      <c r="AX404" s="15" t="s">
        <v>83</v>
      </c>
      <c r="AY404" s="275" t="s">
        <v>244</v>
      </c>
    </row>
    <row r="405" s="13" customFormat="1">
      <c r="A405" s="13"/>
      <c r="B405" s="243"/>
      <c r="C405" s="244"/>
      <c r="D405" s="245" t="s">
        <v>253</v>
      </c>
      <c r="E405" s="246" t="s">
        <v>1</v>
      </c>
      <c r="F405" s="247" t="s">
        <v>2330</v>
      </c>
      <c r="G405" s="244"/>
      <c r="H405" s="248">
        <v>0.14999999999999999</v>
      </c>
      <c r="I405" s="249"/>
      <c r="J405" s="244"/>
      <c r="K405" s="244"/>
      <c r="L405" s="250"/>
      <c r="M405" s="251"/>
      <c r="N405" s="252"/>
      <c r="O405" s="252"/>
      <c r="P405" s="252"/>
      <c r="Q405" s="252"/>
      <c r="R405" s="252"/>
      <c r="S405" s="252"/>
      <c r="T405" s="25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4" t="s">
        <v>253</v>
      </c>
      <c r="AU405" s="254" t="s">
        <v>92</v>
      </c>
      <c r="AV405" s="13" t="s">
        <v>92</v>
      </c>
      <c r="AW405" s="13" t="s">
        <v>36</v>
      </c>
      <c r="AX405" s="13" t="s">
        <v>83</v>
      </c>
      <c r="AY405" s="254" t="s">
        <v>244</v>
      </c>
    </row>
    <row r="406" s="14" customFormat="1">
      <c r="A406" s="14"/>
      <c r="B406" s="255"/>
      <c r="C406" s="256"/>
      <c r="D406" s="245" t="s">
        <v>253</v>
      </c>
      <c r="E406" s="257" t="s">
        <v>1</v>
      </c>
      <c r="F406" s="258" t="s">
        <v>255</v>
      </c>
      <c r="G406" s="256"/>
      <c r="H406" s="259">
        <v>44.149999999999999</v>
      </c>
      <c r="I406" s="260"/>
      <c r="J406" s="256"/>
      <c r="K406" s="256"/>
      <c r="L406" s="261"/>
      <c r="M406" s="262"/>
      <c r="N406" s="263"/>
      <c r="O406" s="263"/>
      <c r="P406" s="263"/>
      <c r="Q406" s="263"/>
      <c r="R406" s="263"/>
      <c r="S406" s="263"/>
      <c r="T406" s="26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65" t="s">
        <v>253</v>
      </c>
      <c r="AU406" s="265" t="s">
        <v>92</v>
      </c>
      <c r="AV406" s="14" t="s">
        <v>251</v>
      </c>
      <c r="AW406" s="14" t="s">
        <v>36</v>
      </c>
      <c r="AX406" s="14" t="s">
        <v>90</v>
      </c>
      <c r="AY406" s="265" t="s">
        <v>244</v>
      </c>
    </row>
    <row r="407" s="12" customFormat="1" ht="22.8" customHeight="1">
      <c r="A407" s="12"/>
      <c r="B407" s="213"/>
      <c r="C407" s="214"/>
      <c r="D407" s="215" t="s">
        <v>82</v>
      </c>
      <c r="E407" s="227" t="s">
        <v>251</v>
      </c>
      <c r="F407" s="227" t="s">
        <v>480</v>
      </c>
      <c r="G407" s="214"/>
      <c r="H407" s="214"/>
      <c r="I407" s="217"/>
      <c r="J407" s="228">
        <f>BK407</f>
        <v>0</v>
      </c>
      <c r="K407" s="214"/>
      <c r="L407" s="219"/>
      <c r="M407" s="220"/>
      <c r="N407" s="221"/>
      <c r="O407" s="221"/>
      <c r="P407" s="222">
        <f>SUM(P408:P905)</f>
        <v>0</v>
      </c>
      <c r="Q407" s="221"/>
      <c r="R407" s="222">
        <f>SUM(R408:R905)</f>
        <v>11641.665929999999</v>
      </c>
      <c r="S407" s="221"/>
      <c r="T407" s="223">
        <f>SUM(T408:T905)</f>
        <v>0</v>
      </c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R407" s="224" t="s">
        <v>90</v>
      </c>
      <c r="AT407" s="225" t="s">
        <v>82</v>
      </c>
      <c r="AU407" s="225" t="s">
        <v>90</v>
      </c>
      <c r="AY407" s="224" t="s">
        <v>244</v>
      </c>
      <c r="BK407" s="226">
        <f>SUM(BK408:BK905)</f>
        <v>0</v>
      </c>
    </row>
    <row r="408" s="2" customFormat="1" ht="33" customHeight="1">
      <c r="A408" s="39"/>
      <c r="B408" s="40"/>
      <c r="C408" s="229" t="s">
        <v>432</v>
      </c>
      <c r="D408" s="229" t="s">
        <v>247</v>
      </c>
      <c r="E408" s="230" t="s">
        <v>2331</v>
      </c>
      <c r="F408" s="231" t="s">
        <v>2332</v>
      </c>
      <c r="G408" s="232" t="s">
        <v>250</v>
      </c>
      <c r="H408" s="233">
        <v>156</v>
      </c>
      <c r="I408" s="234"/>
      <c r="J408" s="235">
        <f>ROUND(I408*H408,2)</f>
        <v>0</v>
      </c>
      <c r="K408" s="236"/>
      <c r="L408" s="45"/>
      <c r="M408" s="237" t="s">
        <v>1</v>
      </c>
      <c r="N408" s="238" t="s">
        <v>48</v>
      </c>
      <c r="O408" s="92"/>
      <c r="P408" s="239">
        <f>O408*H408</f>
        <v>0</v>
      </c>
      <c r="Q408" s="239">
        <v>0.12901000000000001</v>
      </c>
      <c r="R408" s="239">
        <f>Q408*H408</f>
        <v>20.125560000000004</v>
      </c>
      <c r="S408" s="239">
        <v>0</v>
      </c>
      <c r="T408" s="240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41" t="s">
        <v>251</v>
      </c>
      <c r="AT408" s="241" t="s">
        <v>247</v>
      </c>
      <c r="AU408" s="241" t="s">
        <v>92</v>
      </c>
      <c r="AY408" s="18" t="s">
        <v>244</v>
      </c>
      <c r="BE408" s="242">
        <f>IF(N408="základní",J408,0)</f>
        <v>0</v>
      </c>
      <c r="BF408" s="242">
        <f>IF(N408="snížená",J408,0)</f>
        <v>0</v>
      </c>
      <c r="BG408" s="242">
        <f>IF(N408="zákl. přenesená",J408,0)</f>
        <v>0</v>
      </c>
      <c r="BH408" s="242">
        <f>IF(N408="sníž. přenesená",J408,0)</f>
        <v>0</v>
      </c>
      <c r="BI408" s="242">
        <f>IF(N408="nulová",J408,0)</f>
        <v>0</v>
      </c>
      <c r="BJ408" s="18" t="s">
        <v>90</v>
      </c>
      <c r="BK408" s="242">
        <f>ROUND(I408*H408,2)</f>
        <v>0</v>
      </c>
      <c r="BL408" s="18" t="s">
        <v>251</v>
      </c>
      <c r="BM408" s="241" t="s">
        <v>2333</v>
      </c>
    </row>
    <row r="409" s="2" customFormat="1">
      <c r="A409" s="39"/>
      <c r="B409" s="40"/>
      <c r="C409" s="41"/>
      <c r="D409" s="245" t="s">
        <v>632</v>
      </c>
      <c r="E409" s="41"/>
      <c r="F409" s="299" t="s">
        <v>2334</v>
      </c>
      <c r="G409" s="41"/>
      <c r="H409" s="41"/>
      <c r="I409" s="300"/>
      <c r="J409" s="41"/>
      <c r="K409" s="41"/>
      <c r="L409" s="45"/>
      <c r="M409" s="301"/>
      <c r="N409" s="302"/>
      <c r="O409" s="92"/>
      <c r="P409" s="92"/>
      <c r="Q409" s="92"/>
      <c r="R409" s="92"/>
      <c r="S409" s="92"/>
      <c r="T409" s="93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632</v>
      </c>
      <c r="AU409" s="18" t="s">
        <v>92</v>
      </c>
    </row>
    <row r="410" s="15" customFormat="1">
      <c r="A410" s="15"/>
      <c r="B410" s="266"/>
      <c r="C410" s="267"/>
      <c r="D410" s="245" t="s">
        <v>253</v>
      </c>
      <c r="E410" s="268" t="s">
        <v>1</v>
      </c>
      <c r="F410" s="269" t="s">
        <v>2145</v>
      </c>
      <c r="G410" s="267"/>
      <c r="H410" s="268" t="s">
        <v>1</v>
      </c>
      <c r="I410" s="270"/>
      <c r="J410" s="267"/>
      <c r="K410" s="267"/>
      <c r="L410" s="271"/>
      <c r="M410" s="272"/>
      <c r="N410" s="273"/>
      <c r="O410" s="273"/>
      <c r="P410" s="273"/>
      <c r="Q410" s="273"/>
      <c r="R410" s="273"/>
      <c r="S410" s="273"/>
      <c r="T410" s="274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75" t="s">
        <v>253</v>
      </c>
      <c r="AU410" s="275" t="s">
        <v>92</v>
      </c>
      <c r="AV410" s="15" t="s">
        <v>90</v>
      </c>
      <c r="AW410" s="15" t="s">
        <v>36</v>
      </c>
      <c r="AX410" s="15" t="s">
        <v>83</v>
      </c>
      <c r="AY410" s="275" t="s">
        <v>244</v>
      </c>
    </row>
    <row r="411" s="13" customFormat="1">
      <c r="A411" s="13"/>
      <c r="B411" s="243"/>
      <c r="C411" s="244"/>
      <c r="D411" s="245" t="s">
        <v>253</v>
      </c>
      <c r="E411" s="246" t="s">
        <v>1</v>
      </c>
      <c r="F411" s="247" t="s">
        <v>2335</v>
      </c>
      <c r="G411" s="244"/>
      <c r="H411" s="248">
        <v>21</v>
      </c>
      <c r="I411" s="249"/>
      <c r="J411" s="244"/>
      <c r="K411" s="244"/>
      <c r="L411" s="250"/>
      <c r="M411" s="251"/>
      <c r="N411" s="252"/>
      <c r="O411" s="252"/>
      <c r="P411" s="252"/>
      <c r="Q411" s="252"/>
      <c r="R411" s="252"/>
      <c r="S411" s="252"/>
      <c r="T411" s="25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4" t="s">
        <v>253</v>
      </c>
      <c r="AU411" s="254" t="s">
        <v>92</v>
      </c>
      <c r="AV411" s="13" t="s">
        <v>92</v>
      </c>
      <c r="AW411" s="13" t="s">
        <v>36</v>
      </c>
      <c r="AX411" s="13" t="s">
        <v>83</v>
      </c>
      <c r="AY411" s="254" t="s">
        <v>244</v>
      </c>
    </row>
    <row r="412" s="13" customFormat="1">
      <c r="A412" s="13"/>
      <c r="B412" s="243"/>
      <c r="C412" s="244"/>
      <c r="D412" s="245" t="s">
        <v>253</v>
      </c>
      <c r="E412" s="246" t="s">
        <v>1</v>
      </c>
      <c r="F412" s="247" t="s">
        <v>2336</v>
      </c>
      <c r="G412" s="244"/>
      <c r="H412" s="248">
        <v>19</v>
      </c>
      <c r="I412" s="249"/>
      <c r="J412" s="244"/>
      <c r="K412" s="244"/>
      <c r="L412" s="250"/>
      <c r="M412" s="251"/>
      <c r="N412" s="252"/>
      <c r="O412" s="252"/>
      <c r="P412" s="252"/>
      <c r="Q412" s="252"/>
      <c r="R412" s="252"/>
      <c r="S412" s="252"/>
      <c r="T412" s="25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4" t="s">
        <v>253</v>
      </c>
      <c r="AU412" s="254" t="s">
        <v>92</v>
      </c>
      <c r="AV412" s="13" t="s">
        <v>92</v>
      </c>
      <c r="AW412" s="13" t="s">
        <v>36</v>
      </c>
      <c r="AX412" s="13" t="s">
        <v>83</v>
      </c>
      <c r="AY412" s="254" t="s">
        <v>244</v>
      </c>
    </row>
    <row r="413" s="13" customFormat="1">
      <c r="A413" s="13"/>
      <c r="B413" s="243"/>
      <c r="C413" s="244"/>
      <c r="D413" s="245" t="s">
        <v>253</v>
      </c>
      <c r="E413" s="246" t="s">
        <v>1</v>
      </c>
      <c r="F413" s="247" t="s">
        <v>2337</v>
      </c>
      <c r="G413" s="244"/>
      <c r="H413" s="248">
        <v>1</v>
      </c>
      <c r="I413" s="249"/>
      <c r="J413" s="244"/>
      <c r="K413" s="244"/>
      <c r="L413" s="250"/>
      <c r="M413" s="251"/>
      <c r="N413" s="252"/>
      <c r="O413" s="252"/>
      <c r="P413" s="252"/>
      <c r="Q413" s="252"/>
      <c r="R413" s="252"/>
      <c r="S413" s="252"/>
      <c r="T413" s="25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4" t="s">
        <v>253</v>
      </c>
      <c r="AU413" s="254" t="s">
        <v>92</v>
      </c>
      <c r="AV413" s="13" t="s">
        <v>92</v>
      </c>
      <c r="AW413" s="13" t="s">
        <v>36</v>
      </c>
      <c r="AX413" s="13" t="s">
        <v>83</v>
      </c>
      <c r="AY413" s="254" t="s">
        <v>244</v>
      </c>
    </row>
    <row r="414" s="13" customFormat="1">
      <c r="A414" s="13"/>
      <c r="B414" s="243"/>
      <c r="C414" s="244"/>
      <c r="D414" s="245" t="s">
        <v>253</v>
      </c>
      <c r="E414" s="246" t="s">
        <v>1</v>
      </c>
      <c r="F414" s="247" t="s">
        <v>2338</v>
      </c>
      <c r="G414" s="244"/>
      <c r="H414" s="248">
        <v>1</v>
      </c>
      <c r="I414" s="249"/>
      <c r="J414" s="244"/>
      <c r="K414" s="244"/>
      <c r="L414" s="250"/>
      <c r="M414" s="251"/>
      <c r="N414" s="252"/>
      <c r="O414" s="252"/>
      <c r="P414" s="252"/>
      <c r="Q414" s="252"/>
      <c r="R414" s="252"/>
      <c r="S414" s="252"/>
      <c r="T414" s="25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4" t="s">
        <v>253</v>
      </c>
      <c r="AU414" s="254" t="s">
        <v>92</v>
      </c>
      <c r="AV414" s="13" t="s">
        <v>92</v>
      </c>
      <c r="AW414" s="13" t="s">
        <v>36</v>
      </c>
      <c r="AX414" s="13" t="s">
        <v>83</v>
      </c>
      <c r="AY414" s="254" t="s">
        <v>244</v>
      </c>
    </row>
    <row r="415" s="13" customFormat="1">
      <c r="A415" s="13"/>
      <c r="B415" s="243"/>
      <c r="C415" s="244"/>
      <c r="D415" s="245" t="s">
        <v>253</v>
      </c>
      <c r="E415" s="246" t="s">
        <v>1</v>
      </c>
      <c r="F415" s="247" t="s">
        <v>2339</v>
      </c>
      <c r="G415" s="244"/>
      <c r="H415" s="248">
        <v>4</v>
      </c>
      <c r="I415" s="249"/>
      <c r="J415" s="244"/>
      <c r="K415" s="244"/>
      <c r="L415" s="250"/>
      <c r="M415" s="251"/>
      <c r="N415" s="252"/>
      <c r="O415" s="252"/>
      <c r="P415" s="252"/>
      <c r="Q415" s="252"/>
      <c r="R415" s="252"/>
      <c r="S415" s="252"/>
      <c r="T415" s="25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4" t="s">
        <v>253</v>
      </c>
      <c r="AU415" s="254" t="s">
        <v>92</v>
      </c>
      <c r="AV415" s="13" t="s">
        <v>92</v>
      </c>
      <c r="AW415" s="13" t="s">
        <v>36</v>
      </c>
      <c r="AX415" s="13" t="s">
        <v>83</v>
      </c>
      <c r="AY415" s="254" t="s">
        <v>244</v>
      </c>
    </row>
    <row r="416" s="13" customFormat="1">
      <c r="A416" s="13"/>
      <c r="B416" s="243"/>
      <c r="C416" s="244"/>
      <c r="D416" s="245" t="s">
        <v>253</v>
      </c>
      <c r="E416" s="246" t="s">
        <v>1</v>
      </c>
      <c r="F416" s="247" t="s">
        <v>2340</v>
      </c>
      <c r="G416" s="244"/>
      <c r="H416" s="248">
        <v>11</v>
      </c>
      <c r="I416" s="249"/>
      <c r="J416" s="244"/>
      <c r="K416" s="244"/>
      <c r="L416" s="250"/>
      <c r="M416" s="251"/>
      <c r="N416" s="252"/>
      <c r="O416" s="252"/>
      <c r="P416" s="252"/>
      <c r="Q416" s="252"/>
      <c r="R416" s="252"/>
      <c r="S416" s="252"/>
      <c r="T416" s="25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4" t="s">
        <v>253</v>
      </c>
      <c r="AU416" s="254" t="s">
        <v>92</v>
      </c>
      <c r="AV416" s="13" t="s">
        <v>92</v>
      </c>
      <c r="AW416" s="13" t="s">
        <v>36</v>
      </c>
      <c r="AX416" s="13" t="s">
        <v>83</v>
      </c>
      <c r="AY416" s="254" t="s">
        <v>244</v>
      </c>
    </row>
    <row r="417" s="16" customFormat="1">
      <c r="A417" s="16"/>
      <c r="B417" s="276"/>
      <c r="C417" s="277"/>
      <c r="D417" s="245" t="s">
        <v>253</v>
      </c>
      <c r="E417" s="278" t="s">
        <v>1</v>
      </c>
      <c r="F417" s="279" t="s">
        <v>503</v>
      </c>
      <c r="G417" s="277"/>
      <c r="H417" s="280">
        <v>57</v>
      </c>
      <c r="I417" s="281"/>
      <c r="J417" s="277"/>
      <c r="K417" s="277"/>
      <c r="L417" s="282"/>
      <c r="M417" s="283"/>
      <c r="N417" s="284"/>
      <c r="O417" s="284"/>
      <c r="P417" s="284"/>
      <c r="Q417" s="284"/>
      <c r="R417" s="284"/>
      <c r="S417" s="284"/>
      <c r="T417" s="285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T417" s="286" t="s">
        <v>253</v>
      </c>
      <c r="AU417" s="286" t="s">
        <v>92</v>
      </c>
      <c r="AV417" s="16" t="s">
        <v>358</v>
      </c>
      <c r="AW417" s="16" t="s">
        <v>36</v>
      </c>
      <c r="AX417" s="16" t="s">
        <v>83</v>
      </c>
      <c r="AY417" s="286" t="s">
        <v>244</v>
      </c>
    </row>
    <row r="418" s="13" customFormat="1">
      <c r="A418" s="13"/>
      <c r="B418" s="243"/>
      <c r="C418" s="244"/>
      <c r="D418" s="245" t="s">
        <v>253</v>
      </c>
      <c r="E418" s="246" t="s">
        <v>1</v>
      </c>
      <c r="F418" s="247" t="s">
        <v>2341</v>
      </c>
      <c r="G418" s="244"/>
      <c r="H418" s="248">
        <v>21</v>
      </c>
      <c r="I418" s="249"/>
      <c r="J418" s="244"/>
      <c r="K418" s="244"/>
      <c r="L418" s="250"/>
      <c r="M418" s="251"/>
      <c r="N418" s="252"/>
      <c r="O418" s="252"/>
      <c r="P418" s="252"/>
      <c r="Q418" s="252"/>
      <c r="R418" s="252"/>
      <c r="S418" s="252"/>
      <c r="T418" s="25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4" t="s">
        <v>253</v>
      </c>
      <c r="AU418" s="254" t="s">
        <v>92</v>
      </c>
      <c r="AV418" s="13" t="s">
        <v>92</v>
      </c>
      <c r="AW418" s="13" t="s">
        <v>36</v>
      </c>
      <c r="AX418" s="13" t="s">
        <v>83</v>
      </c>
      <c r="AY418" s="254" t="s">
        <v>244</v>
      </c>
    </row>
    <row r="419" s="13" customFormat="1">
      <c r="A419" s="13"/>
      <c r="B419" s="243"/>
      <c r="C419" s="244"/>
      <c r="D419" s="245" t="s">
        <v>253</v>
      </c>
      <c r="E419" s="246" t="s">
        <v>1</v>
      </c>
      <c r="F419" s="247" t="s">
        <v>2342</v>
      </c>
      <c r="G419" s="244"/>
      <c r="H419" s="248">
        <v>19</v>
      </c>
      <c r="I419" s="249"/>
      <c r="J419" s="244"/>
      <c r="K419" s="244"/>
      <c r="L419" s="250"/>
      <c r="M419" s="251"/>
      <c r="N419" s="252"/>
      <c r="O419" s="252"/>
      <c r="P419" s="252"/>
      <c r="Q419" s="252"/>
      <c r="R419" s="252"/>
      <c r="S419" s="252"/>
      <c r="T419" s="25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4" t="s">
        <v>253</v>
      </c>
      <c r="AU419" s="254" t="s">
        <v>92</v>
      </c>
      <c r="AV419" s="13" t="s">
        <v>92</v>
      </c>
      <c r="AW419" s="13" t="s">
        <v>36</v>
      </c>
      <c r="AX419" s="13" t="s">
        <v>83</v>
      </c>
      <c r="AY419" s="254" t="s">
        <v>244</v>
      </c>
    </row>
    <row r="420" s="13" customFormat="1">
      <c r="A420" s="13"/>
      <c r="B420" s="243"/>
      <c r="C420" s="244"/>
      <c r="D420" s="245" t="s">
        <v>253</v>
      </c>
      <c r="E420" s="246" t="s">
        <v>1</v>
      </c>
      <c r="F420" s="247" t="s">
        <v>2343</v>
      </c>
      <c r="G420" s="244"/>
      <c r="H420" s="248">
        <v>1</v>
      </c>
      <c r="I420" s="249"/>
      <c r="J420" s="244"/>
      <c r="K420" s="244"/>
      <c r="L420" s="250"/>
      <c r="M420" s="251"/>
      <c r="N420" s="252"/>
      <c r="O420" s="252"/>
      <c r="P420" s="252"/>
      <c r="Q420" s="252"/>
      <c r="R420" s="252"/>
      <c r="S420" s="252"/>
      <c r="T420" s="25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4" t="s">
        <v>253</v>
      </c>
      <c r="AU420" s="254" t="s">
        <v>92</v>
      </c>
      <c r="AV420" s="13" t="s">
        <v>92</v>
      </c>
      <c r="AW420" s="13" t="s">
        <v>36</v>
      </c>
      <c r="AX420" s="13" t="s">
        <v>83</v>
      </c>
      <c r="AY420" s="254" t="s">
        <v>244</v>
      </c>
    </row>
    <row r="421" s="13" customFormat="1">
      <c r="A421" s="13"/>
      <c r="B421" s="243"/>
      <c r="C421" s="244"/>
      <c r="D421" s="245" t="s">
        <v>253</v>
      </c>
      <c r="E421" s="246" t="s">
        <v>1</v>
      </c>
      <c r="F421" s="247" t="s">
        <v>2344</v>
      </c>
      <c r="G421" s="244"/>
      <c r="H421" s="248">
        <v>1</v>
      </c>
      <c r="I421" s="249"/>
      <c r="J421" s="244"/>
      <c r="K421" s="244"/>
      <c r="L421" s="250"/>
      <c r="M421" s="251"/>
      <c r="N421" s="252"/>
      <c r="O421" s="252"/>
      <c r="P421" s="252"/>
      <c r="Q421" s="252"/>
      <c r="R421" s="252"/>
      <c r="S421" s="252"/>
      <c r="T421" s="25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4" t="s">
        <v>253</v>
      </c>
      <c r="AU421" s="254" t="s">
        <v>92</v>
      </c>
      <c r="AV421" s="13" t="s">
        <v>92</v>
      </c>
      <c r="AW421" s="13" t="s">
        <v>36</v>
      </c>
      <c r="AX421" s="13" t="s">
        <v>83</v>
      </c>
      <c r="AY421" s="254" t="s">
        <v>244</v>
      </c>
    </row>
    <row r="422" s="13" customFormat="1">
      <c r="A422" s="13"/>
      <c r="B422" s="243"/>
      <c r="C422" s="244"/>
      <c r="D422" s="245" t="s">
        <v>253</v>
      </c>
      <c r="E422" s="246" t="s">
        <v>1</v>
      </c>
      <c r="F422" s="247" t="s">
        <v>2345</v>
      </c>
      <c r="G422" s="244"/>
      <c r="H422" s="248">
        <v>4</v>
      </c>
      <c r="I422" s="249"/>
      <c r="J422" s="244"/>
      <c r="K422" s="244"/>
      <c r="L422" s="250"/>
      <c r="M422" s="251"/>
      <c r="N422" s="252"/>
      <c r="O422" s="252"/>
      <c r="P422" s="252"/>
      <c r="Q422" s="252"/>
      <c r="R422" s="252"/>
      <c r="S422" s="252"/>
      <c r="T422" s="25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4" t="s">
        <v>253</v>
      </c>
      <c r="AU422" s="254" t="s">
        <v>92</v>
      </c>
      <c r="AV422" s="13" t="s">
        <v>92</v>
      </c>
      <c r="AW422" s="13" t="s">
        <v>36</v>
      </c>
      <c r="AX422" s="13" t="s">
        <v>83</v>
      </c>
      <c r="AY422" s="254" t="s">
        <v>244</v>
      </c>
    </row>
    <row r="423" s="13" customFormat="1">
      <c r="A423" s="13"/>
      <c r="B423" s="243"/>
      <c r="C423" s="244"/>
      <c r="D423" s="245" t="s">
        <v>253</v>
      </c>
      <c r="E423" s="246" t="s">
        <v>1</v>
      </c>
      <c r="F423" s="247" t="s">
        <v>2346</v>
      </c>
      <c r="G423" s="244"/>
      <c r="H423" s="248">
        <v>11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253</v>
      </c>
      <c r="AU423" s="254" t="s">
        <v>92</v>
      </c>
      <c r="AV423" s="13" t="s">
        <v>92</v>
      </c>
      <c r="AW423" s="13" t="s">
        <v>36</v>
      </c>
      <c r="AX423" s="13" t="s">
        <v>83</v>
      </c>
      <c r="AY423" s="254" t="s">
        <v>244</v>
      </c>
    </row>
    <row r="424" s="16" customFormat="1">
      <c r="A424" s="16"/>
      <c r="B424" s="276"/>
      <c r="C424" s="277"/>
      <c r="D424" s="245" t="s">
        <v>253</v>
      </c>
      <c r="E424" s="278" t="s">
        <v>1</v>
      </c>
      <c r="F424" s="279" t="s">
        <v>503</v>
      </c>
      <c r="G424" s="277"/>
      <c r="H424" s="280">
        <v>57</v>
      </c>
      <c r="I424" s="281"/>
      <c r="J424" s="277"/>
      <c r="K424" s="277"/>
      <c r="L424" s="282"/>
      <c r="M424" s="283"/>
      <c r="N424" s="284"/>
      <c r="O424" s="284"/>
      <c r="P424" s="284"/>
      <c r="Q424" s="284"/>
      <c r="R424" s="284"/>
      <c r="S424" s="284"/>
      <c r="T424" s="285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T424" s="286" t="s">
        <v>253</v>
      </c>
      <c r="AU424" s="286" t="s">
        <v>92</v>
      </c>
      <c r="AV424" s="16" t="s">
        <v>358</v>
      </c>
      <c r="AW424" s="16" t="s">
        <v>36</v>
      </c>
      <c r="AX424" s="16" t="s">
        <v>83</v>
      </c>
      <c r="AY424" s="286" t="s">
        <v>244</v>
      </c>
    </row>
    <row r="425" s="13" customFormat="1">
      <c r="A425" s="13"/>
      <c r="B425" s="243"/>
      <c r="C425" s="244"/>
      <c r="D425" s="245" t="s">
        <v>253</v>
      </c>
      <c r="E425" s="246" t="s">
        <v>1</v>
      </c>
      <c r="F425" s="247" t="s">
        <v>2347</v>
      </c>
      <c r="G425" s="244"/>
      <c r="H425" s="248">
        <v>5</v>
      </c>
      <c r="I425" s="249"/>
      <c r="J425" s="244"/>
      <c r="K425" s="244"/>
      <c r="L425" s="250"/>
      <c r="M425" s="251"/>
      <c r="N425" s="252"/>
      <c r="O425" s="252"/>
      <c r="P425" s="252"/>
      <c r="Q425" s="252"/>
      <c r="R425" s="252"/>
      <c r="S425" s="252"/>
      <c r="T425" s="25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4" t="s">
        <v>253</v>
      </c>
      <c r="AU425" s="254" t="s">
        <v>92</v>
      </c>
      <c r="AV425" s="13" t="s">
        <v>92</v>
      </c>
      <c r="AW425" s="13" t="s">
        <v>36</v>
      </c>
      <c r="AX425" s="13" t="s">
        <v>83</v>
      </c>
      <c r="AY425" s="254" t="s">
        <v>244</v>
      </c>
    </row>
    <row r="426" s="13" customFormat="1">
      <c r="A426" s="13"/>
      <c r="B426" s="243"/>
      <c r="C426" s="244"/>
      <c r="D426" s="245" t="s">
        <v>253</v>
      </c>
      <c r="E426" s="246" t="s">
        <v>1</v>
      </c>
      <c r="F426" s="247" t="s">
        <v>2348</v>
      </c>
      <c r="G426" s="244"/>
      <c r="H426" s="248">
        <v>2</v>
      </c>
      <c r="I426" s="249"/>
      <c r="J426" s="244"/>
      <c r="K426" s="244"/>
      <c r="L426" s="250"/>
      <c r="M426" s="251"/>
      <c r="N426" s="252"/>
      <c r="O426" s="252"/>
      <c r="P426" s="252"/>
      <c r="Q426" s="252"/>
      <c r="R426" s="252"/>
      <c r="S426" s="252"/>
      <c r="T426" s="25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4" t="s">
        <v>253</v>
      </c>
      <c r="AU426" s="254" t="s">
        <v>92</v>
      </c>
      <c r="AV426" s="13" t="s">
        <v>92</v>
      </c>
      <c r="AW426" s="13" t="s">
        <v>36</v>
      </c>
      <c r="AX426" s="13" t="s">
        <v>83</v>
      </c>
      <c r="AY426" s="254" t="s">
        <v>244</v>
      </c>
    </row>
    <row r="427" s="13" customFormat="1">
      <c r="A427" s="13"/>
      <c r="B427" s="243"/>
      <c r="C427" s="244"/>
      <c r="D427" s="245" t="s">
        <v>253</v>
      </c>
      <c r="E427" s="246" t="s">
        <v>1</v>
      </c>
      <c r="F427" s="247" t="s">
        <v>2349</v>
      </c>
      <c r="G427" s="244"/>
      <c r="H427" s="248">
        <v>13</v>
      </c>
      <c r="I427" s="249"/>
      <c r="J427" s="244"/>
      <c r="K427" s="244"/>
      <c r="L427" s="250"/>
      <c r="M427" s="251"/>
      <c r="N427" s="252"/>
      <c r="O427" s="252"/>
      <c r="P427" s="252"/>
      <c r="Q427" s="252"/>
      <c r="R427" s="252"/>
      <c r="S427" s="252"/>
      <c r="T427" s="25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4" t="s">
        <v>253</v>
      </c>
      <c r="AU427" s="254" t="s">
        <v>92</v>
      </c>
      <c r="AV427" s="13" t="s">
        <v>92</v>
      </c>
      <c r="AW427" s="13" t="s">
        <v>36</v>
      </c>
      <c r="AX427" s="13" t="s">
        <v>83</v>
      </c>
      <c r="AY427" s="254" t="s">
        <v>244</v>
      </c>
    </row>
    <row r="428" s="16" customFormat="1">
      <c r="A428" s="16"/>
      <c r="B428" s="276"/>
      <c r="C428" s="277"/>
      <c r="D428" s="245" t="s">
        <v>253</v>
      </c>
      <c r="E428" s="278" t="s">
        <v>1</v>
      </c>
      <c r="F428" s="279" t="s">
        <v>503</v>
      </c>
      <c r="G428" s="277"/>
      <c r="H428" s="280">
        <v>20</v>
      </c>
      <c r="I428" s="281"/>
      <c r="J428" s="277"/>
      <c r="K428" s="277"/>
      <c r="L428" s="282"/>
      <c r="M428" s="283"/>
      <c r="N428" s="284"/>
      <c r="O428" s="284"/>
      <c r="P428" s="284"/>
      <c r="Q428" s="284"/>
      <c r="R428" s="284"/>
      <c r="S428" s="284"/>
      <c r="T428" s="285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T428" s="286" t="s">
        <v>253</v>
      </c>
      <c r="AU428" s="286" t="s">
        <v>92</v>
      </c>
      <c r="AV428" s="16" t="s">
        <v>358</v>
      </c>
      <c r="AW428" s="16" t="s">
        <v>36</v>
      </c>
      <c r="AX428" s="16" t="s">
        <v>83</v>
      </c>
      <c r="AY428" s="286" t="s">
        <v>244</v>
      </c>
    </row>
    <row r="429" s="13" customFormat="1">
      <c r="A429" s="13"/>
      <c r="B429" s="243"/>
      <c r="C429" s="244"/>
      <c r="D429" s="245" t="s">
        <v>253</v>
      </c>
      <c r="E429" s="246" t="s">
        <v>1</v>
      </c>
      <c r="F429" s="247" t="s">
        <v>2350</v>
      </c>
      <c r="G429" s="244"/>
      <c r="H429" s="248">
        <v>4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253</v>
      </c>
      <c r="AU429" s="254" t="s">
        <v>92</v>
      </c>
      <c r="AV429" s="13" t="s">
        <v>92</v>
      </c>
      <c r="AW429" s="13" t="s">
        <v>36</v>
      </c>
      <c r="AX429" s="13" t="s">
        <v>83</v>
      </c>
      <c r="AY429" s="254" t="s">
        <v>244</v>
      </c>
    </row>
    <row r="430" s="13" customFormat="1">
      <c r="A430" s="13"/>
      <c r="B430" s="243"/>
      <c r="C430" s="244"/>
      <c r="D430" s="245" t="s">
        <v>253</v>
      </c>
      <c r="E430" s="246" t="s">
        <v>1</v>
      </c>
      <c r="F430" s="247" t="s">
        <v>2351</v>
      </c>
      <c r="G430" s="244"/>
      <c r="H430" s="248">
        <v>1</v>
      </c>
      <c r="I430" s="249"/>
      <c r="J430" s="244"/>
      <c r="K430" s="244"/>
      <c r="L430" s="250"/>
      <c r="M430" s="251"/>
      <c r="N430" s="252"/>
      <c r="O430" s="252"/>
      <c r="P430" s="252"/>
      <c r="Q430" s="252"/>
      <c r="R430" s="252"/>
      <c r="S430" s="252"/>
      <c r="T430" s="25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4" t="s">
        <v>253</v>
      </c>
      <c r="AU430" s="254" t="s">
        <v>92</v>
      </c>
      <c r="AV430" s="13" t="s">
        <v>92</v>
      </c>
      <c r="AW430" s="13" t="s">
        <v>36</v>
      </c>
      <c r="AX430" s="13" t="s">
        <v>83</v>
      </c>
      <c r="AY430" s="254" t="s">
        <v>244</v>
      </c>
    </row>
    <row r="431" s="13" customFormat="1">
      <c r="A431" s="13"/>
      <c r="B431" s="243"/>
      <c r="C431" s="244"/>
      <c r="D431" s="245" t="s">
        <v>253</v>
      </c>
      <c r="E431" s="246" t="s">
        <v>1</v>
      </c>
      <c r="F431" s="247" t="s">
        <v>2352</v>
      </c>
      <c r="G431" s="244"/>
      <c r="H431" s="248">
        <v>13</v>
      </c>
      <c r="I431" s="249"/>
      <c r="J431" s="244"/>
      <c r="K431" s="244"/>
      <c r="L431" s="250"/>
      <c r="M431" s="251"/>
      <c r="N431" s="252"/>
      <c r="O431" s="252"/>
      <c r="P431" s="252"/>
      <c r="Q431" s="252"/>
      <c r="R431" s="252"/>
      <c r="S431" s="252"/>
      <c r="T431" s="25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4" t="s">
        <v>253</v>
      </c>
      <c r="AU431" s="254" t="s">
        <v>92</v>
      </c>
      <c r="AV431" s="13" t="s">
        <v>92</v>
      </c>
      <c r="AW431" s="13" t="s">
        <v>36</v>
      </c>
      <c r="AX431" s="13" t="s">
        <v>83</v>
      </c>
      <c r="AY431" s="254" t="s">
        <v>244</v>
      </c>
    </row>
    <row r="432" s="13" customFormat="1">
      <c r="A432" s="13"/>
      <c r="B432" s="243"/>
      <c r="C432" s="244"/>
      <c r="D432" s="245" t="s">
        <v>253</v>
      </c>
      <c r="E432" s="246" t="s">
        <v>1</v>
      </c>
      <c r="F432" s="247" t="s">
        <v>2353</v>
      </c>
      <c r="G432" s="244"/>
      <c r="H432" s="248">
        <v>3</v>
      </c>
      <c r="I432" s="249"/>
      <c r="J432" s="244"/>
      <c r="K432" s="244"/>
      <c r="L432" s="250"/>
      <c r="M432" s="251"/>
      <c r="N432" s="252"/>
      <c r="O432" s="252"/>
      <c r="P432" s="252"/>
      <c r="Q432" s="252"/>
      <c r="R432" s="252"/>
      <c r="S432" s="252"/>
      <c r="T432" s="25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4" t="s">
        <v>253</v>
      </c>
      <c r="AU432" s="254" t="s">
        <v>92</v>
      </c>
      <c r="AV432" s="13" t="s">
        <v>92</v>
      </c>
      <c r="AW432" s="13" t="s">
        <v>36</v>
      </c>
      <c r="AX432" s="13" t="s">
        <v>83</v>
      </c>
      <c r="AY432" s="254" t="s">
        <v>244</v>
      </c>
    </row>
    <row r="433" s="13" customFormat="1">
      <c r="A433" s="13"/>
      <c r="B433" s="243"/>
      <c r="C433" s="244"/>
      <c r="D433" s="245" t="s">
        <v>253</v>
      </c>
      <c r="E433" s="246" t="s">
        <v>1</v>
      </c>
      <c r="F433" s="247" t="s">
        <v>2354</v>
      </c>
      <c r="G433" s="244"/>
      <c r="H433" s="248">
        <v>1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253</v>
      </c>
      <c r="AU433" s="254" t="s">
        <v>92</v>
      </c>
      <c r="AV433" s="13" t="s">
        <v>92</v>
      </c>
      <c r="AW433" s="13" t="s">
        <v>36</v>
      </c>
      <c r="AX433" s="13" t="s">
        <v>83</v>
      </c>
      <c r="AY433" s="254" t="s">
        <v>244</v>
      </c>
    </row>
    <row r="434" s="16" customFormat="1">
      <c r="A434" s="16"/>
      <c r="B434" s="276"/>
      <c r="C434" s="277"/>
      <c r="D434" s="245" t="s">
        <v>253</v>
      </c>
      <c r="E434" s="278" t="s">
        <v>1</v>
      </c>
      <c r="F434" s="279" t="s">
        <v>503</v>
      </c>
      <c r="G434" s="277"/>
      <c r="H434" s="280">
        <v>22</v>
      </c>
      <c r="I434" s="281"/>
      <c r="J434" s="277"/>
      <c r="K434" s="277"/>
      <c r="L434" s="282"/>
      <c r="M434" s="283"/>
      <c r="N434" s="284"/>
      <c r="O434" s="284"/>
      <c r="P434" s="284"/>
      <c r="Q434" s="284"/>
      <c r="R434" s="284"/>
      <c r="S434" s="284"/>
      <c r="T434" s="285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T434" s="286" t="s">
        <v>253</v>
      </c>
      <c r="AU434" s="286" t="s">
        <v>92</v>
      </c>
      <c r="AV434" s="16" t="s">
        <v>358</v>
      </c>
      <c r="AW434" s="16" t="s">
        <v>36</v>
      </c>
      <c r="AX434" s="16" t="s">
        <v>83</v>
      </c>
      <c r="AY434" s="286" t="s">
        <v>244</v>
      </c>
    </row>
    <row r="435" s="14" customFormat="1">
      <c r="A435" s="14"/>
      <c r="B435" s="255"/>
      <c r="C435" s="256"/>
      <c r="D435" s="245" t="s">
        <v>253</v>
      </c>
      <c r="E435" s="257" t="s">
        <v>1</v>
      </c>
      <c r="F435" s="258" t="s">
        <v>255</v>
      </c>
      <c r="G435" s="256"/>
      <c r="H435" s="259">
        <v>156</v>
      </c>
      <c r="I435" s="260"/>
      <c r="J435" s="256"/>
      <c r="K435" s="256"/>
      <c r="L435" s="261"/>
      <c r="M435" s="262"/>
      <c r="N435" s="263"/>
      <c r="O435" s="263"/>
      <c r="P435" s="263"/>
      <c r="Q435" s="263"/>
      <c r="R435" s="263"/>
      <c r="S435" s="263"/>
      <c r="T435" s="26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65" t="s">
        <v>253</v>
      </c>
      <c r="AU435" s="265" t="s">
        <v>92</v>
      </c>
      <c r="AV435" s="14" t="s">
        <v>251</v>
      </c>
      <c r="AW435" s="14" t="s">
        <v>36</v>
      </c>
      <c r="AX435" s="14" t="s">
        <v>90</v>
      </c>
      <c r="AY435" s="265" t="s">
        <v>244</v>
      </c>
    </row>
    <row r="436" s="2" customFormat="1" ht="24.15" customHeight="1">
      <c r="A436" s="39"/>
      <c r="B436" s="40"/>
      <c r="C436" s="229" t="s">
        <v>454</v>
      </c>
      <c r="D436" s="229" t="s">
        <v>247</v>
      </c>
      <c r="E436" s="230" t="s">
        <v>2355</v>
      </c>
      <c r="F436" s="231" t="s">
        <v>2356</v>
      </c>
      <c r="G436" s="232" t="s">
        <v>250</v>
      </c>
      <c r="H436" s="233">
        <v>1859</v>
      </c>
      <c r="I436" s="234"/>
      <c r="J436" s="235">
        <f>ROUND(I436*H436,2)</f>
        <v>0</v>
      </c>
      <c r="K436" s="236"/>
      <c r="L436" s="45"/>
      <c r="M436" s="237" t="s">
        <v>1</v>
      </c>
      <c r="N436" s="238" t="s">
        <v>48</v>
      </c>
      <c r="O436" s="92"/>
      <c r="P436" s="239">
        <f>O436*H436</f>
        <v>0</v>
      </c>
      <c r="Q436" s="239">
        <v>0.18636</v>
      </c>
      <c r="R436" s="239">
        <f>Q436*H436</f>
        <v>346.44324</v>
      </c>
      <c r="S436" s="239">
        <v>0</v>
      </c>
      <c r="T436" s="240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41" t="s">
        <v>251</v>
      </c>
      <c r="AT436" s="241" t="s">
        <v>247</v>
      </c>
      <c r="AU436" s="241" t="s">
        <v>92</v>
      </c>
      <c r="AY436" s="18" t="s">
        <v>244</v>
      </c>
      <c r="BE436" s="242">
        <f>IF(N436="základní",J436,0)</f>
        <v>0</v>
      </c>
      <c r="BF436" s="242">
        <f>IF(N436="snížená",J436,0)</f>
        <v>0</v>
      </c>
      <c r="BG436" s="242">
        <f>IF(N436="zákl. přenesená",J436,0)</f>
        <v>0</v>
      </c>
      <c r="BH436" s="242">
        <f>IF(N436="sníž. přenesená",J436,0)</f>
        <v>0</v>
      </c>
      <c r="BI436" s="242">
        <f>IF(N436="nulová",J436,0)</f>
        <v>0</v>
      </c>
      <c r="BJ436" s="18" t="s">
        <v>90</v>
      </c>
      <c r="BK436" s="242">
        <f>ROUND(I436*H436,2)</f>
        <v>0</v>
      </c>
      <c r="BL436" s="18" t="s">
        <v>251</v>
      </c>
      <c r="BM436" s="241" t="s">
        <v>2357</v>
      </c>
    </row>
    <row r="437" s="2" customFormat="1">
      <c r="A437" s="39"/>
      <c r="B437" s="40"/>
      <c r="C437" s="41"/>
      <c r="D437" s="245" t="s">
        <v>632</v>
      </c>
      <c r="E437" s="41"/>
      <c r="F437" s="299" t="s">
        <v>2334</v>
      </c>
      <c r="G437" s="41"/>
      <c r="H437" s="41"/>
      <c r="I437" s="300"/>
      <c r="J437" s="41"/>
      <c r="K437" s="41"/>
      <c r="L437" s="45"/>
      <c r="M437" s="301"/>
      <c r="N437" s="302"/>
      <c r="O437" s="92"/>
      <c r="P437" s="92"/>
      <c r="Q437" s="92"/>
      <c r="R437" s="92"/>
      <c r="S437" s="92"/>
      <c r="T437" s="93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T437" s="18" t="s">
        <v>632</v>
      </c>
      <c r="AU437" s="18" t="s">
        <v>92</v>
      </c>
    </row>
    <row r="438" s="15" customFormat="1">
      <c r="A438" s="15"/>
      <c r="B438" s="266"/>
      <c r="C438" s="267"/>
      <c r="D438" s="245" t="s">
        <v>253</v>
      </c>
      <c r="E438" s="268" t="s">
        <v>1</v>
      </c>
      <c r="F438" s="269" t="s">
        <v>2145</v>
      </c>
      <c r="G438" s="267"/>
      <c r="H438" s="268" t="s">
        <v>1</v>
      </c>
      <c r="I438" s="270"/>
      <c r="J438" s="267"/>
      <c r="K438" s="267"/>
      <c r="L438" s="271"/>
      <c r="M438" s="272"/>
      <c r="N438" s="273"/>
      <c r="O438" s="273"/>
      <c r="P438" s="273"/>
      <c r="Q438" s="273"/>
      <c r="R438" s="273"/>
      <c r="S438" s="273"/>
      <c r="T438" s="274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75" t="s">
        <v>253</v>
      </c>
      <c r="AU438" s="275" t="s">
        <v>92</v>
      </c>
      <c r="AV438" s="15" t="s">
        <v>90</v>
      </c>
      <c r="AW438" s="15" t="s">
        <v>36</v>
      </c>
      <c r="AX438" s="15" t="s">
        <v>83</v>
      </c>
      <c r="AY438" s="275" t="s">
        <v>244</v>
      </c>
    </row>
    <row r="439" s="13" customFormat="1">
      <c r="A439" s="13"/>
      <c r="B439" s="243"/>
      <c r="C439" s="244"/>
      <c r="D439" s="245" t="s">
        <v>253</v>
      </c>
      <c r="E439" s="246" t="s">
        <v>1</v>
      </c>
      <c r="F439" s="247" t="s">
        <v>2358</v>
      </c>
      <c r="G439" s="244"/>
      <c r="H439" s="248">
        <v>46</v>
      </c>
      <c r="I439" s="249"/>
      <c r="J439" s="244"/>
      <c r="K439" s="244"/>
      <c r="L439" s="250"/>
      <c r="M439" s="251"/>
      <c r="N439" s="252"/>
      <c r="O439" s="252"/>
      <c r="P439" s="252"/>
      <c r="Q439" s="252"/>
      <c r="R439" s="252"/>
      <c r="S439" s="252"/>
      <c r="T439" s="25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4" t="s">
        <v>253</v>
      </c>
      <c r="AU439" s="254" t="s">
        <v>92</v>
      </c>
      <c r="AV439" s="13" t="s">
        <v>92</v>
      </c>
      <c r="AW439" s="13" t="s">
        <v>36</v>
      </c>
      <c r="AX439" s="13" t="s">
        <v>83</v>
      </c>
      <c r="AY439" s="254" t="s">
        <v>244</v>
      </c>
    </row>
    <row r="440" s="13" customFormat="1">
      <c r="A440" s="13"/>
      <c r="B440" s="243"/>
      <c r="C440" s="244"/>
      <c r="D440" s="245" t="s">
        <v>253</v>
      </c>
      <c r="E440" s="246" t="s">
        <v>1</v>
      </c>
      <c r="F440" s="247" t="s">
        <v>2359</v>
      </c>
      <c r="G440" s="244"/>
      <c r="H440" s="248">
        <v>1</v>
      </c>
      <c r="I440" s="249"/>
      <c r="J440" s="244"/>
      <c r="K440" s="244"/>
      <c r="L440" s="250"/>
      <c r="M440" s="251"/>
      <c r="N440" s="252"/>
      <c r="O440" s="252"/>
      <c r="P440" s="252"/>
      <c r="Q440" s="252"/>
      <c r="R440" s="252"/>
      <c r="S440" s="252"/>
      <c r="T440" s="25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4" t="s">
        <v>253</v>
      </c>
      <c r="AU440" s="254" t="s">
        <v>92</v>
      </c>
      <c r="AV440" s="13" t="s">
        <v>92</v>
      </c>
      <c r="AW440" s="13" t="s">
        <v>36</v>
      </c>
      <c r="AX440" s="13" t="s">
        <v>83</v>
      </c>
      <c r="AY440" s="254" t="s">
        <v>244</v>
      </c>
    </row>
    <row r="441" s="13" customFormat="1">
      <c r="A441" s="13"/>
      <c r="B441" s="243"/>
      <c r="C441" s="244"/>
      <c r="D441" s="245" t="s">
        <v>253</v>
      </c>
      <c r="E441" s="246" t="s">
        <v>1</v>
      </c>
      <c r="F441" s="247" t="s">
        <v>2360</v>
      </c>
      <c r="G441" s="244"/>
      <c r="H441" s="248">
        <v>7</v>
      </c>
      <c r="I441" s="249"/>
      <c r="J441" s="244"/>
      <c r="K441" s="244"/>
      <c r="L441" s="250"/>
      <c r="M441" s="251"/>
      <c r="N441" s="252"/>
      <c r="O441" s="252"/>
      <c r="P441" s="252"/>
      <c r="Q441" s="252"/>
      <c r="R441" s="252"/>
      <c r="S441" s="252"/>
      <c r="T441" s="25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4" t="s">
        <v>253</v>
      </c>
      <c r="AU441" s="254" t="s">
        <v>92</v>
      </c>
      <c r="AV441" s="13" t="s">
        <v>92</v>
      </c>
      <c r="AW441" s="13" t="s">
        <v>36</v>
      </c>
      <c r="AX441" s="13" t="s">
        <v>83</v>
      </c>
      <c r="AY441" s="254" t="s">
        <v>244</v>
      </c>
    </row>
    <row r="442" s="13" customFormat="1">
      <c r="A442" s="13"/>
      <c r="B442" s="243"/>
      <c r="C442" s="244"/>
      <c r="D442" s="245" t="s">
        <v>253</v>
      </c>
      <c r="E442" s="246" t="s">
        <v>1</v>
      </c>
      <c r="F442" s="247" t="s">
        <v>2361</v>
      </c>
      <c r="G442" s="244"/>
      <c r="H442" s="248">
        <v>38</v>
      </c>
      <c r="I442" s="249"/>
      <c r="J442" s="244"/>
      <c r="K442" s="244"/>
      <c r="L442" s="250"/>
      <c r="M442" s="251"/>
      <c r="N442" s="252"/>
      <c r="O442" s="252"/>
      <c r="P442" s="252"/>
      <c r="Q442" s="252"/>
      <c r="R442" s="252"/>
      <c r="S442" s="252"/>
      <c r="T442" s="25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4" t="s">
        <v>253</v>
      </c>
      <c r="AU442" s="254" t="s">
        <v>92</v>
      </c>
      <c r="AV442" s="13" t="s">
        <v>92</v>
      </c>
      <c r="AW442" s="13" t="s">
        <v>36</v>
      </c>
      <c r="AX442" s="13" t="s">
        <v>83</v>
      </c>
      <c r="AY442" s="254" t="s">
        <v>244</v>
      </c>
    </row>
    <row r="443" s="13" customFormat="1">
      <c r="A443" s="13"/>
      <c r="B443" s="243"/>
      <c r="C443" s="244"/>
      <c r="D443" s="245" t="s">
        <v>253</v>
      </c>
      <c r="E443" s="246" t="s">
        <v>1</v>
      </c>
      <c r="F443" s="247" t="s">
        <v>2362</v>
      </c>
      <c r="G443" s="244"/>
      <c r="H443" s="248">
        <v>1</v>
      </c>
      <c r="I443" s="249"/>
      <c r="J443" s="244"/>
      <c r="K443" s="244"/>
      <c r="L443" s="250"/>
      <c r="M443" s="251"/>
      <c r="N443" s="252"/>
      <c r="O443" s="252"/>
      <c r="P443" s="252"/>
      <c r="Q443" s="252"/>
      <c r="R443" s="252"/>
      <c r="S443" s="252"/>
      <c r="T443" s="25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4" t="s">
        <v>253</v>
      </c>
      <c r="AU443" s="254" t="s">
        <v>92</v>
      </c>
      <c r="AV443" s="13" t="s">
        <v>92</v>
      </c>
      <c r="AW443" s="13" t="s">
        <v>36</v>
      </c>
      <c r="AX443" s="13" t="s">
        <v>83</v>
      </c>
      <c r="AY443" s="254" t="s">
        <v>244</v>
      </c>
    </row>
    <row r="444" s="13" customFormat="1">
      <c r="A444" s="13"/>
      <c r="B444" s="243"/>
      <c r="C444" s="244"/>
      <c r="D444" s="245" t="s">
        <v>253</v>
      </c>
      <c r="E444" s="246" t="s">
        <v>1</v>
      </c>
      <c r="F444" s="247" t="s">
        <v>2363</v>
      </c>
      <c r="G444" s="244"/>
      <c r="H444" s="248">
        <v>15</v>
      </c>
      <c r="I444" s="249"/>
      <c r="J444" s="244"/>
      <c r="K444" s="244"/>
      <c r="L444" s="250"/>
      <c r="M444" s="251"/>
      <c r="N444" s="252"/>
      <c r="O444" s="252"/>
      <c r="P444" s="252"/>
      <c r="Q444" s="252"/>
      <c r="R444" s="252"/>
      <c r="S444" s="252"/>
      <c r="T444" s="25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4" t="s">
        <v>253</v>
      </c>
      <c r="AU444" s="254" t="s">
        <v>92</v>
      </c>
      <c r="AV444" s="13" t="s">
        <v>92</v>
      </c>
      <c r="AW444" s="13" t="s">
        <v>36</v>
      </c>
      <c r="AX444" s="13" t="s">
        <v>83</v>
      </c>
      <c r="AY444" s="254" t="s">
        <v>244</v>
      </c>
    </row>
    <row r="445" s="13" customFormat="1">
      <c r="A445" s="13"/>
      <c r="B445" s="243"/>
      <c r="C445" s="244"/>
      <c r="D445" s="245" t="s">
        <v>253</v>
      </c>
      <c r="E445" s="246" t="s">
        <v>1</v>
      </c>
      <c r="F445" s="247" t="s">
        <v>2364</v>
      </c>
      <c r="G445" s="244"/>
      <c r="H445" s="248">
        <v>14</v>
      </c>
      <c r="I445" s="249"/>
      <c r="J445" s="244"/>
      <c r="K445" s="244"/>
      <c r="L445" s="250"/>
      <c r="M445" s="251"/>
      <c r="N445" s="252"/>
      <c r="O445" s="252"/>
      <c r="P445" s="252"/>
      <c r="Q445" s="252"/>
      <c r="R445" s="252"/>
      <c r="S445" s="252"/>
      <c r="T445" s="25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4" t="s">
        <v>253</v>
      </c>
      <c r="AU445" s="254" t="s">
        <v>92</v>
      </c>
      <c r="AV445" s="13" t="s">
        <v>92</v>
      </c>
      <c r="AW445" s="13" t="s">
        <v>36</v>
      </c>
      <c r="AX445" s="13" t="s">
        <v>83</v>
      </c>
      <c r="AY445" s="254" t="s">
        <v>244</v>
      </c>
    </row>
    <row r="446" s="13" customFormat="1">
      <c r="A446" s="13"/>
      <c r="B446" s="243"/>
      <c r="C446" s="244"/>
      <c r="D446" s="245" t="s">
        <v>253</v>
      </c>
      <c r="E446" s="246" t="s">
        <v>1</v>
      </c>
      <c r="F446" s="247" t="s">
        <v>2365</v>
      </c>
      <c r="G446" s="244"/>
      <c r="H446" s="248">
        <v>1</v>
      </c>
      <c r="I446" s="249"/>
      <c r="J446" s="244"/>
      <c r="K446" s="244"/>
      <c r="L446" s="250"/>
      <c r="M446" s="251"/>
      <c r="N446" s="252"/>
      <c r="O446" s="252"/>
      <c r="P446" s="252"/>
      <c r="Q446" s="252"/>
      <c r="R446" s="252"/>
      <c r="S446" s="252"/>
      <c r="T446" s="25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4" t="s">
        <v>253</v>
      </c>
      <c r="AU446" s="254" t="s">
        <v>92</v>
      </c>
      <c r="AV446" s="13" t="s">
        <v>92</v>
      </c>
      <c r="AW446" s="13" t="s">
        <v>36</v>
      </c>
      <c r="AX446" s="13" t="s">
        <v>83</v>
      </c>
      <c r="AY446" s="254" t="s">
        <v>244</v>
      </c>
    </row>
    <row r="447" s="13" customFormat="1">
      <c r="A447" s="13"/>
      <c r="B447" s="243"/>
      <c r="C447" s="244"/>
      <c r="D447" s="245" t="s">
        <v>253</v>
      </c>
      <c r="E447" s="246" t="s">
        <v>1</v>
      </c>
      <c r="F447" s="247" t="s">
        <v>2366</v>
      </c>
      <c r="G447" s="244"/>
      <c r="H447" s="248">
        <v>32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253</v>
      </c>
      <c r="AU447" s="254" t="s">
        <v>92</v>
      </c>
      <c r="AV447" s="13" t="s">
        <v>92</v>
      </c>
      <c r="AW447" s="13" t="s">
        <v>36</v>
      </c>
      <c r="AX447" s="13" t="s">
        <v>83</v>
      </c>
      <c r="AY447" s="254" t="s">
        <v>244</v>
      </c>
    </row>
    <row r="448" s="13" customFormat="1">
      <c r="A448" s="13"/>
      <c r="B448" s="243"/>
      <c r="C448" s="244"/>
      <c r="D448" s="245" t="s">
        <v>253</v>
      </c>
      <c r="E448" s="246" t="s">
        <v>1</v>
      </c>
      <c r="F448" s="247" t="s">
        <v>2367</v>
      </c>
      <c r="G448" s="244"/>
      <c r="H448" s="248">
        <v>1</v>
      </c>
      <c r="I448" s="249"/>
      <c r="J448" s="244"/>
      <c r="K448" s="244"/>
      <c r="L448" s="250"/>
      <c r="M448" s="251"/>
      <c r="N448" s="252"/>
      <c r="O448" s="252"/>
      <c r="P448" s="252"/>
      <c r="Q448" s="252"/>
      <c r="R448" s="252"/>
      <c r="S448" s="252"/>
      <c r="T448" s="25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4" t="s">
        <v>253</v>
      </c>
      <c r="AU448" s="254" t="s">
        <v>92</v>
      </c>
      <c r="AV448" s="13" t="s">
        <v>92</v>
      </c>
      <c r="AW448" s="13" t="s">
        <v>36</v>
      </c>
      <c r="AX448" s="13" t="s">
        <v>83</v>
      </c>
      <c r="AY448" s="254" t="s">
        <v>244</v>
      </c>
    </row>
    <row r="449" s="13" customFormat="1">
      <c r="A449" s="13"/>
      <c r="B449" s="243"/>
      <c r="C449" s="244"/>
      <c r="D449" s="245" t="s">
        <v>253</v>
      </c>
      <c r="E449" s="246" t="s">
        <v>1</v>
      </c>
      <c r="F449" s="247" t="s">
        <v>2368</v>
      </c>
      <c r="G449" s="244"/>
      <c r="H449" s="248">
        <v>46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253</v>
      </c>
      <c r="AU449" s="254" t="s">
        <v>92</v>
      </c>
      <c r="AV449" s="13" t="s">
        <v>92</v>
      </c>
      <c r="AW449" s="13" t="s">
        <v>36</v>
      </c>
      <c r="AX449" s="13" t="s">
        <v>83</v>
      </c>
      <c r="AY449" s="254" t="s">
        <v>244</v>
      </c>
    </row>
    <row r="450" s="13" customFormat="1">
      <c r="A450" s="13"/>
      <c r="B450" s="243"/>
      <c r="C450" s="244"/>
      <c r="D450" s="245" t="s">
        <v>253</v>
      </c>
      <c r="E450" s="246" t="s">
        <v>1</v>
      </c>
      <c r="F450" s="247" t="s">
        <v>2369</v>
      </c>
      <c r="G450" s="244"/>
      <c r="H450" s="248">
        <v>1</v>
      </c>
      <c r="I450" s="249"/>
      <c r="J450" s="244"/>
      <c r="K450" s="244"/>
      <c r="L450" s="250"/>
      <c r="M450" s="251"/>
      <c r="N450" s="252"/>
      <c r="O450" s="252"/>
      <c r="P450" s="252"/>
      <c r="Q450" s="252"/>
      <c r="R450" s="252"/>
      <c r="S450" s="252"/>
      <c r="T450" s="25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4" t="s">
        <v>253</v>
      </c>
      <c r="AU450" s="254" t="s">
        <v>92</v>
      </c>
      <c r="AV450" s="13" t="s">
        <v>92</v>
      </c>
      <c r="AW450" s="13" t="s">
        <v>36</v>
      </c>
      <c r="AX450" s="13" t="s">
        <v>83</v>
      </c>
      <c r="AY450" s="254" t="s">
        <v>244</v>
      </c>
    </row>
    <row r="451" s="13" customFormat="1">
      <c r="A451" s="13"/>
      <c r="B451" s="243"/>
      <c r="C451" s="244"/>
      <c r="D451" s="245" t="s">
        <v>253</v>
      </c>
      <c r="E451" s="246" t="s">
        <v>1</v>
      </c>
      <c r="F451" s="247" t="s">
        <v>2370</v>
      </c>
      <c r="G451" s="244"/>
      <c r="H451" s="248">
        <v>1</v>
      </c>
      <c r="I451" s="249"/>
      <c r="J451" s="244"/>
      <c r="K451" s="244"/>
      <c r="L451" s="250"/>
      <c r="M451" s="251"/>
      <c r="N451" s="252"/>
      <c r="O451" s="252"/>
      <c r="P451" s="252"/>
      <c r="Q451" s="252"/>
      <c r="R451" s="252"/>
      <c r="S451" s="252"/>
      <c r="T451" s="25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4" t="s">
        <v>253</v>
      </c>
      <c r="AU451" s="254" t="s">
        <v>92</v>
      </c>
      <c r="AV451" s="13" t="s">
        <v>92</v>
      </c>
      <c r="AW451" s="13" t="s">
        <v>36</v>
      </c>
      <c r="AX451" s="13" t="s">
        <v>83</v>
      </c>
      <c r="AY451" s="254" t="s">
        <v>244</v>
      </c>
    </row>
    <row r="452" s="13" customFormat="1">
      <c r="A452" s="13"/>
      <c r="B452" s="243"/>
      <c r="C452" s="244"/>
      <c r="D452" s="245" t="s">
        <v>253</v>
      </c>
      <c r="E452" s="246" t="s">
        <v>1</v>
      </c>
      <c r="F452" s="247" t="s">
        <v>2371</v>
      </c>
      <c r="G452" s="244"/>
      <c r="H452" s="248">
        <v>53</v>
      </c>
      <c r="I452" s="249"/>
      <c r="J452" s="244"/>
      <c r="K452" s="244"/>
      <c r="L452" s="250"/>
      <c r="M452" s="251"/>
      <c r="N452" s="252"/>
      <c r="O452" s="252"/>
      <c r="P452" s="252"/>
      <c r="Q452" s="252"/>
      <c r="R452" s="252"/>
      <c r="S452" s="252"/>
      <c r="T452" s="25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4" t="s">
        <v>253</v>
      </c>
      <c r="AU452" s="254" t="s">
        <v>92</v>
      </c>
      <c r="AV452" s="13" t="s">
        <v>92</v>
      </c>
      <c r="AW452" s="13" t="s">
        <v>36</v>
      </c>
      <c r="AX452" s="13" t="s">
        <v>83</v>
      </c>
      <c r="AY452" s="254" t="s">
        <v>244</v>
      </c>
    </row>
    <row r="453" s="13" customFormat="1">
      <c r="A453" s="13"/>
      <c r="B453" s="243"/>
      <c r="C453" s="244"/>
      <c r="D453" s="245" t="s">
        <v>253</v>
      </c>
      <c r="E453" s="246" t="s">
        <v>1</v>
      </c>
      <c r="F453" s="247" t="s">
        <v>2362</v>
      </c>
      <c r="G453" s="244"/>
      <c r="H453" s="248">
        <v>1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253</v>
      </c>
      <c r="AU453" s="254" t="s">
        <v>92</v>
      </c>
      <c r="AV453" s="13" t="s">
        <v>92</v>
      </c>
      <c r="AW453" s="13" t="s">
        <v>36</v>
      </c>
      <c r="AX453" s="13" t="s">
        <v>83</v>
      </c>
      <c r="AY453" s="254" t="s">
        <v>244</v>
      </c>
    </row>
    <row r="454" s="13" customFormat="1">
      <c r="A454" s="13"/>
      <c r="B454" s="243"/>
      <c r="C454" s="244"/>
      <c r="D454" s="245" t="s">
        <v>253</v>
      </c>
      <c r="E454" s="246" t="s">
        <v>1</v>
      </c>
      <c r="F454" s="247" t="s">
        <v>2372</v>
      </c>
      <c r="G454" s="244"/>
      <c r="H454" s="248">
        <v>53</v>
      </c>
      <c r="I454" s="249"/>
      <c r="J454" s="244"/>
      <c r="K454" s="244"/>
      <c r="L454" s="250"/>
      <c r="M454" s="251"/>
      <c r="N454" s="252"/>
      <c r="O454" s="252"/>
      <c r="P454" s="252"/>
      <c r="Q454" s="252"/>
      <c r="R454" s="252"/>
      <c r="S454" s="252"/>
      <c r="T454" s="25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4" t="s">
        <v>253</v>
      </c>
      <c r="AU454" s="254" t="s">
        <v>92</v>
      </c>
      <c r="AV454" s="13" t="s">
        <v>92</v>
      </c>
      <c r="AW454" s="13" t="s">
        <v>36</v>
      </c>
      <c r="AX454" s="13" t="s">
        <v>83</v>
      </c>
      <c r="AY454" s="254" t="s">
        <v>244</v>
      </c>
    </row>
    <row r="455" s="13" customFormat="1">
      <c r="A455" s="13"/>
      <c r="B455" s="243"/>
      <c r="C455" s="244"/>
      <c r="D455" s="245" t="s">
        <v>253</v>
      </c>
      <c r="E455" s="246" t="s">
        <v>1</v>
      </c>
      <c r="F455" s="247" t="s">
        <v>2359</v>
      </c>
      <c r="G455" s="244"/>
      <c r="H455" s="248">
        <v>1</v>
      </c>
      <c r="I455" s="249"/>
      <c r="J455" s="244"/>
      <c r="K455" s="244"/>
      <c r="L455" s="250"/>
      <c r="M455" s="251"/>
      <c r="N455" s="252"/>
      <c r="O455" s="252"/>
      <c r="P455" s="252"/>
      <c r="Q455" s="252"/>
      <c r="R455" s="252"/>
      <c r="S455" s="252"/>
      <c r="T455" s="25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4" t="s">
        <v>253</v>
      </c>
      <c r="AU455" s="254" t="s">
        <v>92</v>
      </c>
      <c r="AV455" s="13" t="s">
        <v>92</v>
      </c>
      <c r="AW455" s="13" t="s">
        <v>36</v>
      </c>
      <c r="AX455" s="13" t="s">
        <v>83</v>
      </c>
      <c r="AY455" s="254" t="s">
        <v>244</v>
      </c>
    </row>
    <row r="456" s="13" customFormat="1">
      <c r="A456" s="13"/>
      <c r="B456" s="243"/>
      <c r="C456" s="244"/>
      <c r="D456" s="245" t="s">
        <v>253</v>
      </c>
      <c r="E456" s="246" t="s">
        <v>1</v>
      </c>
      <c r="F456" s="247" t="s">
        <v>2373</v>
      </c>
      <c r="G456" s="244"/>
      <c r="H456" s="248">
        <v>18</v>
      </c>
      <c r="I456" s="249"/>
      <c r="J456" s="244"/>
      <c r="K456" s="244"/>
      <c r="L456" s="250"/>
      <c r="M456" s="251"/>
      <c r="N456" s="252"/>
      <c r="O456" s="252"/>
      <c r="P456" s="252"/>
      <c r="Q456" s="252"/>
      <c r="R456" s="252"/>
      <c r="S456" s="252"/>
      <c r="T456" s="25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4" t="s">
        <v>253</v>
      </c>
      <c r="AU456" s="254" t="s">
        <v>92</v>
      </c>
      <c r="AV456" s="13" t="s">
        <v>92</v>
      </c>
      <c r="AW456" s="13" t="s">
        <v>36</v>
      </c>
      <c r="AX456" s="13" t="s">
        <v>83</v>
      </c>
      <c r="AY456" s="254" t="s">
        <v>244</v>
      </c>
    </row>
    <row r="457" s="13" customFormat="1">
      <c r="A457" s="13"/>
      <c r="B457" s="243"/>
      <c r="C457" s="244"/>
      <c r="D457" s="245" t="s">
        <v>253</v>
      </c>
      <c r="E457" s="246" t="s">
        <v>1</v>
      </c>
      <c r="F457" s="247" t="s">
        <v>2374</v>
      </c>
      <c r="G457" s="244"/>
      <c r="H457" s="248">
        <v>19</v>
      </c>
      <c r="I457" s="249"/>
      <c r="J457" s="244"/>
      <c r="K457" s="244"/>
      <c r="L457" s="250"/>
      <c r="M457" s="251"/>
      <c r="N457" s="252"/>
      <c r="O457" s="252"/>
      <c r="P457" s="252"/>
      <c r="Q457" s="252"/>
      <c r="R457" s="252"/>
      <c r="S457" s="252"/>
      <c r="T457" s="25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4" t="s">
        <v>253</v>
      </c>
      <c r="AU457" s="254" t="s">
        <v>92</v>
      </c>
      <c r="AV457" s="13" t="s">
        <v>92</v>
      </c>
      <c r="AW457" s="13" t="s">
        <v>36</v>
      </c>
      <c r="AX457" s="13" t="s">
        <v>83</v>
      </c>
      <c r="AY457" s="254" t="s">
        <v>244</v>
      </c>
    </row>
    <row r="458" s="13" customFormat="1">
      <c r="A458" s="13"/>
      <c r="B458" s="243"/>
      <c r="C458" s="244"/>
      <c r="D458" s="245" t="s">
        <v>253</v>
      </c>
      <c r="E458" s="246" t="s">
        <v>1</v>
      </c>
      <c r="F458" s="247" t="s">
        <v>2375</v>
      </c>
      <c r="G458" s="244"/>
      <c r="H458" s="248">
        <v>1</v>
      </c>
      <c r="I458" s="249"/>
      <c r="J458" s="244"/>
      <c r="K458" s="244"/>
      <c r="L458" s="250"/>
      <c r="M458" s="251"/>
      <c r="N458" s="252"/>
      <c r="O458" s="252"/>
      <c r="P458" s="252"/>
      <c r="Q458" s="252"/>
      <c r="R458" s="252"/>
      <c r="S458" s="252"/>
      <c r="T458" s="25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4" t="s">
        <v>253</v>
      </c>
      <c r="AU458" s="254" t="s">
        <v>92</v>
      </c>
      <c r="AV458" s="13" t="s">
        <v>92</v>
      </c>
      <c r="AW458" s="13" t="s">
        <v>36</v>
      </c>
      <c r="AX458" s="13" t="s">
        <v>83</v>
      </c>
      <c r="AY458" s="254" t="s">
        <v>244</v>
      </c>
    </row>
    <row r="459" s="13" customFormat="1">
      <c r="A459" s="13"/>
      <c r="B459" s="243"/>
      <c r="C459" s="244"/>
      <c r="D459" s="245" t="s">
        <v>253</v>
      </c>
      <c r="E459" s="246" t="s">
        <v>1</v>
      </c>
      <c r="F459" s="247" t="s">
        <v>2376</v>
      </c>
      <c r="G459" s="244"/>
      <c r="H459" s="248">
        <v>1</v>
      </c>
      <c r="I459" s="249"/>
      <c r="J459" s="244"/>
      <c r="K459" s="244"/>
      <c r="L459" s="250"/>
      <c r="M459" s="251"/>
      <c r="N459" s="252"/>
      <c r="O459" s="252"/>
      <c r="P459" s="252"/>
      <c r="Q459" s="252"/>
      <c r="R459" s="252"/>
      <c r="S459" s="252"/>
      <c r="T459" s="25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4" t="s">
        <v>253</v>
      </c>
      <c r="AU459" s="254" t="s">
        <v>92</v>
      </c>
      <c r="AV459" s="13" t="s">
        <v>92</v>
      </c>
      <c r="AW459" s="13" t="s">
        <v>36</v>
      </c>
      <c r="AX459" s="13" t="s">
        <v>83</v>
      </c>
      <c r="AY459" s="254" t="s">
        <v>244</v>
      </c>
    </row>
    <row r="460" s="13" customFormat="1">
      <c r="A460" s="13"/>
      <c r="B460" s="243"/>
      <c r="C460" s="244"/>
      <c r="D460" s="245" t="s">
        <v>253</v>
      </c>
      <c r="E460" s="246" t="s">
        <v>1</v>
      </c>
      <c r="F460" s="247" t="s">
        <v>2377</v>
      </c>
      <c r="G460" s="244"/>
      <c r="H460" s="248">
        <v>14</v>
      </c>
      <c r="I460" s="249"/>
      <c r="J460" s="244"/>
      <c r="K460" s="244"/>
      <c r="L460" s="250"/>
      <c r="M460" s="251"/>
      <c r="N460" s="252"/>
      <c r="O460" s="252"/>
      <c r="P460" s="252"/>
      <c r="Q460" s="252"/>
      <c r="R460" s="252"/>
      <c r="S460" s="252"/>
      <c r="T460" s="25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4" t="s">
        <v>253</v>
      </c>
      <c r="AU460" s="254" t="s">
        <v>92</v>
      </c>
      <c r="AV460" s="13" t="s">
        <v>92</v>
      </c>
      <c r="AW460" s="13" t="s">
        <v>36</v>
      </c>
      <c r="AX460" s="13" t="s">
        <v>83</v>
      </c>
      <c r="AY460" s="254" t="s">
        <v>244</v>
      </c>
    </row>
    <row r="461" s="13" customFormat="1">
      <c r="A461" s="13"/>
      <c r="B461" s="243"/>
      <c r="C461" s="244"/>
      <c r="D461" s="245" t="s">
        <v>253</v>
      </c>
      <c r="E461" s="246" t="s">
        <v>1</v>
      </c>
      <c r="F461" s="247" t="s">
        <v>2378</v>
      </c>
      <c r="G461" s="244"/>
      <c r="H461" s="248">
        <v>1</v>
      </c>
      <c r="I461" s="249"/>
      <c r="J461" s="244"/>
      <c r="K461" s="244"/>
      <c r="L461" s="250"/>
      <c r="M461" s="251"/>
      <c r="N461" s="252"/>
      <c r="O461" s="252"/>
      <c r="P461" s="252"/>
      <c r="Q461" s="252"/>
      <c r="R461" s="252"/>
      <c r="S461" s="252"/>
      <c r="T461" s="25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4" t="s">
        <v>253</v>
      </c>
      <c r="AU461" s="254" t="s">
        <v>92</v>
      </c>
      <c r="AV461" s="13" t="s">
        <v>92</v>
      </c>
      <c r="AW461" s="13" t="s">
        <v>36</v>
      </c>
      <c r="AX461" s="13" t="s">
        <v>83</v>
      </c>
      <c r="AY461" s="254" t="s">
        <v>244</v>
      </c>
    </row>
    <row r="462" s="13" customFormat="1">
      <c r="A462" s="13"/>
      <c r="B462" s="243"/>
      <c r="C462" s="244"/>
      <c r="D462" s="245" t="s">
        <v>253</v>
      </c>
      <c r="E462" s="246" t="s">
        <v>1</v>
      </c>
      <c r="F462" s="247" t="s">
        <v>2379</v>
      </c>
      <c r="G462" s="244"/>
      <c r="H462" s="248">
        <v>17</v>
      </c>
      <c r="I462" s="249"/>
      <c r="J462" s="244"/>
      <c r="K462" s="244"/>
      <c r="L462" s="250"/>
      <c r="M462" s="251"/>
      <c r="N462" s="252"/>
      <c r="O462" s="252"/>
      <c r="P462" s="252"/>
      <c r="Q462" s="252"/>
      <c r="R462" s="252"/>
      <c r="S462" s="252"/>
      <c r="T462" s="25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4" t="s">
        <v>253</v>
      </c>
      <c r="AU462" s="254" t="s">
        <v>92</v>
      </c>
      <c r="AV462" s="13" t="s">
        <v>92</v>
      </c>
      <c r="AW462" s="13" t="s">
        <v>36</v>
      </c>
      <c r="AX462" s="13" t="s">
        <v>83</v>
      </c>
      <c r="AY462" s="254" t="s">
        <v>244</v>
      </c>
    </row>
    <row r="463" s="13" customFormat="1">
      <c r="A463" s="13"/>
      <c r="B463" s="243"/>
      <c r="C463" s="244"/>
      <c r="D463" s="245" t="s">
        <v>253</v>
      </c>
      <c r="E463" s="246" t="s">
        <v>1</v>
      </c>
      <c r="F463" s="247" t="s">
        <v>2380</v>
      </c>
      <c r="G463" s="244"/>
      <c r="H463" s="248">
        <v>1</v>
      </c>
      <c r="I463" s="249"/>
      <c r="J463" s="244"/>
      <c r="K463" s="244"/>
      <c r="L463" s="250"/>
      <c r="M463" s="251"/>
      <c r="N463" s="252"/>
      <c r="O463" s="252"/>
      <c r="P463" s="252"/>
      <c r="Q463" s="252"/>
      <c r="R463" s="252"/>
      <c r="S463" s="252"/>
      <c r="T463" s="25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4" t="s">
        <v>253</v>
      </c>
      <c r="AU463" s="254" t="s">
        <v>92</v>
      </c>
      <c r="AV463" s="13" t="s">
        <v>92</v>
      </c>
      <c r="AW463" s="13" t="s">
        <v>36</v>
      </c>
      <c r="AX463" s="13" t="s">
        <v>83</v>
      </c>
      <c r="AY463" s="254" t="s">
        <v>244</v>
      </c>
    </row>
    <row r="464" s="13" customFormat="1">
      <c r="A464" s="13"/>
      <c r="B464" s="243"/>
      <c r="C464" s="244"/>
      <c r="D464" s="245" t="s">
        <v>253</v>
      </c>
      <c r="E464" s="246" t="s">
        <v>1</v>
      </c>
      <c r="F464" s="247" t="s">
        <v>2381</v>
      </c>
      <c r="G464" s="244"/>
      <c r="H464" s="248">
        <v>13</v>
      </c>
      <c r="I464" s="249"/>
      <c r="J464" s="244"/>
      <c r="K464" s="244"/>
      <c r="L464" s="250"/>
      <c r="M464" s="251"/>
      <c r="N464" s="252"/>
      <c r="O464" s="252"/>
      <c r="P464" s="252"/>
      <c r="Q464" s="252"/>
      <c r="R464" s="252"/>
      <c r="S464" s="252"/>
      <c r="T464" s="25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4" t="s">
        <v>253</v>
      </c>
      <c r="AU464" s="254" t="s">
        <v>92</v>
      </c>
      <c r="AV464" s="13" t="s">
        <v>92</v>
      </c>
      <c r="AW464" s="13" t="s">
        <v>36</v>
      </c>
      <c r="AX464" s="13" t="s">
        <v>83</v>
      </c>
      <c r="AY464" s="254" t="s">
        <v>244</v>
      </c>
    </row>
    <row r="465" s="13" customFormat="1">
      <c r="A465" s="13"/>
      <c r="B465" s="243"/>
      <c r="C465" s="244"/>
      <c r="D465" s="245" t="s">
        <v>253</v>
      </c>
      <c r="E465" s="246" t="s">
        <v>1</v>
      </c>
      <c r="F465" s="247" t="s">
        <v>2382</v>
      </c>
      <c r="G465" s="244"/>
      <c r="H465" s="248">
        <v>1</v>
      </c>
      <c r="I465" s="249"/>
      <c r="J465" s="244"/>
      <c r="K465" s="244"/>
      <c r="L465" s="250"/>
      <c r="M465" s="251"/>
      <c r="N465" s="252"/>
      <c r="O465" s="252"/>
      <c r="P465" s="252"/>
      <c r="Q465" s="252"/>
      <c r="R465" s="252"/>
      <c r="S465" s="252"/>
      <c r="T465" s="25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4" t="s">
        <v>253</v>
      </c>
      <c r="AU465" s="254" t="s">
        <v>92</v>
      </c>
      <c r="AV465" s="13" t="s">
        <v>92</v>
      </c>
      <c r="AW465" s="13" t="s">
        <v>36</v>
      </c>
      <c r="AX465" s="13" t="s">
        <v>83</v>
      </c>
      <c r="AY465" s="254" t="s">
        <v>244</v>
      </c>
    </row>
    <row r="466" s="13" customFormat="1">
      <c r="A466" s="13"/>
      <c r="B466" s="243"/>
      <c r="C466" s="244"/>
      <c r="D466" s="245" t="s">
        <v>253</v>
      </c>
      <c r="E466" s="246" t="s">
        <v>1</v>
      </c>
      <c r="F466" s="247" t="s">
        <v>2383</v>
      </c>
      <c r="G466" s="244"/>
      <c r="H466" s="248">
        <v>18</v>
      </c>
      <c r="I466" s="249"/>
      <c r="J466" s="244"/>
      <c r="K466" s="244"/>
      <c r="L466" s="250"/>
      <c r="M466" s="251"/>
      <c r="N466" s="252"/>
      <c r="O466" s="252"/>
      <c r="P466" s="252"/>
      <c r="Q466" s="252"/>
      <c r="R466" s="252"/>
      <c r="S466" s="252"/>
      <c r="T466" s="25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4" t="s">
        <v>253</v>
      </c>
      <c r="AU466" s="254" t="s">
        <v>92</v>
      </c>
      <c r="AV466" s="13" t="s">
        <v>92</v>
      </c>
      <c r="AW466" s="13" t="s">
        <v>36</v>
      </c>
      <c r="AX466" s="13" t="s">
        <v>83</v>
      </c>
      <c r="AY466" s="254" t="s">
        <v>244</v>
      </c>
    </row>
    <row r="467" s="13" customFormat="1">
      <c r="A467" s="13"/>
      <c r="B467" s="243"/>
      <c r="C467" s="244"/>
      <c r="D467" s="245" t="s">
        <v>253</v>
      </c>
      <c r="E467" s="246" t="s">
        <v>1</v>
      </c>
      <c r="F467" s="247" t="s">
        <v>2384</v>
      </c>
      <c r="G467" s="244"/>
      <c r="H467" s="248">
        <v>20</v>
      </c>
      <c r="I467" s="249"/>
      <c r="J467" s="244"/>
      <c r="K467" s="244"/>
      <c r="L467" s="250"/>
      <c r="M467" s="251"/>
      <c r="N467" s="252"/>
      <c r="O467" s="252"/>
      <c r="P467" s="252"/>
      <c r="Q467" s="252"/>
      <c r="R467" s="252"/>
      <c r="S467" s="252"/>
      <c r="T467" s="25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4" t="s">
        <v>253</v>
      </c>
      <c r="AU467" s="254" t="s">
        <v>92</v>
      </c>
      <c r="AV467" s="13" t="s">
        <v>92</v>
      </c>
      <c r="AW467" s="13" t="s">
        <v>36</v>
      </c>
      <c r="AX467" s="13" t="s">
        <v>83</v>
      </c>
      <c r="AY467" s="254" t="s">
        <v>244</v>
      </c>
    </row>
    <row r="468" s="13" customFormat="1">
      <c r="A468" s="13"/>
      <c r="B468" s="243"/>
      <c r="C468" s="244"/>
      <c r="D468" s="245" t="s">
        <v>253</v>
      </c>
      <c r="E468" s="246" t="s">
        <v>1</v>
      </c>
      <c r="F468" s="247" t="s">
        <v>2385</v>
      </c>
      <c r="G468" s="244"/>
      <c r="H468" s="248">
        <v>1</v>
      </c>
      <c r="I468" s="249"/>
      <c r="J468" s="244"/>
      <c r="K468" s="244"/>
      <c r="L468" s="250"/>
      <c r="M468" s="251"/>
      <c r="N468" s="252"/>
      <c r="O468" s="252"/>
      <c r="P468" s="252"/>
      <c r="Q468" s="252"/>
      <c r="R468" s="252"/>
      <c r="S468" s="252"/>
      <c r="T468" s="25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4" t="s">
        <v>253</v>
      </c>
      <c r="AU468" s="254" t="s">
        <v>92</v>
      </c>
      <c r="AV468" s="13" t="s">
        <v>92</v>
      </c>
      <c r="AW468" s="13" t="s">
        <v>36</v>
      </c>
      <c r="AX468" s="13" t="s">
        <v>83</v>
      </c>
      <c r="AY468" s="254" t="s">
        <v>244</v>
      </c>
    </row>
    <row r="469" s="13" customFormat="1">
      <c r="A469" s="13"/>
      <c r="B469" s="243"/>
      <c r="C469" s="244"/>
      <c r="D469" s="245" t="s">
        <v>253</v>
      </c>
      <c r="E469" s="246" t="s">
        <v>1</v>
      </c>
      <c r="F469" s="247" t="s">
        <v>2386</v>
      </c>
      <c r="G469" s="244"/>
      <c r="H469" s="248">
        <v>14</v>
      </c>
      <c r="I469" s="249"/>
      <c r="J469" s="244"/>
      <c r="K469" s="244"/>
      <c r="L469" s="250"/>
      <c r="M469" s="251"/>
      <c r="N469" s="252"/>
      <c r="O469" s="252"/>
      <c r="P469" s="252"/>
      <c r="Q469" s="252"/>
      <c r="R469" s="252"/>
      <c r="S469" s="252"/>
      <c r="T469" s="25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4" t="s">
        <v>253</v>
      </c>
      <c r="AU469" s="254" t="s">
        <v>92</v>
      </c>
      <c r="AV469" s="13" t="s">
        <v>92</v>
      </c>
      <c r="AW469" s="13" t="s">
        <v>36</v>
      </c>
      <c r="AX469" s="13" t="s">
        <v>83</v>
      </c>
      <c r="AY469" s="254" t="s">
        <v>244</v>
      </c>
    </row>
    <row r="470" s="13" customFormat="1">
      <c r="A470" s="13"/>
      <c r="B470" s="243"/>
      <c r="C470" s="244"/>
      <c r="D470" s="245" t="s">
        <v>253</v>
      </c>
      <c r="E470" s="246" t="s">
        <v>1</v>
      </c>
      <c r="F470" s="247" t="s">
        <v>2387</v>
      </c>
      <c r="G470" s="244"/>
      <c r="H470" s="248">
        <v>1</v>
      </c>
      <c r="I470" s="249"/>
      <c r="J470" s="244"/>
      <c r="K470" s="244"/>
      <c r="L470" s="250"/>
      <c r="M470" s="251"/>
      <c r="N470" s="252"/>
      <c r="O470" s="252"/>
      <c r="P470" s="252"/>
      <c r="Q470" s="252"/>
      <c r="R470" s="252"/>
      <c r="S470" s="252"/>
      <c r="T470" s="25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4" t="s">
        <v>253</v>
      </c>
      <c r="AU470" s="254" t="s">
        <v>92</v>
      </c>
      <c r="AV470" s="13" t="s">
        <v>92</v>
      </c>
      <c r="AW470" s="13" t="s">
        <v>36</v>
      </c>
      <c r="AX470" s="13" t="s">
        <v>83</v>
      </c>
      <c r="AY470" s="254" t="s">
        <v>244</v>
      </c>
    </row>
    <row r="471" s="13" customFormat="1">
      <c r="A471" s="13"/>
      <c r="B471" s="243"/>
      <c r="C471" s="244"/>
      <c r="D471" s="245" t="s">
        <v>253</v>
      </c>
      <c r="E471" s="246" t="s">
        <v>1</v>
      </c>
      <c r="F471" s="247" t="s">
        <v>2388</v>
      </c>
      <c r="G471" s="244"/>
      <c r="H471" s="248">
        <v>10</v>
      </c>
      <c r="I471" s="249"/>
      <c r="J471" s="244"/>
      <c r="K471" s="244"/>
      <c r="L471" s="250"/>
      <c r="M471" s="251"/>
      <c r="N471" s="252"/>
      <c r="O471" s="252"/>
      <c r="P471" s="252"/>
      <c r="Q471" s="252"/>
      <c r="R471" s="252"/>
      <c r="S471" s="252"/>
      <c r="T471" s="25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4" t="s">
        <v>253</v>
      </c>
      <c r="AU471" s="254" t="s">
        <v>92</v>
      </c>
      <c r="AV471" s="13" t="s">
        <v>92</v>
      </c>
      <c r="AW471" s="13" t="s">
        <v>36</v>
      </c>
      <c r="AX471" s="13" t="s">
        <v>83</v>
      </c>
      <c r="AY471" s="254" t="s">
        <v>244</v>
      </c>
    </row>
    <row r="472" s="13" customFormat="1">
      <c r="A472" s="13"/>
      <c r="B472" s="243"/>
      <c r="C472" s="244"/>
      <c r="D472" s="245" t="s">
        <v>253</v>
      </c>
      <c r="E472" s="246" t="s">
        <v>1</v>
      </c>
      <c r="F472" s="247" t="s">
        <v>2389</v>
      </c>
      <c r="G472" s="244"/>
      <c r="H472" s="248">
        <v>1</v>
      </c>
      <c r="I472" s="249"/>
      <c r="J472" s="244"/>
      <c r="K472" s="244"/>
      <c r="L472" s="250"/>
      <c r="M472" s="251"/>
      <c r="N472" s="252"/>
      <c r="O472" s="252"/>
      <c r="P472" s="252"/>
      <c r="Q472" s="252"/>
      <c r="R472" s="252"/>
      <c r="S472" s="252"/>
      <c r="T472" s="25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4" t="s">
        <v>253</v>
      </c>
      <c r="AU472" s="254" t="s">
        <v>92</v>
      </c>
      <c r="AV472" s="13" t="s">
        <v>92</v>
      </c>
      <c r="AW472" s="13" t="s">
        <v>36</v>
      </c>
      <c r="AX472" s="13" t="s">
        <v>83</v>
      </c>
      <c r="AY472" s="254" t="s">
        <v>244</v>
      </c>
    </row>
    <row r="473" s="13" customFormat="1">
      <c r="A473" s="13"/>
      <c r="B473" s="243"/>
      <c r="C473" s="244"/>
      <c r="D473" s="245" t="s">
        <v>253</v>
      </c>
      <c r="E473" s="246" t="s">
        <v>1</v>
      </c>
      <c r="F473" s="247" t="s">
        <v>2390</v>
      </c>
      <c r="G473" s="244"/>
      <c r="H473" s="248">
        <v>63</v>
      </c>
      <c r="I473" s="249"/>
      <c r="J473" s="244"/>
      <c r="K473" s="244"/>
      <c r="L473" s="250"/>
      <c r="M473" s="251"/>
      <c r="N473" s="252"/>
      <c r="O473" s="252"/>
      <c r="P473" s="252"/>
      <c r="Q473" s="252"/>
      <c r="R473" s="252"/>
      <c r="S473" s="252"/>
      <c r="T473" s="25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4" t="s">
        <v>253</v>
      </c>
      <c r="AU473" s="254" t="s">
        <v>92</v>
      </c>
      <c r="AV473" s="13" t="s">
        <v>92</v>
      </c>
      <c r="AW473" s="13" t="s">
        <v>36</v>
      </c>
      <c r="AX473" s="13" t="s">
        <v>83</v>
      </c>
      <c r="AY473" s="254" t="s">
        <v>244</v>
      </c>
    </row>
    <row r="474" s="13" customFormat="1">
      <c r="A474" s="13"/>
      <c r="B474" s="243"/>
      <c r="C474" s="244"/>
      <c r="D474" s="245" t="s">
        <v>253</v>
      </c>
      <c r="E474" s="246" t="s">
        <v>1</v>
      </c>
      <c r="F474" s="247" t="s">
        <v>2391</v>
      </c>
      <c r="G474" s="244"/>
      <c r="H474" s="248">
        <v>1</v>
      </c>
      <c r="I474" s="249"/>
      <c r="J474" s="244"/>
      <c r="K474" s="244"/>
      <c r="L474" s="250"/>
      <c r="M474" s="251"/>
      <c r="N474" s="252"/>
      <c r="O474" s="252"/>
      <c r="P474" s="252"/>
      <c r="Q474" s="252"/>
      <c r="R474" s="252"/>
      <c r="S474" s="252"/>
      <c r="T474" s="25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4" t="s">
        <v>253</v>
      </c>
      <c r="AU474" s="254" t="s">
        <v>92</v>
      </c>
      <c r="AV474" s="13" t="s">
        <v>92</v>
      </c>
      <c r="AW474" s="13" t="s">
        <v>36</v>
      </c>
      <c r="AX474" s="13" t="s">
        <v>83</v>
      </c>
      <c r="AY474" s="254" t="s">
        <v>244</v>
      </c>
    </row>
    <row r="475" s="13" customFormat="1">
      <c r="A475" s="13"/>
      <c r="B475" s="243"/>
      <c r="C475" s="244"/>
      <c r="D475" s="245" t="s">
        <v>253</v>
      </c>
      <c r="E475" s="246" t="s">
        <v>1</v>
      </c>
      <c r="F475" s="247" t="s">
        <v>2392</v>
      </c>
      <c r="G475" s="244"/>
      <c r="H475" s="248">
        <v>63</v>
      </c>
      <c r="I475" s="249"/>
      <c r="J475" s="244"/>
      <c r="K475" s="244"/>
      <c r="L475" s="250"/>
      <c r="M475" s="251"/>
      <c r="N475" s="252"/>
      <c r="O475" s="252"/>
      <c r="P475" s="252"/>
      <c r="Q475" s="252"/>
      <c r="R475" s="252"/>
      <c r="S475" s="252"/>
      <c r="T475" s="25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4" t="s">
        <v>253</v>
      </c>
      <c r="AU475" s="254" t="s">
        <v>92</v>
      </c>
      <c r="AV475" s="13" t="s">
        <v>92</v>
      </c>
      <c r="AW475" s="13" t="s">
        <v>36</v>
      </c>
      <c r="AX475" s="13" t="s">
        <v>83</v>
      </c>
      <c r="AY475" s="254" t="s">
        <v>244</v>
      </c>
    </row>
    <row r="476" s="13" customFormat="1">
      <c r="A476" s="13"/>
      <c r="B476" s="243"/>
      <c r="C476" s="244"/>
      <c r="D476" s="245" t="s">
        <v>253</v>
      </c>
      <c r="E476" s="246" t="s">
        <v>1</v>
      </c>
      <c r="F476" s="247" t="s">
        <v>2393</v>
      </c>
      <c r="G476" s="244"/>
      <c r="H476" s="248">
        <v>1</v>
      </c>
      <c r="I476" s="249"/>
      <c r="J476" s="244"/>
      <c r="K476" s="244"/>
      <c r="L476" s="250"/>
      <c r="M476" s="251"/>
      <c r="N476" s="252"/>
      <c r="O476" s="252"/>
      <c r="P476" s="252"/>
      <c r="Q476" s="252"/>
      <c r="R476" s="252"/>
      <c r="S476" s="252"/>
      <c r="T476" s="25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4" t="s">
        <v>253</v>
      </c>
      <c r="AU476" s="254" t="s">
        <v>92</v>
      </c>
      <c r="AV476" s="13" t="s">
        <v>92</v>
      </c>
      <c r="AW476" s="13" t="s">
        <v>36</v>
      </c>
      <c r="AX476" s="13" t="s">
        <v>83</v>
      </c>
      <c r="AY476" s="254" t="s">
        <v>244</v>
      </c>
    </row>
    <row r="477" s="13" customFormat="1">
      <c r="A477" s="13"/>
      <c r="B477" s="243"/>
      <c r="C477" s="244"/>
      <c r="D477" s="245" t="s">
        <v>253</v>
      </c>
      <c r="E477" s="246" t="s">
        <v>1</v>
      </c>
      <c r="F477" s="247" t="s">
        <v>2394</v>
      </c>
      <c r="G477" s="244"/>
      <c r="H477" s="248">
        <v>1</v>
      </c>
      <c r="I477" s="249"/>
      <c r="J477" s="244"/>
      <c r="K477" s="244"/>
      <c r="L477" s="250"/>
      <c r="M477" s="251"/>
      <c r="N477" s="252"/>
      <c r="O477" s="252"/>
      <c r="P477" s="252"/>
      <c r="Q477" s="252"/>
      <c r="R477" s="252"/>
      <c r="S477" s="252"/>
      <c r="T477" s="25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4" t="s">
        <v>253</v>
      </c>
      <c r="AU477" s="254" t="s">
        <v>92</v>
      </c>
      <c r="AV477" s="13" t="s">
        <v>92</v>
      </c>
      <c r="AW477" s="13" t="s">
        <v>36</v>
      </c>
      <c r="AX477" s="13" t="s">
        <v>83</v>
      </c>
      <c r="AY477" s="254" t="s">
        <v>244</v>
      </c>
    </row>
    <row r="478" s="13" customFormat="1">
      <c r="A478" s="13"/>
      <c r="B478" s="243"/>
      <c r="C478" s="244"/>
      <c r="D478" s="245" t="s">
        <v>253</v>
      </c>
      <c r="E478" s="246" t="s">
        <v>1</v>
      </c>
      <c r="F478" s="247" t="s">
        <v>2395</v>
      </c>
      <c r="G478" s="244"/>
      <c r="H478" s="248">
        <v>1</v>
      </c>
      <c r="I478" s="249"/>
      <c r="J478" s="244"/>
      <c r="K478" s="244"/>
      <c r="L478" s="250"/>
      <c r="M478" s="251"/>
      <c r="N478" s="252"/>
      <c r="O478" s="252"/>
      <c r="P478" s="252"/>
      <c r="Q478" s="252"/>
      <c r="R478" s="252"/>
      <c r="S478" s="252"/>
      <c r="T478" s="25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4" t="s">
        <v>253</v>
      </c>
      <c r="AU478" s="254" t="s">
        <v>92</v>
      </c>
      <c r="AV478" s="13" t="s">
        <v>92</v>
      </c>
      <c r="AW478" s="13" t="s">
        <v>36</v>
      </c>
      <c r="AX478" s="13" t="s">
        <v>83</v>
      </c>
      <c r="AY478" s="254" t="s">
        <v>244</v>
      </c>
    </row>
    <row r="479" s="13" customFormat="1">
      <c r="A479" s="13"/>
      <c r="B479" s="243"/>
      <c r="C479" s="244"/>
      <c r="D479" s="245" t="s">
        <v>253</v>
      </c>
      <c r="E479" s="246" t="s">
        <v>1</v>
      </c>
      <c r="F479" s="247" t="s">
        <v>2396</v>
      </c>
      <c r="G479" s="244"/>
      <c r="H479" s="248">
        <v>1</v>
      </c>
      <c r="I479" s="249"/>
      <c r="J479" s="244"/>
      <c r="K479" s="244"/>
      <c r="L479" s="250"/>
      <c r="M479" s="251"/>
      <c r="N479" s="252"/>
      <c r="O479" s="252"/>
      <c r="P479" s="252"/>
      <c r="Q479" s="252"/>
      <c r="R479" s="252"/>
      <c r="S479" s="252"/>
      <c r="T479" s="25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4" t="s">
        <v>253</v>
      </c>
      <c r="AU479" s="254" t="s">
        <v>92</v>
      </c>
      <c r="AV479" s="13" t="s">
        <v>92</v>
      </c>
      <c r="AW479" s="13" t="s">
        <v>36</v>
      </c>
      <c r="AX479" s="13" t="s">
        <v>83</v>
      </c>
      <c r="AY479" s="254" t="s">
        <v>244</v>
      </c>
    </row>
    <row r="480" s="13" customFormat="1">
      <c r="A480" s="13"/>
      <c r="B480" s="243"/>
      <c r="C480" s="244"/>
      <c r="D480" s="245" t="s">
        <v>253</v>
      </c>
      <c r="E480" s="246" t="s">
        <v>1</v>
      </c>
      <c r="F480" s="247" t="s">
        <v>2397</v>
      </c>
      <c r="G480" s="244"/>
      <c r="H480" s="248">
        <v>1</v>
      </c>
      <c r="I480" s="249"/>
      <c r="J480" s="244"/>
      <c r="K480" s="244"/>
      <c r="L480" s="250"/>
      <c r="M480" s="251"/>
      <c r="N480" s="252"/>
      <c r="O480" s="252"/>
      <c r="P480" s="252"/>
      <c r="Q480" s="252"/>
      <c r="R480" s="252"/>
      <c r="S480" s="252"/>
      <c r="T480" s="25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4" t="s">
        <v>253</v>
      </c>
      <c r="AU480" s="254" t="s">
        <v>92</v>
      </c>
      <c r="AV480" s="13" t="s">
        <v>92</v>
      </c>
      <c r="AW480" s="13" t="s">
        <v>36</v>
      </c>
      <c r="AX480" s="13" t="s">
        <v>83</v>
      </c>
      <c r="AY480" s="254" t="s">
        <v>244</v>
      </c>
    </row>
    <row r="481" s="13" customFormat="1">
      <c r="A481" s="13"/>
      <c r="B481" s="243"/>
      <c r="C481" s="244"/>
      <c r="D481" s="245" t="s">
        <v>253</v>
      </c>
      <c r="E481" s="246" t="s">
        <v>1</v>
      </c>
      <c r="F481" s="247" t="s">
        <v>2398</v>
      </c>
      <c r="G481" s="244"/>
      <c r="H481" s="248">
        <v>1</v>
      </c>
      <c r="I481" s="249"/>
      <c r="J481" s="244"/>
      <c r="K481" s="244"/>
      <c r="L481" s="250"/>
      <c r="M481" s="251"/>
      <c r="N481" s="252"/>
      <c r="O481" s="252"/>
      <c r="P481" s="252"/>
      <c r="Q481" s="252"/>
      <c r="R481" s="252"/>
      <c r="S481" s="252"/>
      <c r="T481" s="25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4" t="s">
        <v>253</v>
      </c>
      <c r="AU481" s="254" t="s">
        <v>92</v>
      </c>
      <c r="AV481" s="13" t="s">
        <v>92</v>
      </c>
      <c r="AW481" s="13" t="s">
        <v>36</v>
      </c>
      <c r="AX481" s="13" t="s">
        <v>83</v>
      </c>
      <c r="AY481" s="254" t="s">
        <v>244</v>
      </c>
    </row>
    <row r="482" s="13" customFormat="1">
      <c r="A482" s="13"/>
      <c r="B482" s="243"/>
      <c r="C482" s="244"/>
      <c r="D482" s="245" t="s">
        <v>253</v>
      </c>
      <c r="E482" s="246" t="s">
        <v>1</v>
      </c>
      <c r="F482" s="247" t="s">
        <v>2399</v>
      </c>
      <c r="G482" s="244"/>
      <c r="H482" s="248">
        <v>1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253</v>
      </c>
      <c r="AU482" s="254" t="s">
        <v>92</v>
      </c>
      <c r="AV482" s="13" t="s">
        <v>92</v>
      </c>
      <c r="AW482" s="13" t="s">
        <v>36</v>
      </c>
      <c r="AX482" s="13" t="s">
        <v>83</v>
      </c>
      <c r="AY482" s="254" t="s">
        <v>244</v>
      </c>
    </row>
    <row r="483" s="13" customFormat="1">
      <c r="A483" s="13"/>
      <c r="B483" s="243"/>
      <c r="C483" s="244"/>
      <c r="D483" s="245" t="s">
        <v>253</v>
      </c>
      <c r="E483" s="246" t="s">
        <v>1</v>
      </c>
      <c r="F483" s="247" t="s">
        <v>2400</v>
      </c>
      <c r="G483" s="244"/>
      <c r="H483" s="248">
        <v>7</v>
      </c>
      <c r="I483" s="249"/>
      <c r="J483" s="244"/>
      <c r="K483" s="244"/>
      <c r="L483" s="250"/>
      <c r="M483" s="251"/>
      <c r="N483" s="252"/>
      <c r="O483" s="252"/>
      <c r="P483" s="252"/>
      <c r="Q483" s="252"/>
      <c r="R483" s="252"/>
      <c r="S483" s="252"/>
      <c r="T483" s="25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4" t="s">
        <v>253</v>
      </c>
      <c r="AU483" s="254" t="s">
        <v>92</v>
      </c>
      <c r="AV483" s="13" t="s">
        <v>92</v>
      </c>
      <c r="AW483" s="13" t="s">
        <v>36</v>
      </c>
      <c r="AX483" s="13" t="s">
        <v>83</v>
      </c>
      <c r="AY483" s="254" t="s">
        <v>244</v>
      </c>
    </row>
    <row r="484" s="13" customFormat="1">
      <c r="A484" s="13"/>
      <c r="B484" s="243"/>
      <c r="C484" s="244"/>
      <c r="D484" s="245" t="s">
        <v>253</v>
      </c>
      <c r="E484" s="246" t="s">
        <v>1</v>
      </c>
      <c r="F484" s="247" t="s">
        <v>2401</v>
      </c>
      <c r="G484" s="244"/>
      <c r="H484" s="248">
        <v>1</v>
      </c>
      <c r="I484" s="249"/>
      <c r="J484" s="244"/>
      <c r="K484" s="244"/>
      <c r="L484" s="250"/>
      <c r="M484" s="251"/>
      <c r="N484" s="252"/>
      <c r="O484" s="252"/>
      <c r="P484" s="252"/>
      <c r="Q484" s="252"/>
      <c r="R484" s="252"/>
      <c r="S484" s="252"/>
      <c r="T484" s="25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4" t="s">
        <v>253</v>
      </c>
      <c r="AU484" s="254" t="s">
        <v>92</v>
      </c>
      <c r="AV484" s="13" t="s">
        <v>92</v>
      </c>
      <c r="AW484" s="13" t="s">
        <v>36</v>
      </c>
      <c r="AX484" s="13" t="s">
        <v>83</v>
      </c>
      <c r="AY484" s="254" t="s">
        <v>244</v>
      </c>
    </row>
    <row r="485" s="13" customFormat="1">
      <c r="A485" s="13"/>
      <c r="B485" s="243"/>
      <c r="C485" s="244"/>
      <c r="D485" s="245" t="s">
        <v>253</v>
      </c>
      <c r="E485" s="246" t="s">
        <v>1</v>
      </c>
      <c r="F485" s="247" t="s">
        <v>2402</v>
      </c>
      <c r="G485" s="244"/>
      <c r="H485" s="248">
        <v>1</v>
      </c>
      <c r="I485" s="249"/>
      <c r="J485" s="244"/>
      <c r="K485" s="244"/>
      <c r="L485" s="250"/>
      <c r="M485" s="251"/>
      <c r="N485" s="252"/>
      <c r="O485" s="252"/>
      <c r="P485" s="252"/>
      <c r="Q485" s="252"/>
      <c r="R485" s="252"/>
      <c r="S485" s="252"/>
      <c r="T485" s="25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4" t="s">
        <v>253</v>
      </c>
      <c r="AU485" s="254" t="s">
        <v>92</v>
      </c>
      <c r="AV485" s="13" t="s">
        <v>92</v>
      </c>
      <c r="AW485" s="13" t="s">
        <v>36</v>
      </c>
      <c r="AX485" s="13" t="s">
        <v>83</v>
      </c>
      <c r="AY485" s="254" t="s">
        <v>244</v>
      </c>
    </row>
    <row r="486" s="16" customFormat="1">
      <c r="A486" s="16"/>
      <c r="B486" s="276"/>
      <c r="C486" s="277"/>
      <c r="D486" s="245" t="s">
        <v>253</v>
      </c>
      <c r="E486" s="278" t="s">
        <v>1</v>
      </c>
      <c r="F486" s="279" t="s">
        <v>503</v>
      </c>
      <c r="G486" s="277"/>
      <c r="H486" s="280">
        <v>606</v>
      </c>
      <c r="I486" s="281"/>
      <c r="J486" s="277"/>
      <c r="K486" s="277"/>
      <c r="L486" s="282"/>
      <c r="M486" s="283"/>
      <c r="N486" s="284"/>
      <c r="O486" s="284"/>
      <c r="P486" s="284"/>
      <c r="Q486" s="284"/>
      <c r="R486" s="284"/>
      <c r="S486" s="284"/>
      <c r="T486" s="285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T486" s="286" t="s">
        <v>253</v>
      </c>
      <c r="AU486" s="286" t="s">
        <v>92</v>
      </c>
      <c r="AV486" s="16" t="s">
        <v>358</v>
      </c>
      <c r="AW486" s="16" t="s">
        <v>36</v>
      </c>
      <c r="AX486" s="16" t="s">
        <v>83</v>
      </c>
      <c r="AY486" s="286" t="s">
        <v>244</v>
      </c>
    </row>
    <row r="487" s="13" customFormat="1">
      <c r="A487" s="13"/>
      <c r="B487" s="243"/>
      <c r="C487" s="244"/>
      <c r="D487" s="245" t="s">
        <v>253</v>
      </c>
      <c r="E487" s="246" t="s">
        <v>1</v>
      </c>
      <c r="F487" s="247" t="s">
        <v>2403</v>
      </c>
      <c r="G487" s="244"/>
      <c r="H487" s="248">
        <v>46</v>
      </c>
      <c r="I487" s="249"/>
      <c r="J487" s="244"/>
      <c r="K487" s="244"/>
      <c r="L487" s="250"/>
      <c r="M487" s="251"/>
      <c r="N487" s="252"/>
      <c r="O487" s="252"/>
      <c r="P487" s="252"/>
      <c r="Q487" s="252"/>
      <c r="R487" s="252"/>
      <c r="S487" s="252"/>
      <c r="T487" s="25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4" t="s">
        <v>253</v>
      </c>
      <c r="AU487" s="254" t="s">
        <v>92</v>
      </c>
      <c r="AV487" s="13" t="s">
        <v>92</v>
      </c>
      <c r="AW487" s="13" t="s">
        <v>36</v>
      </c>
      <c r="AX487" s="13" t="s">
        <v>83</v>
      </c>
      <c r="AY487" s="254" t="s">
        <v>244</v>
      </c>
    </row>
    <row r="488" s="13" customFormat="1">
      <c r="A488" s="13"/>
      <c r="B488" s="243"/>
      <c r="C488" s="244"/>
      <c r="D488" s="245" t="s">
        <v>253</v>
      </c>
      <c r="E488" s="246" t="s">
        <v>1</v>
      </c>
      <c r="F488" s="247" t="s">
        <v>2404</v>
      </c>
      <c r="G488" s="244"/>
      <c r="H488" s="248">
        <v>1</v>
      </c>
      <c r="I488" s="249"/>
      <c r="J488" s="244"/>
      <c r="K488" s="244"/>
      <c r="L488" s="250"/>
      <c r="M488" s="251"/>
      <c r="N488" s="252"/>
      <c r="O488" s="252"/>
      <c r="P488" s="252"/>
      <c r="Q488" s="252"/>
      <c r="R488" s="252"/>
      <c r="S488" s="252"/>
      <c r="T488" s="25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4" t="s">
        <v>253</v>
      </c>
      <c r="AU488" s="254" t="s">
        <v>92</v>
      </c>
      <c r="AV488" s="13" t="s">
        <v>92</v>
      </c>
      <c r="AW488" s="13" t="s">
        <v>36</v>
      </c>
      <c r="AX488" s="13" t="s">
        <v>83</v>
      </c>
      <c r="AY488" s="254" t="s">
        <v>244</v>
      </c>
    </row>
    <row r="489" s="13" customFormat="1">
      <c r="A489" s="13"/>
      <c r="B489" s="243"/>
      <c r="C489" s="244"/>
      <c r="D489" s="245" t="s">
        <v>253</v>
      </c>
      <c r="E489" s="246" t="s">
        <v>1</v>
      </c>
      <c r="F489" s="247" t="s">
        <v>2405</v>
      </c>
      <c r="G489" s="244"/>
      <c r="H489" s="248">
        <v>7</v>
      </c>
      <c r="I489" s="249"/>
      <c r="J489" s="244"/>
      <c r="K489" s="244"/>
      <c r="L489" s="250"/>
      <c r="M489" s="251"/>
      <c r="N489" s="252"/>
      <c r="O489" s="252"/>
      <c r="P489" s="252"/>
      <c r="Q489" s="252"/>
      <c r="R489" s="252"/>
      <c r="S489" s="252"/>
      <c r="T489" s="25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4" t="s">
        <v>253</v>
      </c>
      <c r="AU489" s="254" t="s">
        <v>92</v>
      </c>
      <c r="AV489" s="13" t="s">
        <v>92</v>
      </c>
      <c r="AW489" s="13" t="s">
        <v>36</v>
      </c>
      <c r="AX489" s="13" t="s">
        <v>83</v>
      </c>
      <c r="AY489" s="254" t="s">
        <v>244</v>
      </c>
    </row>
    <row r="490" s="13" customFormat="1">
      <c r="A490" s="13"/>
      <c r="B490" s="243"/>
      <c r="C490" s="244"/>
      <c r="D490" s="245" t="s">
        <v>253</v>
      </c>
      <c r="E490" s="246" t="s">
        <v>1</v>
      </c>
      <c r="F490" s="247" t="s">
        <v>2406</v>
      </c>
      <c r="G490" s="244"/>
      <c r="H490" s="248">
        <v>38</v>
      </c>
      <c r="I490" s="249"/>
      <c r="J490" s="244"/>
      <c r="K490" s="244"/>
      <c r="L490" s="250"/>
      <c r="M490" s="251"/>
      <c r="N490" s="252"/>
      <c r="O490" s="252"/>
      <c r="P490" s="252"/>
      <c r="Q490" s="252"/>
      <c r="R490" s="252"/>
      <c r="S490" s="252"/>
      <c r="T490" s="25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4" t="s">
        <v>253</v>
      </c>
      <c r="AU490" s="254" t="s">
        <v>92</v>
      </c>
      <c r="AV490" s="13" t="s">
        <v>92</v>
      </c>
      <c r="AW490" s="13" t="s">
        <v>36</v>
      </c>
      <c r="AX490" s="13" t="s">
        <v>83</v>
      </c>
      <c r="AY490" s="254" t="s">
        <v>244</v>
      </c>
    </row>
    <row r="491" s="13" customFormat="1">
      <c r="A491" s="13"/>
      <c r="B491" s="243"/>
      <c r="C491" s="244"/>
      <c r="D491" s="245" t="s">
        <v>253</v>
      </c>
      <c r="E491" s="246" t="s">
        <v>1</v>
      </c>
      <c r="F491" s="247" t="s">
        <v>2407</v>
      </c>
      <c r="G491" s="244"/>
      <c r="H491" s="248">
        <v>1</v>
      </c>
      <c r="I491" s="249"/>
      <c r="J491" s="244"/>
      <c r="K491" s="244"/>
      <c r="L491" s="250"/>
      <c r="M491" s="251"/>
      <c r="N491" s="252"/>
      <c r="O491" s="252"/>
      <c r="P491" s="252"/>
      <c r="Q491" s="252"/>
      <c r="R491" s="252"/>
      <c r="S491" s="252"/>
      <c r="T491" s="25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4" t="s">
        <v>253</v>
      </c>
      <c r="AU491" s="254" t="s">
        <v>92</v>
      </c>
      <c r="AV491" s="13" t="s">
        <v>92</v>
      </c>
      <c r="AW491" s="13" t="s">
        <v>36</v>
      </c>
      <c r="AX491" s="13" t="s">
        <v>83</v>
      </c>
      <c r="AY491" s="254" t="s">
        <v>244</v>
      </c>
    </row>
    <row r="492" s="13" customFormat="1">
      <c r="A492" s="13"/>
      <c r="B492" s="243"/>
      <c r="C492" s="244"/>
      <c r="D492" s="245" t="s">
        <v>253</v>
      </c>
      <c r="E492" s="246" t="s">
        <v>1</v>
      </c>
      <c r="F492" s="247" t="s">
        <v>2408</v>
      </c>
      <c r="G492" s="244"/>
      <c r="H492" s="248">
        <v>15</v>
      </c>
      <c r="I492" s="249"/>
      <c r="J492" s="244"/>
      <c r="K492" s="244"/>
      <c r="L492" s="250"/>
      <c r="M492" s="251"/>
      <c r="N492" s="252"/>
      <c r="O492" s="252"/>
      <c r="P492" s="252"/>
      <c r="Q492" s="252"/>
      <c r="R492" s="252"/>
      <c r="S492" s="252"/>
      <c r="T492" s="25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4" t="s">
        <v>253</v>
      </c>
      <c r="AU492" s="254" t="s">
        <v>92</v>
      </c>
      <c r="AV492" s="13" t="s">
        <v>92</v>
      </c>
      <c r="AW492" s="13" t="s">
        <v>36</v>
      </c>
      <c r="AX492" s="13" t="s">
        <v>83</v>
      </c>
      <c r="AY492" s="254" t="s">
        <v>244</v>
      </c>
    </row>
    <row r="493" s="13" customFormat="1">
      <c r="A493" s="13"/>
      <c r="B493" s="243"/>
      <c r="C493" s="244"/>
      <c r="D493" s="245" t="s">
        <v>253</v>
      </c>
      <c r="E493" s="246" t="s">
        <v>1</v>
      </c>
      <c r="F493" s="247" t="s">
        <v>2409</v>
      </c>
      <c r="G493" s="244"/>
      <c r="H493" s="248">
        <v>14</v>
      </c>
      <c r="I493" s="249"/>
      <c r="J493" s="244"/>
      <c r="K493" s="244"/>
      <c r="L493" s="250"/>
      <c r="M493" s="251"/>
      <c r="N493" s="252"/>
      <c r="O493" s="252"/>
      <c r="P493" s="252"/>
      <c r="Q493" s="252"/>
      <c r="R493" s="252"/>
      <c r="S493" s="252"/>
      <c r="T493" s="25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4" t="s">
        <v>253</v>
      </c>
      <c r="AU493" s="254" t="s">
        <v>92</v>
      </c>
      <c r="AV493" s="13" t="s">
        <v>92</v>
      </c>
      <c r="AW493" s="13" t="s">
        <v>36</v>
      </c>
      <c r="AX493" s="13" t="s">
        <v>83</v>
      </c>
      <c r="AY493" s="254" t="s">
        <v>244</v>
      </c>
    </row>
    <row r="494" s="13" customFormat="1">
      <c r="A494" s="13"/>
      <c r="B494" s="243"/>
      <c r="C494" s="244"/>
      <c r="D494" s="245" t="s">
        <v>253</v>
      </c>
      <c r="E494" s="246" t="s">
        <v>1</v>
      </c>
      <c r="F494" s="247" t="s">
        <v>2410</v>
      </c>
      <c r="G494" s="244"/>
      <c r="H494" s="248">
        <v>1</v>
      </c>
      <c r="I494" s="249"/>
      <c r="J494" s="244"/>
      <c r="K494" s="244"/>
      <c r="L494" s="250"/>
      <c r="M494" s="251"/>
      <c r="N494" s="252"/>
      <c r="O494" s="252"/>
      <c r="P494" s="252"/>
      <c r="Q494" s="252"/>
      <c r="R494" s="252"/>
      <c r="S494" s="252"/>
      <c r="T494" s="25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4" t="s">
        <v>253</v>
      </c>
      <c r="AU494" s="254" t="s">
        <v>92</v>
      </c>
      <c r="AV494" s="13" t="s">
        <v>92</v>
      </c>
      <c r="AW494" s="13" t="s">
        <v>36</v>
      </c>
      <c r="AX494" s="13" t="s">
        <v>83</v>
      </c>
      <c r="AY494" s="254" t="s">
        <v>244</v>
      </c>
    </row>
    <row r="495" s="13" customFormat="1">
      <c r="A495" s="13"/>
      <c r="B495" s="243"/>
      <c r="C495" s="244"/>
      <c r="D495" s="245" t="s">
        <v>253</v>
      </c>
      <c r="E495" s="246" t="s">
        <v>1</v>
      </c>
      <c r="F495" s="247" t="s">
        <v>2411</v>
      </c>
      <c r="G495" s="244"/>
      <c r="H495" s="248">
        <v>32</v>
      </c>
      <c r="I495" s="249"/>
      <c r="J495" s="244"/>
      <c r="K495" s="244"/>
      <c r="L495" s="250"/>
      <c r="M495" s="251"/>
      <c r="N495" s="252"/>
      <c r="O495" s="252"/>
      <c r="P495" s="252"/>
      <c r="Q495" s="252"/>
      <c r="R495" s="252"/>
      <c r="S495" s="252"/>
      <c r="T495" s="25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4" t="s">
        <v>253</v>
      </c>
      <c r="AU495" s="254" t="s">
        <v>92</v>
      </c>
      <c r="AV495" s="13" t="s">
        <v>92</v>
      </c>
      <c r="AW495" s="13" t="s">
        <v>36</v>
      </c>
      <c r="AX495" s="13" t="s">
        <v>83</v>
      </c>
      <c r="AY495" s="254" t="s">
        <v>244</v>
      </c>
    </row>
    <row r="496" s="13" customFormat="1">
      <c r="A496" s="13"/>
      <c r="B496" s="243"/>
      <c r="C496" s="244"/>
      <c r="D496" s="245" t="s">
        <v>253</v>
      </c>
      <c r="E496" s="246" t="s">
        <v>1</v>
      </c>
      <c r="F496" s="247" t="s">
        <v>2412</v>
      </c>
      <c r="G496" s="244"/>
      <c r="H496" s="248">
        <v>1</v>
      </c>
      <c r="I496" s="249"/>
      <c r="J496" s="244"/>
      <c r="K496" s="244"/>
      <c r="L496" s="250"/>
      <c r="M496" s="251"/>
      <c r="N496" s="252"/>
      <c r="O496" s="252"/>
      <c r="P496" s="252"/>
      <c r="Q496" s="252"/>
      <c r="R496" s="252"/>
      <c r="S496" s="252"/>
      <c r="T496" s="25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4" t="s">
        <v>253</v>
      </c>
      <c r="AU496" s="254" t="s">
        <v>92</v>
      </c>
      <c r="AV496" s="13" t="s">
        <v>92</v>
      </c>
      <c r="AW496" s="13" t="s">
        <v>36</v>
      </c>
      <c r="AX496" s="13" t="s">
        <v>83</v>
      </c>
      <c r="AY496" s="254" t="s">
        <v>244</v>
      </c>
    </row>
    <row r="497" s="13" customFormat="1">
      <c r="A497" s="13"/>
      <c r="B497" s="243"/>
      <c r="C497" s="244"/>
      <c r="D497" s="245" t="s">
        <v>253</v>
      </c>
      <c r="E497" s="246" t="s">
        <v>1</v>
      </c>
      <c r="F497" s="247" t="s">
        <v>2413</v>
      </c>
      <c r="G497" s="244"/>
      <c r="H497" s="248">
        <v>46</v>
      </c>
      <c r="I497" s="249"/>
      <c r="J497" s="244"/>
      <c r="K497" s="244"/>
      <c r="L497" s="250"/>
      <c r="M497" s="251"/>
      <c r="N497" s="252"/>
      <c r="O497" s="252"/>
      <c r="P497" s="252"/>
      <c r="Q497" s="252"/>
      <c r="R497" s="252"/>
      <c r="S497" s="252"/>
      <c r="T497" s="25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4" t="s">
        <v>253</v>
      </c>
      <c r="AU497" s="254" t="s">
        <v>92</v>
      </c>
      <c r="AV497" s="13" t="s">
        <v>92</v>
      </c>
      <c r="AW497" s="13" t="s">
        <v>36</v>
      </c>
      <c r="AX497" s="13" t="s">
        <v>83</v>
      </c>
      <c r="AY497" s="254" t="s">
        <v>244</v>
      </c>
    </row>
    <row r="498" s="13" customFormat="1">
      <c r="A498" s="13"/>
      <c r="B498" s="243"/>
      <c r="C498" s="244"/>
      <c r="D498" s="245" t="s">
        <v>253</v>
      </c>
      <c r="E498" s="246" t="s">
        <v>1</v>
      </c>
      <c r="F498" s="247" t="s">
        <v>2414</v>
      </c>
      <c r="G498" s="244"/>
      <c r="H498" s="248">
        <v>1</v>
      </c>
      <c r="I498" s="249"/>
      <c r="J498" s="244"/>
      <c r="K498" s="244"/>
      <c r="L498" s="250"/>
      <c r="M498" s="251"/>
      <c r="N498" s="252"/>
      <c r="O498" s="252"/>
      <c r="P498" s="252"/>
      <c r="Q498" s="252"/>
      <c r="R498" s="252"/>
      <c r="S498" s="252"/>
      <c r="T498" s="25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4" t="s">
        <v>253</v>
      </c>
      <c r="AU498" s="254" t="s">
        <v>92</v>
      </c>
      <c r="AV498" s="13" t="s">
        <v>92</v>
      </c>
      <c r="AW498" s="13" t="s">
        <v>36</v>
      </c>
      <c r="AX498" s="13" t="s">
        <v>83</v>
      </c>
      <c r="AY498" s="254" t="s">
        <v>244</v>
      </c>
    </row>
    <row r="499" s="13" customFormat="1">
      <c r="A499" s="13"/>
      <c r="B499" s="243"/>
      <c r="C499" s="244"/>
      <c r="D499" s="245" t="s">
        <v>253</v>
      </c>
      <c r="E499" s="246" t="s">
        <v>1</v>
      </c>
      <c r="F499" s="247" t="s">
        <v>2415</v>
      </c>
      <c r="G499" s="244"/>
      <c r="H499" s="248">
        <v>1</v>
      </c>
      <c r="I499" s="249"/>
      <c r="J499" s="244"/>
      <c r="K499" s="244"/>
      <c r="L499" s="250"/>
      <c r="M499" s="251"/>
      <c r="N499" s="252"/>
      <c r="O499" s="252"/>
      <c r="P499" s="252"/>
      <c r="Q499" s="252"/>
      <c r="R499" s="252"/>
      <c r="S499" s="252"/>
      <c r="T499" s="25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4" t="s">
        <v>253</v>
      </c>
      <c r="AU499" s="254" t="s">
        <v>92</v>
      </c>
      <c r="AV499" s="13" t="s">
        <v>92</v>
      </c>
      <c r="AW499" s="13" t="s">
        <v>36</v>
      </c>
      <c r="AX499" s="13" t="s">
        <v>83</v>
      </c>
      <c r="AY499" s="254" t="s">
        <v>244</v>
      </c>
    </row>
    <row r="500" s="13" customFormat="1">
      <c r="A500" s="13"/>
      <c r="B500" s="243"/>
      <c r="C500" s="244"/>
      <c r="D500" s="245" t="s">
        <v>253</v>
      </c>
      <c r="E500" s="246" t="s">
        <v>1</v>
      </c>
      <c r="F500" s="247" t="s">
        <v>2416</v>
      </c>
      <c r="G500" s="244"/>
      <c r="H500" s="248">
        <v>53</v>
      </c>
      <c r="I500" s="249"/>
      <c r="J500" s="244"/>
      <c r="K500" s="244"/>
      <c r="L500" s="250"/>
      <c r="M500" s="251"/>
      <c r="N500" s="252"/>
      <c r="O500" s="252"/>
      <c r="P500" s="252"/>
      <c r="Q500" s="252"/>
      <c r="R500" s="252"/>
      <c r="S500" s="252"/>
      <c r="T500" s="25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4" t="s">
        <v>253</v>
      </c>
      <c r="AU500" s="254" t="s">
        <v>92</v>
      </c>
      <c r="AV500" s="13" t="s">
        <v>92</v>
      </c>
      <c r="AW500" s="13" t="s">
        <v>36</v>
      </c>
      <c r="AX500" s="13" t="s">
        <v>83</v>
      </c>
      <c r="AY500" s="254" t="s">
        <v>244</v>
      </c>
    </row>
    <row r="501" s="13" customFormat="1">
      <c r="A501" s="13"/>
      <c r="B501" s="243"/>
      <c r="C501" s="244"/>
      <c r="D501" s="245" t="s">
        <v>253</v>
      </c>
      <c r="E501" s="246" t="s">
        <v>1</v>
      </c>
      <c r="F501" s="247" t="s">
        <v>2407</v>
      </c>
      <c r="G501" s="244"/>
      <c r="H501" s="248">
        <v>1</v>
      </c>
      <c r="I501" s="249"/>
      <c r="J501" s="244"/>
      <c r="K501" s="244"/>
      <c r="L501" s="250"/>
      <c r="M501" s="251"/>
      <c r="N501" s="252"/>
      <c r="O501" s="252"/>
      <c r="P501" s="252"/>
      <c r="Q501" s="252"/>
      <c r="R501" s="252"/>
      <c r="S501" s="252"/>
      <c r="T501" s="25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4" t="s">
        <v>253</v>
      </c>
      <c r="AU501" s="254" t="s">
        <v>92</v>
      </c>
      <c r="AV501" s="13" t="s">
        <v>92</v>
      </c>
      <c r="AW501" s="13" t="s">
        <v>36</v>
      </c>
      <c r="AX501" s="13" t="s">
        <v>83</v>
      </c>
      <c r="AY501" s="254" t="s">
        <v>244</v>
      </c>
    </row>
    <row r="502" s="13" customFormat="1">
      <c r="A502" s="13"/>
      <c r="B502" s="243"/>
      <c r="C502" s="244"/>
      <c r="D502" s="245" t="s">
        <v>253</v>
      </c>
      <c r="E502" s="246" t="s">
        <v>1</v>
      </c>
      <c r="F502" s="247" t="s">
        <v>2417</v>
      </c>
      <c r="G502" s="244"/>
      <c r="H502" s="248">
        <v>53</v>
      </c>
      <c r="I502" s="249"/>
      <c r="J502" s="244"/>
      <c r="K502" s="244"/>
      <c r="L502" s="250"/>
      <c r="M502" s="251"/>
      <c r="N502" s="252"/>
      <c r="O502" s="252"/>
      <c r="P502" s="252"/>
      <c r="Q502" s="252"/>
      <c r="R502" s="252"/>
      <c r="S502" s="252"/>
      <c r="T502" s="25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4" t="s">
        <v>253</v>
      </c>
      <c r="AU502" s="254" t="s">
        <v>92</v>
      </c>
      <c r="AV502" s="13" t="s">
        <v>92</v>
      </c>
      <c r="AW502" s="13" t="s">
        <v>36</v>
      </c>
      <c r="AX502" s="13" t="s">
        <v>83</v>
      </c>
      <c r="AY502" s="254" t="s">
        <v>244</v>
      </c>
    </row>
    <row r="503" s="13" customFormat="1">
      <c r="A503" s="13"/>
      <c r="B503" s="243"/>
      <c r="C503" s="244"/>
      <c r="D503" s="245" t="s">
        <v>253</v>
      </c>
      <c r="E503" s="246" t="s">
        <v>1</v>
      </c>
      <c r="F503" s="247" t="s">
        <v>2404</v>
      </c>
      <c r="G503" s="244"/>
      <c r="H503" s="248">
        <v>1</v>
      </c>
      <c r="I503" s="249"/>
      <c r="J503" s="244"/>
      <c r="K503" s="244"/>
      <c r="L503" s="250"/>
      <c r="M503" s="251"/>
      <c r="N503" s="252"/>
      <c r="O503" s="252"/>
      <c r="P503" s="252"/>
      <c r="Q503" s="252"/>
      <c r="R503" s="252"/>
      <c r="S503" s="252"/>
      <c r="T503" s="25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4" t="s">
        <v>253</v>
      </c>
      <c r="AU503" s="254" t="s">
        <v>92</v>
      </c>
      <c r="AV503" s="13" t="s">
        <v>92</v>
      </c>
      <c r="AW503" s="13" t="s">
        <v>36</v>
      </c>
      <c r="AX503" s="13" t="s">
        <v>83</v>
      </c>
      <c r="AY503" s="254" t="s">
        <v>244</v>
      </c>
    </row>
    <row r="504" s="13" customFormat="1">
      <c r="A504" s="13"/>
      <c r="B504" s="243"/>
      <c r="C504" s="244"/>
      <c r="D504" s="245" t="s">
        <v>253</v>
      </c>
      <c r="E504" s="246" t="s">
        <v>1</v>
      </c>
      <c r="F504" s="247" t="s">
        <v>2418</v>
      </c>
      <c r="G504" s="244"/>
      <c r="H504" s="248">
        <v>18</v>
      </c>
      <c r="I504" s="249"/>
      <c r="J504" s="244"/>
      <c r="K504" s="244"/>
      <c r="L504" s="250"/>
      <c r="M504" s="251"/>
      <c r="N504" s="252"/>
      <c r="O504" s="252"/>
      <c r="P504" s="252"/>
      <c r="Q504" s="252"/>
      <c r="R504" s="252"/>
      <c r="S504" s="252"/>
      <c r="T504" s="25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4" t="s">
        <v>253</v>
      </c>
      <c r="AU504" s="254" t="s">
        <v>92</v>
      </c>
      <c r="AV504" s="13" t="s">
        <v>92</v>
      </c>
      <c r="AW504" s="13" t="s">
        <v>36</v>
      </c>
      <c r="AX504" s="13" t="s">
        <v>83</v>
      </c>
      <c r="AY504" s="254" t="s">
        <v>244</v>
      </c>
    </row>
    <row r="505" s="13" customFormat="1">
      <c r="A505" s="13"/>
      <c r="B505" s="243"/>
      <c r="C505" s="244"/>
      <c r="D505" s="245" t="s">
        <v>253</v>
      </c>
      <c r="E505" s="246" t="s">
        <v>1</v>
      </c>
      <c r="F505" s="247" t="s">
        <v>2419</v>
      </c>
      <c r="G505" s="244"/>
      <c r="H505" s="248">
        <v>19</v>
      </c>
      <c r="I505" s="249"/>
      <c r="J505" s="244"/>
      <c r="K505" s="244"/>
      <c r="L505" s="250"/>
      <c r="M505" s="251"/>
      <c r="N505" s="252"/>
      <c r="O505" s="252"/>
      <c r="P505" s="252"/>
      <c r="Q505" s="252"/>
      <c r="R505" s="252"/>
      <c r="S505" s="252"/>
      <c r="T505" s="25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4" t="s">
        <v>253</v>
      </c>
      <c r="AU505" s="254" t="s">
        <v>92</v>
      </c>
      <c r="AV505" s="13" t="s">
        <v>92</v>
      </c>
      <c r="AW505" s="13" t="s">
        <v>36</v>
      </c>
      <c r="AX505" s="13" t="s">
        <v>83</v>
      </c>
      <c r="AY505" s="254" t="s">
        <v>244</v>
      </c>
    </row>
    <row r="506" s="13" customFormat="1">
      <c r="A506" s="13"/>
      <c r="B506" s="243"/>
      <c r="C506" s="244"/>
      <c r="D506" s="245" t="s">
        <v>253</v>
      </c>
      <c r="E506" s="246" t="s">
        <v>1</v>
      </c>
      <c r="F506" s="247" t="s">
        <v>2420</v>
      </c>
      <c r="G506" s="244"/>
      <c r="H506" s="248">
        <v>1</v>
      </c>
      <c r="I506" s="249"/>
      <c r="J506" s="244"/>
      <c r="K506" s="244"/>
      <c r="L506" s="250"/>
      <c r="M506" s="251"/>
      <c r="N506" s="252"/>
      <c r="O506" s="252"/>
      <c r="P506" s="252"/>
      <c r="Q506" s="252"/>
      <c r="R506" s="252"/>
      <c r="S506" s="252"/>
      <c r="T506" s="25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4" t="s">
        <v>253</v>
      </c>
      <c r="AU506" s="254" t="s">
        <v>92</v>
      </c>
      <c r="AV506" s="13" t="s">
        <v>92</v>
      </c>
      <c r="AW506" s="13" t="s">
        <v>36</v>
      </c>
      <c r="AX506" s="13" t="s">
        <v>83</v>
      </c>
      <c r="AY506" s="254" t="s">
        <v>244</v>
      </c>
    </row>
    <row r="507" s="13" customFormat="1">
      <c r="A507" s="13"/>
      <c r="B507" s="243"/>
      <c r="C507" s="244"/>
      <c r="D507" s="245" t="s">
        <v>253</v>
      </c>
      <c r="E507" s="246" t="s">
        <v>1</v>
      </c>
      <c r="F507" s="247" t="s">
        <v>2421</v>
      </c>
      <c r="G507" s="244"/>
      <c r="H507" s="248">
        <v>1</v>
      </c>
      <c r="I507" s="249"/>
      <c r="J507" s="244"/>
      <c r="K507" s="244"/>
      <c r="L507" s="250"/>
      <c r="M507" s="251"/>
      <c r="N507" s="252"/>
      <c r="O507" s="252"/>
      <c r="P507" s="252"/>
      <c r="Q507" s="252"/>
      <c r="R507" s="252"/>
      <c r="S507" s="252"/>
      <c r="T507" s="25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4" t="s">
        <v>253</v>
      </c>
      <c r="AU507" s="254" t="s">
        <v>92</v>
      </c>
      <c r="AV507" s="13" t="s">
        <v>92</v>
      </c>
      <c r="AW507" s="13" t="s">
        <v>36</v>
      </c>
      <c r="AX507" s="13" t="s">
        <v>83</v>
      </c>
      <c r="AY507" s="254" t="s">
        <v>244</v>
      </c>
    </row>
    <row r="508" s="13" customFormat="1">
      <c r="A508" s="13"/>
      <c r="B508" s="243"/>
      <c r="C508" s="244"/>
      <c r="D508" s="245" t="s">
        <v>253</v>
      </c>
      <c r="E508" s="246" t="s">
        <v>1</v>
      </c>
      <c r="F508" s="247" t="s">
        <v>2422</v>
      </c>
      <c r="G508" s="244"/>
      <c r="H508" s="248">
        <v>14</v>
      </c>
      <c r="I508" s="249"/>
      <c r="J508" s="244"/>
      <c r="K508" s="244"/>
      <c r="L508" s="250"/>
      <c r="M508" s="251"/>
      <c r="N508" s="252"/>
      <c r="O508" s="252"/>
      <c r="P508" s="252"/>
      <c r="Q508" s="252"/>
      <c r="R508" s="252"/>
      <c r="S508" s="252"/>
      <c r="T508" s="25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4" t="s">
        <v>253</v>
      </c>
      <c r="AU508" s="254" t="s">
        <v>92</v>
      </c>
      <c r="AV508" s="13" t="s">
        <v>92</v>
      </c>
      <c r="AW508" s="13" t="s">
        <v>36</v>
      </c>
      <c r="AX508" s="13" t="s">
        <v>83</v>
      </c>
      <c r="AY508" s="254" t="s">
        <v>244</v>
      </c>
    </row>
    <row r="509" s="13" customFormat="1">
      <c r="A509" s="13"/>
      <c r="B509" s="243"/>
      <c r="C509" s="244"/>
      <c r="D509" s="245" t="s">
        <v>253</v>
      </c>
      <c r="E509" s="246" t="s">
        <v>1</v>
      </c>
      <c r="F509" s="247" t="s">
        <v>2423</v>
      </c>
      <c r="G509" s="244"/>
      <c r="H509" s="248">
        <v>1</v>
      </c>
      <c r="I509" s="249"/>
      <c r="J509" s="244"/>
      <c r="K509" s="244"/>
      <c r="L509" s="250"/>
      <c r="M509" s="251"/>
      <c r="N509" s="252"/>
      <c r="O509" s="252"/>
      <c r="P509" s="252"/>
      <c r="Q509" s="252"/>
      <c r="R509" s="252"/>
      <c r="S509" s="252"/>
      <c r="T509" s="25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4" t="s">
        <v>253</v>
      </c>
      <c r="AU509" s="254" t="s">
        <v>92</v>
      </c>
      <c r="AV509" s="13" t="s">
        <v>92</v>
      </c>
      <c r="AW509" s="13" t="s">
        <v>36</v>
      </c>
      <c r="AX509" s="13" t="s">
        <v>83</v>
      </c>
      <c r="AY509" s="254" t="s">
        <v>244</v>
      </c>
    </row>
    <row r="510" s="13" customFormat="1">
      <c r="A510" s="13"/>
      <c r="B510" s="243"/>
      <c r="C510" s="244"/>
      <c r="D510" s="245" t="s">
        <v>253</v>
      </c>
      <c r="E510" s="246" t="s">
        <v>1</v>
      </c>
      <c r="F510" s="247" t="s">
        <v>2424</v>
      </c>
      <c r="G510" s="244"/>
      <c r="H510" s="248">
        <v>17</v>
      </c>
      <c r="I510" s="249"/>
      <c r="J510" s="244"/>
      <c r="K510" s="244"/>
      <c r="L510" s="250"/>
      <c r="M510" s="251"/>
      <c r="N510" s="252"/>
      <c r="O510" s="252"/>
      <c r="P510" s="252"/>
      <c r="Q510" s="252"/>
      <c r="R510" s="252"/>
      <c r="S510" s="252"/>
      <c r="T510" s="25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4" t="s">
        <v>253</v>
      </c>
      <c r="AU510" s="254" t="s">
        <v>92</v>
      </c>
      <c r="AV510" s="13" t="s">
        <v>92</v>
      </c>
      <c r="AW510" s="13" t="s">
        <v>36</v>
      </c>
      <c r="AX510" s="13" t="s">
        <v>83</v>
      </c>
      <c r="AY510" s="254" t="s">
        <v>244</v>
      </c>
    </row>
    <row r="511" s="13" customFormat="1">
      <c r="A511" s="13"/>
      <c r="B511" s="243"/>
      <c r="C511" s="244"/>
      <c r="D511" s="245" t="s">
        <v>253</v>
      </c>
      <c r="E511" s="246" t="s">
        <v>1</v>
      </c>
      <c r="F511" s="247" t="s">
        <v>2425</v>
      </c>
      <c r="G511" s="244"/>
      <c r="H511" s="248">
        <v>1</v>
      </c>
      <c r="I511" s="249"/>
      <c r="J511" s="244"/>
      <c r="K511" s="244"/>
      <c r="L511" s="250"/>
      <c r="M511" s="251"/>
      <c r="N511" s="252"/>
      <c r="O511" s="252"/>
      <c r="P511" s="252"/>
      <c r="Q511" s="252"/>
      <c r="R511" s="252"/>
      <c r="S511" s="252"/>
      <c r="T511" s="25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4" t="s">
        <v>253</v>
      </c>
      <c r="AU511" s="254" t="s">
        <v>92</v>
      </c>
      <c r="AV511" s="13" t="s">
        <v>92</v>
      </c>
      <c r="AW511" s="13" t="s">
        <v>36</v>
      </c>
      <c r="AX511" s="13" t="s">
        <v>83</v>
      </c>
      <c r="AY511" s="254" t="s">
        <v>244</v>
      </c>
    </row>
    <row r="512" s="13" customFormat="1">
      <c r="A512" s="13"/>
      <c r="B512" s="243"/>
      <c r="C512" s="244"/>
      <c r="D512" s="245" t="s">
        <v>253</v>
      </c>
      <c r="E512" s="246" t="s">
        <v>1</v>
      </c>
      <c r="F512" s="247" t="s">
        <v>2426</v>
      </c>
      <c r="G512" s="244"/>
      <c r="H512" s="248">
        <v>14</v>
      </c>
      <c r="I512" s="249"/>
      <c r="J512" s="244"/>
      <c r="K512" s="244"/>
      <c r="L512" s="250"/>
      <c r="M512" s="251"/>
      <c r="N512" s="252"/>
      <c r="O512" s="252"/>
      <c r="P512" s="252"/>
      <c r="Q512" s="252"/>
      <c r="R512" s="252"/>
      <c r="S512" s="252"/>
      <c r="T512" s="25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4" t="s">
        <v>253</v>
      </c>
      <c r="AU512" s="254" t="s">
        <v>92</v>
      </c>
      <c r="AV512" s="13" t="s">
        <v>92</v>
      </c>
      <c r="AW512" s="13" t="s">
        <v>36</v>
      </c>
      <c r="AX512" s="13" t="s">
        <v>83</v>
      </c>
      <c r="AY512" s="254" t="s">
        <v>244</v>
      </c>
    </row>
    <row r="513" s="13" customFormat="1">
      <c r="A513" s="13"/>
      <c r="B513" s="243"/>
      <c r="C513" s="244"/>
      <c r="D513" s="245" t="s">
        <v>253</v>
      </c>
      <c r="E513" s="246" t="s">
        <v>1</v>
      </c>
      <c r="F513" s="247" t="s">
        <v>2427</v>
      </c>
      <c r="G513" s="244"/>
      <c r="H513" s="248">
        <v>18</v>
      </c>
      <c r="I513" s="249"/>
      <c r="J513" s="244"/>
      <c r="K513" s="244"/>
      <c r="L513" s="250"/>
      <c r="M513" s="251"/>
      <c r="N513" s="252"/>
      <c r="O513" s="252"/>
      <c r="P513" s="252"/>
      <c r="Q513" s="252"/>
      <c r="R513" s="252"/>
      <c r="S513" s="252"/>
      <c r="T513" s="25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4" t="s">
        <v>253</v>
      </c>
      <c r="AU513" s="254" t="s">
        <v>92</v>
      </c>
      <c r="AV513" s="13" t="s">
        <v>92</v>
      </c>
      <c r="AW513" s="13" t="s">
        <v>36</v>
      </c>
      <c r="AX513" s="13" t="s">
        <v>83</v>
      </c>
      <c r="AY513" s="254" t="s">
        <v>244</v>
      </c>
    </row>
    <row r="514" s="13" customFormat="1">
      <c r="A514" s="13"/>
      <c r="B514" s="243"/>
      <c r="C514" s="244"/>
      <c r="D514" s="245" t="s">
        <v>253</v>
      </c>
      <c r="E514" s="246" t="s">
        <v>1</v>
      </c>
      <c r="F514" s="247" t="s">
        <v>2428</v>
      </c>
      <c r="G514" s="244"/>
      <c r="H514" s="248">
        <v>20</v>
      </c>
      <c r="I514" s="249"/>
      <c r="J514" s="244"/>
      <c r="K514" s="244"/>
      <c r="L514" s="250"/>
      <c r="M514" s="251"/>
      <c r="N514" s="252"/>
      <c r="O514" s="252"/>
      <c r="P514" s="252"/>
      <c r="Q514" s="252"/>
      <c r="R514" s="252"/>
      <c r="S514" s="252"/>
      <c r="T514" s="25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4" t="s">
        <v>253</v>
      </c>
      <c r="AU514" s="254" t="s">
        <v>92</v>
      </c>
      <c r="AV514" s="13" t="s">
        <v>92</v>
      </c>
      <c r="AW514" s="13" t="s">
        <v>36</v>
      </c>
      <c r="AX514" s="13" t="s">
        <v>83</v>
      </c>
      <c r="AY514" s="254" t="s">
        <v>244</v>
      </c>
    </row>
    <row r="515" s="13" customFormat="1">
      <c r="A515" s="13"/>
      <c r="B515" s="243"/>
      <c r="C515" s="244"/>
      <c r="D515" s="245" t="s">
        <v>253</v>
      </c>
      <c r="E515" s="246" t="s">
        <v>1</v>
      </c>
      <c r="F515" s="247" t="s">
        <v>2429</v>
      </c>
      <c r="G515" s="244"/>
      <c r="H515" s="248">
        <v>1</v>
      </c>
      <c r="I515" s="249"/>
      <c r="J515" s="244"/>
      <c r="K515" s="244"/>
      <c r="L515" s="250"/>
      <c r="M515" s="251"/>
      <c r="N515" s="252"/>
      <c r="O515" s="252"/>
      <c r="P515" s="252"/>
      <c r="Q515" s="252"/>
      <c r="R515" s="252"/>
      <c r="S515" s="252"/>
      <c r="T515" s="25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4" t="s">
        <v>253</v>
      </c>
      <c r="AU515" s="254" t="s">
        <v>92</v>
      </c>
      <c r="AV515" s="13" t="s">
        <v>92</v>
      </c>
      <c r="AW515" s="13" t="s">
        <v>36</v>
      </c>
      <c r="AX515" s="13" t="s">
        <v>83</v>
      </c>
      <c r="AY515" s="254" t="s">
        <v>244</v>
      </c>
    </row>
    <row r="516" s="13" customFormat="1">
      <c r="A516" s="13"/>
      <c r="B516" s="243"/>
      <c r="C516" s="244"/>
      <c r="D516" s="245" t="s">
        <v>253</v>
      </c>
      <c r="E516" s="246" t="s">
        <v>1</v>
      </c>
      <c r="F516" s="247" t="s">
        <v>2430</v>
      </c>
      <c r="G516" s="244"/>
      <c r="H516" s="248">
        <v>14</v>
      </c>
      <c r="I516" s="249"/>
      <c r="J516" s="244"/>
      <c r="K516" s="244"/>
      <c r="L516" s="250"/>
      <c r="M516" s="251"/>
      <c r="N516" s="252"/>
      <c r="O516" s="252"/>
      <c r="P516" s="252"/>
      <c r="Q516" s="252"/>
      <c r="R516" s="252"/>
      <c r="S516" s="252"/>
      <c r="T516" s="25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4" t="s">
        <v>253</v>
      </c>
      <c r="AU516" s="254" t="s">
        <v>92</v>
      </c>
      <c r="AV516" s="13" t="s">
        <v>92</v>
      </c>
      <c r="AW516" s="13" t="s">
        <v>36</v>
      </c>
      <c r="AX516" s="13" t="s">
        <v>83</v>
      </c>
      <c r="AY516" s="254" t="s">
        <v>244</v>
      </c>
    </row>
    <row r="517" s="13" customFormat="1">
      <c r="A517" s="13"/>
      <c r="B517" s="243"/>
      <c r="C517" s="244"/>
      <c r="D517" s="245" t="s">
        <v>253</v>
      </c>
      <c r="E517" s="246" t="s">
        <v>1</v>
      </c>
      <c r="F517" s="247" t="s">
        <v>2431</v>
      </c>
      <c r="G517" s="244"/>
      <c r="H517" s="248">
        <v>1</v>
      </c>
      <c r="I517" s="249"/>
      <c r="J517" s="244"/>
      <c r="K517" s="244"/>
      <c r="L517" s="250"/>
      <c r="M517" s="251"/>
      <c r="N517" s="252"/>
      <c r="O517" s="252"/>
      <c r="P517" s="252"/>
      <c r="Q517" s="252"/>
      <c r="R517" s="252"/>
      <c r="S517" s="252"/>
      <c r="T517" s="25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4" t="s">
        <v>253</v>
      </c>
      <c r="AU517" s="254" t="s">
        <v>92</v>
      </c>
      <c r="AV517" s="13" t="s">
        <v>92</v>
      </c>
      <c r="AW517" s="13" t="s">
        <v>36</v>
      </c>
      <c r="AX517" s="13" t="s">
        <v>83</v>
      </c>
      <c r="AY517" s="254" t="s">
        <v>244</v>
      </c>
    </row>
    <row r="518" s="13" customFormat="1">
      <c r="A518" s="13"/>
      <c r="B518" s="243"/>
      <c r="C518" s="244"/>
      <c r="D518" s="245" t="s">
        <v>253</v>
      </c>
      <c r="E518" s="246" t="s">
        <v>1</v>
      </c>
      <c r="F518" s="247" t="s">
        <v>2432</v>
      </c>
      <c r="G518" s="244"/>
      <c r="H518" s="248">
        <v>10</v>
      </c>
      <c r="I518" s="249"/>
      <c r="J518" s="244"/>
      <c r="K518" s="244"/>
      <c r="L518" s="250"/>
      <c r="M518" s="251"/>
      <c r="N518" s="252"/>
      <c r="O518" s="252"/>
      <c r="P518" s="252"/>
      <c r="Q518" s="252"/>
      <c r="R518" s="252"/>
      <c r="S518" s="252"/>
      <c r="T518" s="25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4" t="s">
        <v>253</v>
      </c>
      <c r="AU518" s="254" t="s">
        <v>92</v>
      </c>
      <c r="AV518" s="13" t="s">
        <v>92</v>
      </c>
      <c r="AW518" s="13" t="s">
        <v>36</v>
      </c>
      <c r="AX518" s="13" t="s">
        <v>83</v>
      </c>
      <c r="AY518" s="254" t="s">
        <v>244</v>
      </c>
    </row>
    <row r="519" s="13" customFormat="1">
      <c r="A519" s="13"/>
      <c r="B519" s="243"/>
      <c r="C519" s="244"/>
      <c r="D519" s="245" t="s">
        <v>253</v>
      </c>
      <c r="E519" s="246" t="s">
        <v>1</v>
      </c>
      <c r="F519" s="247" t="s">
        <v>2433</v>
      </c>
      <c r="G519" s="244"/>
      <c r="H519" s="248">
        <v>1</v>
      </c>
      <c r="I519" s="249"/>
      <c r="J519" s="244"/>
      <c r="K519" s="244"/>
      <c r="L519" s="250"/>
      <c r="M519" s="251"/>
      <c r="N519" s="252"/>
      <c r="O519" s="252"/>
      <c r="P519" s="252"/>
      <c r="Q519" s="252"/>
      <c r="R519" s="252"/>
      <c r="S519" s="252"/>
      <c r="T519" s="25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4" t="s">
        <v>253</v>
      </c>
      <c r="AU519" s="254" t="s">
        <v>92</v>
      </c>
      <c r="AV519" s="13" t="s">
        <v>92</v>
      </c>
      <c r="AW519" s="13" t="s">
        <v>36</v>
      </c>
      <c r="AX519" s="13" t="s">
        <v>83</v>
      </c>
      <c r="AY519" s="254" t="s">
        <v>244</v>
      </c>
    </row>
    <row r="520" s="13" customFormat="1">
      <c r="A520" s="13"/>
      <c r="B520" s="243"/>
      <c r="C520" s="244"/>
      <c r="D520" s="245" t="s">
        <v>253</v>
      </c>
      <c r="E520" s="246" t="s">
        <v>1</v>
      </c>
      <c r="F520" s="247" t="s">
        <v>2434</v>
      </c>
      <c r="G520" s="244"/>
      <c r="H520" s="248">
        <v>63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253</v>
      </c>
      <c r="AU520" s="254" t="s">
        <v>92</v>
      </c>
      <c r="AV520" s="13" t="s">
        <v>92</v>
      </c>
      <c r="AW520" s="13" t="s">
        <v>36</v>
      </c>
      <c r="AX520" s="13" t="s">
        <v>83</v>
      </c>
      <c r="AY520" s="254" t="s">
        <v>244</v>
      </c>
    </row>
    <row r="521" s="13" customFormat="1">
      <c r="A521" s="13"/>
      <c r="B521" s="243"/>
      <c r="C521" s="244"/>
      <c r="D521" s="245" t="s">
        <v>253</v>
      </c>
      <c r="E521" s="246" t="s">
        <v>1</v>
      </c>
      <c r="F521" s="247" t="s">
        <v>2435</v>
      </c>
      <c r="G521" s="244"/>
      <c r="H521" s="248">
        <v>1</v>
      </c>
      <c r="I521" s="249"/>
      <c r="J521" s="244"/>
      <c r="K521" s="244"/>
      <c r="L521" s="250"/>
      <c r="M521" s="251"/>
      <c r="N521" s="252"/>
      <c r="O521" s="252"/>
      <c r="P521" s="252"/>
      <c r="Q521" s="252"/>
      <c r="R521" s="252"/>
      <c r="S521" s="252"/>
      <c r="T521" s="25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4" t="s">
        <v>253</v>
      </c>
      <c r="AU521" s="254" t="s">
        <v>92</v>
      </c>
      <c r="AV521" s="13" t="s">
        <v>92</v>
      </c>
      <c r="AW521" s="13" t="s">
        <v>36</v>
      </c>
      <c r="AX521" s="13" t="s">
        <v>83</v>
      </c>
      <c r="AY521" s="254" t="s">
        <v>244</v>
      </c>
    </row>
    <row r="522" s="13" customFormat="1">
      <c r="A522" s="13"/>
      <c r="B522" s="243"/>
      <c r="C522" s="244"/>
      <c r="D522" s="245" t="s">
        <v>253</v>
      </c>
      <c r="E522" s="246" t="s">
        <v>1</v>
      </c>
      <c r="F522" s="247" t="s">
        <v>2436</v>
      </c>
      <c r="G522" s="244"/>
      <c r="H522" s="248">
        <v>63</v>
      </c>
      <c r="I522" s="249"/>
      <c r="J522" s="244"/>
      <c r="K522" s="244"/>
      <c r="L522" s="250"/>
      <c r="M522" s="251"/>
      <c r="N522" s="252"/>
      <c r="O522" s="252"/>
      <c r="P522" s="252"/>
      <c r="Q522" s="252"/>
      <c r="R522" s="252"/>
      <c r="S522" s="252"/>
      <c r="T522" s="25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4" t="s">
        <v>253</v>
      </c>
      <c r="AU522" s="254" t="s">
        <v>92</v>
      </c>
      <c r="AV522" s="13" t="s">
        <v>92</v>
      </c>
      <c r="AW522" s="13" t="s">
        <v>36</v>
      </c>
      <c r="AX522" s="13" t="s">
        <v>83</v>
      </c>
      <c r="AY522" s="254" t="s">
        <v>244</v>
      </c>
    </row>
    <row r="523" s="13" customFormat="1">
      <c r="A523" s="13"/>
      <c r="B523" s="243"/>
      <c r="C523" s="244"/>
      <c r="D523" s="245" t="s">
        <v>253</v>
      </c>
      <c r="E523" s="246" t="s">
        <v>1</v>
      </c>
      <c r="F523" s="247" t="s">
        <v>2437</v>
      </c>
      <c r="G523" s="244"/>
      <c r="H523" s="248">
        <v>1</v>
      </c>
      <c r="I523" s="249"/>
      <c r="J523" s="244"/>
      <c r="K523" s="244"/>
      <c r="L523" s="250"/>
      <c r="M523" s="251"/>
      <c r="N523" s="252"/>
      <c r="O523" s="252"/>
      <c r="P523" s="252"/>
      <c r="Q523" s="252"/>
      <c r="R523" s="252"/>
      <c r="S523" s="252"/>
      <c r="T523" s="25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4" t="s">
        <v>253</v>
      </c>
      <c r="AU523" s="254" t="s">
        <v>92</v>
      </c>
      <c r="AV523" s="13" t="s">
        <v>92</v>
      </c>
      <c r="AW523" s="13" t="s">
        <v>36</v>
      </c>
      <c r="AX523" s="13" t="s">
        <v>83</v>
      </c>
      <c r="AY523" s="254" t="s">
        <v>244</v>
      </c>
    </row>
    <row r="524" s="13" customFormat="1">
      <c r="A524" s="13"/>
      <c r="B524" s="243"/>
      <c r="C524" s="244"/>
      <c r="D524" s="245" t="s">
        <v>253</v>
      </c>
      <c r="E524" s="246" t="s">
        <v>1</v>
      </c>
      <c r="F524" s="247" t="s">
        <v>2438</v>
      </c>
      <c r="G524" s="244"/>
      <c r="H524" s="248">
        <v>1</v>
      </c>
      <c r="I524" s="249"/>
      <c r="J524" s="244"/>
      <c r="K524" s="244"/>
      <c r="L524" s="250"/>
      <c r="M524" s="251"/>
      <c r="N524" s="252"/>
      <c r="O524" s="252"/>
      <c r="P524" s="252"/>
      <c r="Q524" s="252"/>
      <c r="R524" s="252"/>
      <c r="S524" s="252"/>
      <c r="T524" s="25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4" t="s">
        <v>253</v>
      </c>
      <c r="AU524" s="254" t="s">
        <v>92</v>
      </c>
      <c r="AV524" s="13" t="s">
        <v>92</v>
      </c>
      <c r="AW524" s="13" t="s">
        <v>36</v>
      </c>
      <c r="AX524" s="13" t="s">
        <v>83</v>
      </c>
      <c r="AY524" s="254" t="s">
        <v>244</v>
      </c>
    </row>
    <row r="525" s="13" customFormat="1">
      <c r="A525" s="13"/>
      <c r="B525" s="243"/>
      <c r="C525" s="244"/>
      <c r="D525" s="245" t="s">
        <v>253</v>
      </c>
      <c r="E525" s="246" t="s">
        <v>1</v>
      </c>
      <c r="F525" s="247" t="s">
        <v>2439</v>
      </c>
      <c r="G525" s="244"/>
      <c r="H525" s="248">
        <v>1</v>
      </c>
      <c r="I525" s="249"/>
      <c r="J525" s="244"/>
      <c r="K525" s="244"/>
      <c r="L525" s="250"/>
      <c r="M525" s="251"/>
      <c r="N525" s="252"/>
      <c r="O525" s="252"/>
      <c r="P525" s="252"/>
      <c r="Q525" s="252"/>
      <c r="R525" s="252"/>
      <c r="S525" s="252"/>
      <c r="T525" s="25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4" t="s">
        <v>253</v>
      </c>
      <c r="AU525" s="254" t="s">
        <v>92</v>
      </c>
      <c r="AV525" s="13" t="s">
        <v>92</v>
      </c>
      <c r="AW525" s="13" t="s">
        <v>36</v>
      </c>
      <c r="AX525" s="13" t="s">
        <v>83</v>
      </c>
      <c r="AY525" s="254" t="s">
        <v>244</v>
      </c>
    </row>
    <row r="526" s="13" customFormat="1">
      <c r="A526" s="13"/>
      <c r="B526" s="243"/>
      <c r="C526" s="244"/>
      <c r="D526" s="245" t="s">
        <v>253</v>
      </c>
      <c r="E526" s="246" t="s">
        <v>1</v>
      </c>
      <c r="F526" s="247" t="s">
        <v>2440</v>
      </c>
      <c r="G526" s="244"/>
      <c r="H526" s="248">
        <v>1</v>
      </c>
      <c r="I526" s="249"/>
      <c r="J526" s="244"/>
      <c r="K526" s="244"/>
      <c r="L526" s="250"/>
      <c r="M526" s="251"/>
      <c r="N526" s="252"/>
      <c r="O526" s="252"/>
      <c r="P526" s="252"/>
      <c r="Q526" s="252"/>
      <c r="R526" s="252"/>
      <c r="S526" s="252"/>
      <c r="T526" s="25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4" t="s">
        <v>253</v>
      </c>
      <c r="AU526" s="254" t="s">
        <v>92</v>
      </c>
      <c r="AV526" s="13" t="s">
        <v>92</v>
      </c>
      <c r="AW526" s="13" t="s">
        <v>36</v>
      </c>
      <c r="AX526" s="13" t="s">
        <v>83</v>
      </c>
      <c r="AY526" s="254" t="s">
        <v>244</v>
      </c>
    </row>
    <row r="527" s="13" customFormat="1">
      <c r="A527" s="13"/>
      <c r="B527" s="243"/>
      <c r="C527" s="244"/>
      <c r="D527" s="245" t="s">
        <v>253</v>
      </c>
      <c r="E527" s="246" t="s">
        <v>1</v>
      </c>
      <c r="F527" s="247" t="s">
        <v>2441</v>
      </c>
      <c r="G527" s="244"/>
      <c r="H527" s="248">
        <v>1</v>
      </c>
      <c r="I527" s="249"/>
      <c r="J527" s="244"/>
      <c r="K527" s="244"/>
      <c r="L527" s="250"/>
      <c r="M527" s="251"/>
      <c r="N527" s="252"/>
      <c r="O527" s="252"/>
      <c r="P527" s="252"/>
      <c r="Q527" s="252"/>
      <c r="R527" s="252"/>
      <c r="S527" s="252"/>
      <c r="T527" s="25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4" t="s">
        <v>253</v>
      </c>
      <c r="AU527" s="254" t="s">
        <v>92</v>
      </c>
      <c r="AV527" s="13" t="s">
        <v>92</v>
      </c>
      <c r="AW527" s="13" t="s">
        <v>36</v>
      </c>
      <c r="AX527" s="13" t="s">
        <v>83</v>
      </c>
      <c r="AY527" s="254" t="s">
        <v>244</v>
      </c>
    </row>
    <row r="528" s="13" customFormat="1">
      <c r="A528" s="13"/>
      <c r="B528" s="243"/>
      <c r="C528" s="244"/>
      <c r="D528" s="245" t="s">
        <v>253</v>
      </c>
      <c r="E528" s="246" t="s">
        <v>1</v>
      </c>
      <c r="F528" s="247" t="s">
        <v>2442</v>
      </c>
      <c r="G528" s="244"/>
      <c r="H528" s="248">
        <v>1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253</v>
      </c>
      <c r="AU528" s="254" t="s">
        <v>92</v>
      </c>
      <c r="AV528" s="13" t="s">
        <v>92</v>
      </c>
      <c r="AW528" s="13" t="s">
        <v>36</v>
      </c>
      <c r="AX528" s="13" t="s">
        <v>83</v>
      </c>
      <c r="AY528" s="254" t="s">
        <v>244</v>
      </c>
    </row>
    <row r="529" s="13" customFormat="1">
      <c r="A529" s="13"/>
      <c r="B529" s="243"/>
      <c r="C529" s="244"/>
      <c r="D529" s="245" t="s">
        <v>253</v>
      </c>
      <c r="E529" s="246" t="s">
        <v>1</v>
      </c>
      <c r="F529" s="247" t="s">
        <v>2443</v>
      </c>
      <c r="G529" s="244"/>
      <c r="H529" s="248">
        <v>1</v>
      </c>
      <c r="I529" s="249"/>
      <c r="J529" s="244"/>
      <c r="K529" s="244"/>
      <c r="L529" s="250"/>
      <c r="M529" s="251"/>
      <c r="N529" s="252"/>
      <c r="O529" s="252"/>
      <c r="P529" s="252"/>
      <c r="Q529" s="252"/>
      <c r="R529" s="252"/>
      <c r="S529" s="252"/>
      <c r="T529" s="25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4" t="s">
        <v>253</v>
      </c>
      <c r="AU529" s="254" t="s">
        <v>92</v>
      </c>
      <c r="AV529" s="13" t="s">
        <v>92</v>
      </c>
      <c r="AW529" s="13" t="s">
        <v>36</v>
      </c>
      <c r="AX529" s="13" t="s">
        <v>83</v>
      </c>
      <c r="AY529" s="254" t="s">
        <v>244</v>
      </c>
    </row>
    <row r="530" s="13" customFormat="1">
      <c r="A530" s="13"/>
      <c r="B530" s="243"/>
      <c r="C530" s="244"/>
      <c r="D530" s="245" t="s">
        <v>253</v>
      </c>
      <c r="E530" s="246" t="s">
        <v>1</v>
      </c>
      <c r="F530" s="247" t="s">
        <v>2444</v>
      </c>
      <c r="G530" s="244"/>
      <c r="H530" s="248">
        <v>7</v>
      </c>
      <c r="I530" s="249"/>
      <c r="J530" s="244"/>
      <c r="K530" s="244"/>
      <c r="L530" s="250"/>
      <c r="M530" s="251"/>
      <c r="N530" s="252"/>
      <c r="O530" s="252"/>
      <c r="P530" s="252"/>
      <c r="Q530" s="252"/>
      <c r="R530" s="252"/>
      <c r="S530" s="252"/>
      <c r="T530" s="25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4" t="s">
        <v>253</v>
      </c>
      <c r="AU530" s="254" t="s">
        <v>92</v>
      </c>
      <c r="AV530" s="13" t="s">
        <v>92</v>
      </c>
      <c r="AW530" s="13" t="s">
        <v>36</v>
      </c>
      <c r="AX530" s="13" t="s">
        <v>83</v>
      </c>
      <c r="AY530" s="254" t="s">
        <v>244</v>
      </c>
    </row>
    <row r="531" s="13" customFormat="1">
      <c r="A531" s="13"/>
      <c r="B531" s="243"/>
      <c r="C531" s="244"/>
      <c r="D531" s="245" t="s">
        <v>253</v>
      </c>
      <c r="E531" s="246" t="s">
        <v>1</v>
      </c>
      <c r="F531" s="247" t="s">
        <v>2445</v>
      </c>
      <c r="G531" s="244"/>
      <c r="H531" s="248">
        <v>1</v>
      </c>
      <c r="I531" s="249"/>
      <c r="J531" s="244"/>
      <c r="K531" s="244"/>
      <c r="L531" s="250"/>
      <c r="M531" s="251"/>
      <c r="N531" s="252"/>
      <c r="O531" s="252"/>
      <c r="P531" s="252"/>
      <c r="Q531" s="252"/>
      <c r="R531" s="252"/>
      <c r="S531" s="252"/>
      <c r="T531" s="25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54" t="s">
        <v>253</v>
      </c>
      <c r="AU531" s="254" t="s">
        <v>92</v>
      </c>
      <c r="AV531" s="13" t="s">
        <v>92</v>
      </c>
      <c r="AW531" s="13" t="s">
        <v>36</v>
      </c>
      <c r="AX531" s="13" t="s">
        <v>83</v>
      </c>
      <c r="AY531" s="254" t="s">
        <v>244</v>
      </c>
    </row>
    <row r="532" s="13" customFormat="1">
      <c r="A532" s="13"/>
      <c r="B532" s="243"/>
      <c r="C532" s="244"/>
      <c r="D532" s="245" t="s">
        <v>253</v>
      </c>
      <c r="E532" s="246" t="s">
        <v>1</v>
      </c>
      <c r="F532" s="247" t="s">
        <v>2446</v>
      </c>
      <c r="G532" s="244"/>
      <c r="H532" s="248">
        <v>1</v>
      </c>
      <c r="I532" s="249"/>
      <c r="J532" s="244"/>
      <c r="K532" s="244"/>
      <c r="L532" s="250"/>
      <c r="M532" s="251"/>
      <c r="N532" s="252"/>
      <c r="O532" s="252"/>
      <c r="P532" s="252"/>
      <c r="Q532" s="252"/>
      <c r="R532" s="252"/>
      <c r="S532" s="252"/>
      <c r="T532" s="25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4" t="s">
        <v>253</v>
      </c>
      <c r="AU532" s="254" t="s">
        <v>92</v>
      </c>
      <c r="AV532" s="13" t="s">
        <v>92</v>
      </c>
      <c r="AW532" s="13" t="s">
        <v>36</v>
      </c>
      <c r="AX532" s="13" t="s">
        <v>83</v>
      </c>
      <c r="AY532" s="254" t="s">
        <v>244</v>
      </c>
    </row>
    <row r="533" s="16" customFormat="1">
      <c r="A533" s="16"/>
      <c r="B533" s="276"/>
      <c r="C533" s="277"/>
      <c r="D533" s="245" t="s">
        <v>253</v>
      </c>
      <c r="E533" s="278" t="s">
        <v>1</v>
      </c>
      <c r="F533" s="279" t="s">
        <v>503</v>
      </c>
      <c r="G533" s="277"/>
      <c r="H533" s="280">
        <v>606</v>
      </c>
      <c r="I533" s="281"/>
      <c r="J533" s="277"/>
      <c r="K533" s="277"/>
      <c r="L533" s="282"/>
      <c r="M533" s="283"/>
      <c r="N533" s="284"/>
      <c r="O533" s="284"/>
      <c r="P533" s="284"/>
      <c r="Q533" s="284"/>
      <c r="R533" s="284"/>
      <c r="S533" s="284"/>
      <c r="T533" s="285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T533" s="286" t="s">
        <v>253</v>
      </c>
      <c r="AU533" s="286" t="s">
        <v>92</v>
      </c>
      <c r="AV533" s="16" t="s">
        <v>358</v>
      </c>
      <c r="AW533" s="16" t="s">
        <v>36</v>
      </c>
      <c r="AX533" s="16" t="s">
        <v>83</v>
      </c>
      <c r="AY533" s="286" t="s">
        <v>244</v>
      </c>
    </row>
    <row r="534" s="13" customFormat="1">
      <c r="A534" s="13"/>
      <c r="B534" s="243"/>
      <c r="C534" s="244"/>
      <c r="D534" s="245" t="s">
        <v>253</v>
      </c>
      <c r="E534" s="246" t="s">
        <v>1</v>
      </c>
      <c r="F534" s="247" t="s">
        <v>2447</v>
      </c>
      <c r="G534" s="244"/>
      <c r="H534" s="248">
        <v>46</v>
      </c>
      <c r="I534" s="249"/>
      <c r="J534" s="244"/>
      <c r="K534" s="244"/>
      <c r="L534" s="250"/>
      <c r="M534" s="251"/>
      <c r="N534" s="252"/>
      <c r="O534" s="252"/>
      <c r="P534" s="252"/>
      <c r="Q534" s="252"/>
      <c r="R534" s="252"/>
      <c r="S534" s="252"/>
      <c r="T534" s="25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4" t="s">
        <v>253</v>
      </c>
      <c r="AU534" s="254" t="s">
        <v>92</v>
      </c>
      <c r="AV534" s="13" t="s">
        <v>92</v>
      </c>
      <c r="AW534" s="13" t="s">
        <v>36</v>
      </c>
      <c r="AX534" s="13" t="s">
        <v>83</v>
      </c>
      <c r="AY534" s="254" t="s">
        <v>244</v>
      </c>
    </row>
    <row r="535" s="13" customFormat="1">
      <c r="A535" s="13"/>
      <c r="B535" s="243"/>
      <c r="C535" s="244"/>
      <c r="D535" s="245" t="s">
        <v>253</v>
      </c>
      <c r="E535" s="246" t="s">
        <v>1</v>
      </c>
      <c r="F535" s="247" t="s">
        <v>2448</v>
      </c>
      <c r="G535" s="244"/>
      <c r="H535" s="248">
        <v>1</v>
      </c>
      <c r="I535" s="249"/>
      <c r="J535" s="244"/>
      <c r="K535" s="244"/>
      <c r="L535" s="250"/>
      <c r="M535" s="251"/>
      <c r="N535" s="252"/>
      <c r="O535" s="252"/>
      <c r="P535" s="252"/>
      <c r="Q535" s="252"/>
      <c r="R535" s="252"/>
      <c r="S535" s="252"/>
      <c r="T535" s="25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4" t="s">
        <v>253</v>
      </c>
      <c r="AU535" s="254" t="s">
        <v>92</v>
      </c>
      <c r="AV535" s="13" t="s">
        <v>92</v>
      </c>
      <c r="AW535" s="13" t="s">
        <v>36</v>
      </c>
      <c r="AX535" s="13" t="s">
        <v>83</v>
      </c>
      <c r="AY535" s="254" t="s">
        <v>244</v>
      </c>
    </row>
    <row r="536" s="13" customFormat="1">
      <c r="A536" s="13"/>
      <c r="B536" s="243"/>
      <c r="C536" s="244"/>
      <c r="D536" s="245" t="s">
        <v>253</v>
      </c>
      <c r="E536" s="246" t="s">
        <v>1</v>
      </c>
      <c r="F536" s="247" t="s">
        <v>2449</v>
      </c>
      <c r="G536" s="244"/>
      <c r="H536" s="248">
        <v>7</v>
      </c>
      <c r="I536" s="249"/>
      <c r="J536" s="244"/>
      <c r="K536" s="244"/>
      <c r="L536" s="250"/>
      <c r="M536" s="251"/>
      <c r="N536" s="252"/>
      <c r="O536" s="252"/>
      <c r="P536" s="252"/>
      <c r="Q536" s="252"/>
      <c r="R536" s="252"/>
      <c r="S536" s="252"/>
      <c r="T536" s="25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4" t="s">
        <v>253</v>
      </c>
      <c r="AU536" s="254" t="s">
        <v>92</v>
      </c>
      <c r="AV536" s="13" t="s">
        <v>92</v>
      </c>
      <c r="AW536" s="13" t="s">
        <v>36</v>
      </c>
      <c r="AX536" s="13" t="s">
        <v>83</v>
      </c>
      <c r="AY536" s="254" t="s">
        <v>244</v>
      </c>
    </row>
    <row r="537" s="13" customFormat="1">
      <c r="A537" s="13"/>
      <c r="B537" s="243"/>
      <c r="C537" s="244"/>
      <c r="D537" s="245" t="s">
        <v>253</v>
      </c>
      <c r="E537" s="246" t="s">
        <v>1</v>
      </c>
      <c r="F537" s="247" t="s">
        <v>2450</v>
      </c>
      <c r="G537" s="244"/>
      <c r="H537" s="248">
        <v>38</v>
      </c>
      <c r="I537" s="249"/>
      <c r="J537" s="244"/>
      <c r="K537" s="244"/>
      <c r="L537" s="250"/>
      <c r="M537" s="251"/>
      <c r="N537" s="252"/>
      <c r="O537" s="252"/>
      <c r="P537" s="252"/>
      <c r="Q537" s="252"/>
      <c r="R537" s="252"/>
      <c r="S537" s="252"/>
      <c r="T537" s="25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4" t="s">
        <v>253</v>
      </c>
      <c r="AU537" s="254" t="s">
        <v>92</v>
      </c>
      <c r="AV537" s="13" t="s">
        <v>92</v>
      </c>
      <c r="AW537" s="13" t="s">
        <v>36</v>
      </c>
      <c r="AX537" s="13" t="s">
        <v>83</v>
      </c>
      <c r="AY537" s="254" t="s">
        <v>244</v>
      </c>
    </row>
    <row r="538" s="13" customFormat="1">
      <c r="A538" s="13"/>
      <c r="B538" s="243"/>
      <c r="C538" s="244"/>
      <c r="D538" s="245" t="s">
        <v>253</v>
      </c>
      <c r="E538" s="246" t="s">
        <v>1</v>
      </c>
      <c r="F538" s="247" t="s">
        <v>2451</v>
      </c>
      <c r="G538" s="244"/>
      <c r="H538" s="248">
        <v>1</v>
      </c>
      <c r="I538" s="249"/>
      <c r="J538" s="244"/>
      <c r="K538" s="244"/>
      <c r="L538" s="250"/>
      <c r="M538" s="251"/>
      <c r="N538" s="252"/>
      <c r="O538" s="252"/>
      <c r="P538" s="252"/>
      <c r="Q538" s="252"/>
      <c r="R538" s="252"/>
      <c r="S538" s="252"/>
      <c r="T538" s="25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4" t="s">
        <v>253</v>
      </c>
      <c r="AU538" s="254" t="s">
        <v>92</v>
      </c>
      <c r="AV538" s="13" t="s">
        <v>92</v>
      </c>
      <c r="AW538" s="13" t="s">
        <v>36</v>
      </c>
      <c r="AX538" s="13" t="s">
        <v>83</v>
      </c>
      <c r="AY538" s="254" t="s">
        <v>244</v>
      </c>
    </row>
    <row r="539" s="13" customFormat="1">
      <c r="A539" s="13"/>
      <c r="B539" s="243"/>
      <c r="C539" s="244"/>
      <c r="D539" s="245" t="s">
        <v>253</v>
      </c>
      <c r="E539" s="246" t="s">
        <v>1</v>
      </c>
      <c r="F539" s="247" t="s">
        <v>2452</v>
      </c>
      <c r="G539" s="244"/>
      <c r="H539" s="248">
        <v>15</v>
      </c>
      <c r="I539" s="249"/>
      <c r="J539" s="244"/>
      <c r="K539" s="244"/>
      <c r="L539" s="250"/>
      <c r="M539" s="251"/>
      <c r="N539" s="252"/>
      <c r="O539" s="252"/>
      <c r="P539" s="252"/>
      <c r="Q539" s="252"/>
      <c r="R539" s="252"/>
      <c r="S539" s="252"/>
      <c r="T539" s="25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4" t="s">
        <v>253</v>
      </c>
      <c r="AU539" s="254" t="s">
        <v>92</v>
      </c>
      <c r="AV539" s="13" t="s">
        <v>92</v>
      </c>
      <c r="AW539" s="13" t="s">
        <v>36</v>
      </c>
      <c r="AX539" s="13" t="s">
        <v>83</v>
      </c>
      <c r="AY539" s="254" t="s">
        <v>244</v>
      </c>
    </row>
    <row r="540" s="13" customFormat="1">
      <c r="A540" s="13"/>
      <c r="B540" s="243"/>
      <c r="C540" s="244"/>
      <c r="D540" s="245" t="s">
        <v>253</v>
      </c>
      <c r="E540" s="246" t="s">
        <v>1</v>
      </c>
      <c r="F540" s="247" t="s">
        <v>2453</v>
      </c>
      <c r="G540" s="244"/>
      <c r="H540" s="248">
        <v>38</v>
      </c>
      <c r="I540" s="249"/>
      <c r="J540" s="244"/>
      <c r="K540" s="244"/>
      <c r="L540" s="250"/>
      <c r="M540" s="251"/>
      <c r="N540" s="252"/>
      <c r="O540" s="252"/>
      <c r="P540" s="252"/>
      <c r="Q540" s="252"/>
      <c r="R540" s="252"/>
      <c r="S540" s="252"/>
      <c r="T540" s="25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4" t="s">
        <v>253</v>
      </c>
      <c r="AU540" s="254" t="s">
        <v>92</v>
      </c>
      <c r="AV540" s="13" t="s">
        <v>92</v>
      </c>
      <c r="AW540" s="13" t="s">
        <v>36</v>
      </c>
      <c r="AX540" s="13" t="s">
        <v>83</v>
      </c>
      <c r="AY540" s="254" t="s">
        <v>244</v>
      </c>
    </row>
    <row r="541" s="13" customFormat="1">
      <c r="A541" s="13"/>
      <c r="B541" s="243"/>
      <c r="C541" s="244"/>
      <c r="D541" s="245" t="s">
        <v>253</v>
      </c>
      <c r="E541" s="246" t="s">
        <v>1</v>
      </c>
      <c r="F541" s="247" t="s">
        <v>2454</v>
      </c>
      <c r="G541" s="244"/>
      <c r="H541" s="248">
        <v>1</v>
      </c>
      <c r="I541" s="249"/>
      <c r="J541" s="244"/>
      <c r="K541" s="244"/>
      <c r="L541" s="250"/>
      <c r="M541" s="251"/>
      <c r="N541" s="252"/>
      <c r="O541" s="252"/>
      <c r="P541" s="252"/>
      <c r="Q541" s="252"/>
      <c r="R541" s="252"/>
      <c r="S541" s="252"/>
      <c r="T541" s="25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4" t="s">
        <v>253</v>
      </c>
      <c r="AU541" s="254" t="s">
        <v>92</v>
      </c>
      <c r="AV541" s="13" t="s">
        <v>92</v>
      </c>
      <c r="AW541" s="13" t="s">
        <v>36</v>
      </c>
      <c r="AX541" s="13" t="s">
        <v>83</v>
      </c>
      <c r="AY541" s="254" t="s">
        <v>244</v>
      </c>
    </row>
    <row r="542" s="13" customFormat="1">
      <c r="A542" s="13"/>
      <c r="B542" s="243"/>
      <c r="C542" s="244"/>
      <c r="D542" s="245" t="s">
        <v>253</v>
      </c>
      <c r="E542" s="246" t="s">
        <v>1</v>
      </c>
      <c r="F542" s="247" t="s">
        <v>2455</v>
      </c>
      <c r="G542" s="244"/>
      <c r="H542" s="248">
        <v>15</v>
      </c>
      <c r="I542" s="249"/>
      <c r="J542" s="244"/>
      <c r="K542" s="244"/>
      <c r="L542" s="250"/>
      <c r="M542" s="251"/>
      <c r="N542" s="252"/>
      <c r="O542" s="252"/>
      <c r="P542" s="252"/>
      <c r="Q542" s="252"/>
      <c r="R542" s="252"/>
      <c r="S542" s="252"/>
      <c r="T542" s="25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4" t="s">
        <v>253</v>
      </c>
      <c r="AU542" s="254" t="s">
        <v>92</v>
      </c>
      <c r="AV542" s="13" t="s">
        <v>92</v>
      </c>
      <c r="AW542" s="13" t="s">
        <v>36</v>
      </c>
      <c r="AX542" s="13" t="s">
        <v>83</v>
      </c>
      <c r="AY542" s="254" t="s">
        <v>244</v>
      </c>
    </row>
    <row r="543" s="13" customFormat="1">
      <c r="A543" s="13"/>
      <c r="B543" s="243"/>
      <c r="C543" s="244"/>
      <c r="D543" s="245" t="s">
        <v>253</v>
      </c>
      <c r="E543" s="246" t="s">
        <v>1</v>
      </c>
      <c r="F543" s="247" t="s">
        <v>2456</v>
      </c>
      <c r="G543" s="244"/>
      <c r="H543" s="248">
        <v>53</v>
      </c>
      <c r="I543" s="249"/>
      <c r="J543" s="244"/>
      <c r="K543" s="244"/>
      <c r="L543" s="250"/>
      <c r="M543" s="251"/>
      <c r="N543" s="252"/>
      <c r="O543" s="252"/>
      <c r="P543" s="252"/>
      <c r="Q543" s="252"/>
      <c r="R543" s="252"/>
      <c r="S543" s="252"/>
      <c r="T543" s="25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4" t="s">
        <v>253</v>
      </c>
      <c r="AU543" s="254" t="s">
        <v>92</v>
      </c>
      <c r="AV543" s="13" t="s">
        <v>92</v>
      </c>
      <c r="AW543" s="13" t="s">
        <v>36</v>
      </c>
      <c r="AX543" s="13" t="s">
        <v>83</v>
      </c>
      <c r="AY543" s="254" t="s">
        <v>244</v>
      </c>
    </row>
    <row r="544" s="13" customFormat="1">
      <c r="A544" s="13"/>
      <c r="B544" s="243"/>
      <c r="C544" s="244"/>
      <c r="D544" s="245" t="s">
        <v>253</v>
      </c>
      <c r="E544" s="246" t="s">
        <v>1</v>
      </c>
      <c r="F544" s="247" t="s">
        <v>2457</v>
      </c>
      <c r="G544" s="244"/>
      <c r="H544" s="248">
        <v>1</v>
      </c>
      <c r="I544" s="249"/>
      <c r="J544" s="244"/>
      <c r="K544" s="244"/>
      <c r="L544" s="250"/>
      <c r="M544" s="251"/>
      <c r="N544" s="252"/>
      <c r="O544" s="252"/>
      <c r="P544" s="252"/>
      <c r="Q544" s="252"/>
      <c r="R544" s="252"/>
      <c r="S544" s="252"/>
      <c r="T544" s="25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4" t="s">
        <v>253</v>
      </c>
      <c r="AU544" s="254" t="s">
        <v>92</v>
      </c>
      <c r="AV544" s="13" t="s">
        <v>92</v>
      </c>
      <c r="AW544" s="13" t="s">
        <v>36</v>
      </c>
      <c r="AX544" s="13" t="s">
        <v>83</v>
      </c>
      <c r="AY544" s="254" t="s">
        <v>244</v>
      </c>
    </row>
    <row r="545" s="13" customFormat="1">
      <c r="A545" s="13"/>
      <c r="B545" s="243"/>
      <c r="C545" s="244"/>
      <c r="D545" s="245" t="s">
        <v>253</v>
      </c>
      <c r="E545" s="246" t="s">
        <v>1</v>
      </c>
      <c r="F545" s="247" t="s">
        <v>2458</v>
      </c>
      <c r="G545" s="244"/>
      <c r="H545" s="248">
        <v>52</v>
      </c>
      <c r="I545" s="249"/>
      <c r="J545" s="244"/>
      <c r="K545" s="244"/>
      <c r="L545" s="250"/>
      <c r="M545" s="251"/>
      <c r="N545" s="252"/>
      <c r="O545" s="252"/>
      <c r="P545" s="252"/>
      <c r="Q545" s="252"/>
      <c r="R545" s="252"/>
      <c r="S545" s="252"/>
      <c r="T545" s="25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4" t="s">
        <v>253</v>
      </c>
      <c r="AU545" s="254" t="s">
        <v>92</v>
      </c>
      <c r="AV545" s="13" t="s">
        <v>92</v>
      </c>
      <c r="AW545" s="13" t="s">
        <v>36</v>
      </c>
      <c r="AX545" s="13" t="s">
        <v>83</v>
      </c>
      <c r="AY545" s="254" t="s">
        <v>244</v>
      </c>
    </row>
    <row r="546" s="13" customFormat="1">
      <c r="A546" s="13"/>
      <c r="B546" s="243"/>
      <c r="C546" s="244"/>
      <c r="D546" s="245" t="s">
        <v>253</v>
      </c>
      <c r="E546" s="246" t="s">
        <v>1</v>
      </c>
      <c r="F546" s="247" t="s">
        <v>2459</v>
      </c>
      <c r="G546" s="244"/>
      <c r="H546" s="248">
        <v>2</v>
      </c>
      <c r="I546" s="249"/>
      <c r="J546" s="244"/>
      <c r="K546" s="244"/>
      <c r="L546" s="250"/>
      <c r="M546" s="251"/>
      <c r="N546" s="252"/>
      <c r="O546" s="252"/>
      <c r="P546" s="252"/>
      <c r="Q546" s="252"/>
      <c r="R546" s="252"/>
      <c r="S546" s="252"/>
      <c r="T546" s="25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4" t="s">
        <v>253</v>
      </c>
      <c r="AU546" s="254" t="s">
        <v>92</v>
      </c>
      <c r="AV546" s="13" t="s">
        <v>92</v>
      </c>
      <c r="AW546" s="13" t="s">
        <v>36</v>
      </c>
      <c r="AX546" s="13" t="s">
        <v>83</v>
      </c>
      <c r="AY546" s="254" t="s">
        <v>244</v>
      </c>
    </row>
    <row r="547" s="13" customFormat="1">
      <c r="A547" s="13"/>
      <c r="B547" s="243"/>
      <c r="C547" s="244"/>
      <c r="D547" s="245" t="s">
        <v>253</v>
      </c>
      <c r="E547" s="246" t="s">
        <v>1</v>
      </c>
      <c r="F547" s="247" t="s">
        <v>2460</v>
      </c>
      <c r="G547" s="244"/>
      <c r="H547" s="248">
        <v>32</v>
      </c>
      <c r="I547" s="249"/>
      <c r="J547" s="244"/>
      <c r="K547" s="244"/>
      <c r="L547" s="250"/>
      <c r="M547" s="251"/>
      <c r="N547" s="252"/>
      <c r="O547" s="252"/>
      <c r="P547" s="252"/>
      <c r="Q547" s="252"/>
      <c r="R547" s="252"/>
      <c r="S547" s="252"/>
      <c r="T547" s="25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4" t="s">
        <v>253</v>
      </c>
      <c r="AU547" s="254" t="s">
        <v>92</v>
      </c>
      <c r="AV547" s="13" t="s">
        <v>92</v>
      </c>
      <c r="AW547" s="13" t="s">
        <v>36</v>
      </c>
      <c r="AX547" s="13" t="s">
        <v>83</v>
      </c>
      <c r="AY547" s="254" t="s">
        <v>244</v>
      </c>
    </row>
    <row r="548" s="13" customFormat="1">
      <c r="A548" s="13"/>
      <c r="B548" s="243"/>
      <c r="C548" s="244"/>
      <c r="D548" s="245" t="s">
        <v>253</v>
      </c>
      <c r="E548" s="246" t="s">
        <v>1</v>
      </c>
      <c r="F548" s="247" t="s">
        <v>2461</v>
      </c>
      <c r="G548" s="244"/>
      <c r="H548" s="248">
        <v>1</v>
      </c>
      <c r="I548" s="249"/>
      <c r="J548" s="244"/>
      <c r="K548" s="244"/>
      <c r="L548" s="250"/>
      <c r="M548" s="251"/>
      <c r="N548" s="252"/>
      <c r="O548" s="252"/>
      <c r="P548" s="252"/>
      <c r="Q548" s="252"/>
      <c r="R548" s="252"/>
      <c r="S548" s="252"/>
      <c r="T548" s="25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4" t="s">
        <v>253</v>
      </c>
      <c r="AU548" s="254" t="s">
        <v>92</v>
      </c>
      <c r="AV548" s="13" t="s">
        <v>92</v>
      </c>
      <c r="AW548" s="13" t="s">
        <v>36</v>
      </c>
      <c r="AX548" s="13" t="s">
        <v>83</v>
      </c>
      <c r="AY548" s="254" t="s">
        <v>244</v>
      </c>
    </row>
    <row r="549" s="13" customFormat="1">
      <c r="A549" s="13"/>
      <c r="B549" s="243"/>
      <c r="C549" s="244"/>
      <c r="D549" s="245" t="s">
        <v>253</v>
      </c>
      <c r="E549" s="246" t="s">
        <v>1</v>
      </c>
      <c r="F549" s="247" t="s">
        <v>2462</v>
      </c>
      <c r="G549" s="244"/>
      <c r="H549" s="248">
        <v>19</v>
      </c>
      <c r="I549" s="249"/>
      <c r="J549" s="244"/>
      <c r="K549" s="244"/>
      <c r="L549" s="250"/>
      <c r="M549" s="251"/>
      <c r="N549" s="252"/>
      <c r="O549" s="252"/>
      <c r="P549" s="252"/>
      <c r="Q549" s="252"/>
      <c r="R549" s="252"/>
      <c r="S549" s="252"/>
      <c r="T549" s="25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4" t="s">
        <v>253</v>
      </c>
      <c r="AU549" s="254" t="s">
        <v>92</v>
      </c>
      <c r="AV549" s="13" t="s">
        <v>92</v>
      </c>
      <c r="AW549" s="13" t="s">
        <v>36</v>
      </c>
      <c r="AX549" s="13" t="s">
        <v>83</v>
      </c>
      <c r="AY549" s="254" t="s">
        <v>244</v>
      </c>
    </row>
    <row r="550" s="13" customFormat="1">
      <c r="A550" s="13"/>
      <c r="B550" s="243"/>
      <c r="C550" s="244"/>
      <c r="D550" s="245" t="s">
        <v>253</v>
      </c>
      <c r="E550" s="246" t="s">
        <v>1</v>
      </c>
      <c r="F550" s="247" t="s">
        <v>2463</v>
      </c>
      <c r="G550" s="244"/>
      <c r="H550" s="248">
        <v>1</v>
      </c>
      <c r="I550" s="249"/>
      <c r="J550" s="244"/>
      <c r="K550" s="244"/>
      <c r="L550" s="250"/>
      <c r="M550" s="251"/>
      <c r="N550" s="252"/>
      <c r="O550" s="252"/>
      <c r="P550" s="252"/>
      <c r="Q550" s="252"/>
      <c r="R550" s="252"/>
      <c r="S550" s="252"/>
      <c r="T550" s="25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4" t="s">
        <v>253</v>
      </c>
      <c r="AU550" s="254" t="s">
        <v>92</v>
      </c>
      <c r="AV550" s="13" t="s">
        <v>92</v>
      </c>
      <c r="AW550" s="13" t="s">
        <v>36</v>
      </c>
      <c r="AX550" s="13" t="s">
        <v>83</v>
      </c>
      <c r="AY550" s="254" t="s">
        <v>244</v>
      </c>
    </row>
    <row r="551" s="13" customFormat="1">
      <c r="A551" s="13"/>
      <c r="B551" s="243"/>
      <c r="C551" s="244"/>
      <c r="D551" s="245" t="s">
        <v>253</v>
      </c>
      <c r="E551" s="246" t="s">
        <v>1</v>
      </c>
      <c r="F551" s="247" t="s">
        <v>2464</v>
      </c>
      <c r="G551" s="244"/>
      <c r="H551" s="248">
        <v>1</v>
      </c>
      <c r="I551" s="249"/>
      <c r="J551" s="244"/>
      <c r="K551" s="244"/>
      <c r="L551" s="250"/>
      <c r="M551" s="251"/>
      <c r="N551" s="252"/>
      <c r="O551" s="252"/>
      <c r="P551" s="252"/>
      <c r="Q551" s="252"/>
      <c r="R551" s="252"/>
      <c r="S551" s="252"/>
      <c r="T551" s="25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4" t="s">
        <v>253</v>
      </c>
      <c r="AU551" s="254" t="s">
        <v>92</v>
      </c>
      <c r="AV551" s="13" t="s">
        <v>92</v>
      </c>
      <c r="AW551" s="13" t="s">
        <v>36</v>
      </c>
      <c r="AX551" s="13" t="s">
        <v>83</v>
      </c>
      <c r="AY551" s="254" t="s">
        <v>244</v>
      </c>
    </row>
    <row r="552" s="13" customFormat="1">
      <c r="A552" s="13"/>
      <c r="B552" s="243"/>
      <c r="C552" s="244"/>
      <c r="D552" s="245" t="s">
        <v>253</v>
      </c>
      <c r="E552" s="246" t="s">
        <v>1</v>
      </c>
      <c r="F552" s="247" t="s">
        <v>2465</v>
      </c>
      <c r="G552" s="244"/>
      <c r="H552" s="248">
        <v>32</v>
      </c>
      <c r="I552" s="249"/>
      <c r="J552" s="244"/>
      <c r="K552" s="244"/>
      <c r="L552" s="250"/>
      <c r="M552" s="251"/>
      <c r="N552" s="252"/>
      <c r="O552" s="252"/>
      <c r="P552" s="252"/>
      <c r="Q552" s="252"/>
      <c r="R552" s="252"/>
      <c r="S552" s="252"/>
      <c r="T552" s="25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4" t="s">
        <v>253</v>
      </c>
      <c r="AU552" s="254" t="s">
        <v>92</v>
      </c>
      <c r="AV552" s="13" t="s">
        <v>92</v>
      </c>
      <c r="AW552" s="13" t="s">
        <v>36</v>
      </c>
      <c r="AX552" s="13" t="s">
        <v>83</v>
      </c>
      <c r="AY552" s="254" t="s">
        <v>244</v>
      </c>
    </row>
    <row r="553" s="13" customFormat="1">
      <c r="A553" s="13"/>
      <c r="B553" s="243"/>
      <c r="C553" s="244"/>
      <c r="D553" s="245" t="s">
        <v>253</v>
      </c>
      <c r="E553" s="246" t="s">
        <v>1</v>
      </c>
      <c r="F553" s="247" t="s">
        <v>2466</v>
      </c>
      <c r="G553" s="244"/>
      <c r="H553" s="248">
        <v>1</v>
      </c>
      <c r="I553" s="249"/>
      <c r="J553" s="244"/>
      <c r="K553" s="244"/>
      <c r="L553" s="250"/>
      <c r="M553" s="251"/>
      <c r="N553" s="252"/>
      <c r="O553" s="252"/>
      <c r="P553" s="252"/>
      <c r="Q553" s="252"/>
      <c r="R553" s="252"/>
      <c r="S553" s="252"/>
      <c r="T553" s="25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4" t="s">
        <v>253</v>
      </c>
      <c r="AU553" s="254" t="s">
        <v>92</v>
      </c>
      <c r="AV553" s="13" t="s">
        <v>92</v>
      </c>
      <c r="AW553" s="13" t="s">
        <v>36</v>
      </c>
      <c r="AX553" s="13" t="s">
        <v>83</v>
      </c>
      <c r="AY553" s="254" t="s">
        <v>244</v>
      </c>
    </row>
    <row r="554" s="13" customFormat="1">
      <c r="A554" s="13"/>
      <c r="B554" s="243"/>
      <c r="C554" s="244"/>
      <c r="D554" s="245" t="s">
        <v>253</v>
      </c>
      <c r="E554" s="246" t="s">
        <v>1</v>
      </c>
      <c r="F554" s="247" t="s">
        <v>2467</v>
      </c>
      <c r="G554" s="244"/>
      <c r="H554" s="248">
        <v>2</v>
      </c>
      <c r="I554" s="249"/>
      <c r="J554" s="244"/>
      <c r="K554" s="244"/>
      <c r="L554" s="250"/>
      <c r="M554" s="251"/>
      <c r="N554" s="252"/>
      <c r="O554" s="252"/>
      <c r="P554" s="252"/>
      <c r="Q554" s="252"/>
      <c r="R554" s="252"/>
      <c r="S554" s="252"/>
      <c r="T554" s="25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4" t="s">
        <v>253</v>
      </c>
      <c r="AU554" s="254" t="s">
        <v>92</v>
      </c>
      <c r="AV554" s="13" t="s">
        <v>92</v>
      </c>
      <c r="AW554" s="13" t="s">
        <v>36</v>
      </c>
      <c r="AX554" s="13" t="s">
        <v>83</v>
      </c>
      <c r="AY554" s="254" t="s">
        <v>244</v>
      </c>
    </row>
    <row r="555" s="13" customFormat="1">
      <c r="A555" s="13"/>
      <c r="B555" s="243"/>
      <c r="C555" s="244"/>
      <c r="D555" s="245" t="s">
        <v>253</v>
      </c>
      <c r="E555" s="246" t="s">
        <v>1</v>
      </c>
      <c r="F555" s="247" t="s">
        <v>2468</v>
      </c>
      <c r="G555" s="244"/>
      <c r="H555" s="248">
        <v>10</v>
      </c>
      <c r="I555" s="249"/>
      <c r="J555" s="244"/>
      <c r="K555" s="244"/>
      <c r="L555" s="250"/>
      <c r="M555" s="251"/>
      <c r="N555" s="252"/>
      <c r="O555" s="252"/>
      <c r="P555" s="252"/>
      <c r="Q555" s="252"/>
      <c r="R555" s="252"/>
      <c r="S555" s="252"/>
      <c r="T555" s="25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4" t="s">
        <v>253</v>
      </c>
      <c r="AU555" s="254" t="s">
        <v>92</v>
      </c>
      <c r="AV555" s="13" t="s">
        <v>92</v>
      </c>
      <c r="AW555" s="13" t="s">
        <v>36</v>
      </c>
      <c r="AX555" s="13" t="s">
        <v>83</v>
      </c>
      <c r="AY555" s="254" t="s">
        <v>244</v>
      </c>
    </row>
    <row r="556" s="13" customFormat="1">
      <c r="A556" s="13"/>
      <c r="B556" s="243"/>
      <c r="C556" s="244"/>
      <c r="D556" s="245" t="s">
        <v>253</v>
      </c>
      <c r="E556" s="246" t="s">
        <v>1</v>
      </c>
      <c r="F556" s="247" t="s">
        <v>2469</v>
      </c>
      <c r="G556" s="244"/>
      <c r="H556" s="248">
        <v>1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253</v>
      </c>
      <c r="AU556" s="254" t="s">
        <v>92</v>
      </c>
      <c r="AV556" s="13" t="s">
        <v>92</v>
      </c>
      <c r="AW556" s="13" t="s">
        <v>36</v>
      </c>
      <c r="AX556" s="13" t="s">
        <v>83</v>
      </c>
      <c r="AY556" s="254" t="s">
        <v>244</v>
      </c>
    </row>
    <row r="557" s="13" customFormat="1">
      <c r="A557" s="13"/>
      <c r="B557" s="243"/>
      <c r="C557" s="244"/>
      <c r="D557" s="245" t="s">
        <v>253</v>
      </c>
      <c r="E557" s="246" t="s">
        <v>1</v>
      </c>
      <c r="F557" s="247" t="s">
        <v>2470</v>
      </c>
      <c r="G557" s="244"/>
      <c r="H557" s="248">
        <v>63</v>
      </c>
      <c r="I557" s="249"/>
      <c r="J557" s="244"/>
      <c r="K557" s="244"/>
      <c r="L557" s="250"/>
      <c r="M557" s="251"/>
      <c r="N557" s="252"/>
      <c r="O557" s="252"/>
      <c r="P557" s="252"/>
      <c r="Q557" s="252"/>
      <c r="R557" s="252"/>
      <c r="S557" s="252"/>
      <c r="T557" s="25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4" t="s">
        <v>253</v>
      </c>
      <c r="AU557" s="254" t="s">
        <v>92</v>
      </c>
      <c r="AV557" s="13" t="s">
        <v>92</v>
      </c>
      <c r="AW557" s="13" t="s">
        <v>36</v>
      </c>
      <c r="AX557" s="13" t="s">
        <v>83</v>
      </c>
      <c r="AY557" s="254" t="s">
        <v>244</v>
      </c>
    </row>
    <row r="558" s="13" customFormat="1">
      <c r="A558" s="13"/>
      <c r="B558" s="243"/>
      <c r="C558" s="244"/>
      <c r="D558" s="245" t="s">
        <v>253</v>
      </c>
      <c r="E558" s="246" t="s">
        <v>1</v>
      </c>
      <c r="F558" s="247" t="s">
        <v>2471</v>
      </c>
      <c r="G558" s="244"/>
      <c r="H558" s="248">
        <v>1</v>
      </c>
      <c r="I558" s="249"/>
      <c r="J558" s="244"/>
      <c r="K558" s="244"/>
      <c r="L558" s="250"/>
      <c r="M558" s="251"/>
      <c r="N558" s="252"/>
      <c r="O558" s="252"/>
      <c r="P558" s="252"/>
      <c r="Q558" s="252"/>
      <c r="R558" s="252"/>
      <c r="S558" s="252"/>
      <c r="T558" s="25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4" t="s">
        <v>253</v>
      </c>
      <c r="AU558" s="254" t="s">
        <v>92</v>
      </c>
      <c r="AV558" s="13" t="s">
        <v>92</v>
      </c>
      <c r="AW558" s="13" t="s">
        <v>36</v>
      </c>
      <c r="AX558" s="13" t="s">
        <v>83</v>
      </c>
      <c r="AY558" s="254" t="s">
        <v>244</v>
      </c>
    </row>
    <row r="559" s="13" customFormat="1">
      <c r="A559" s="13"/>
      <c r="B559" s="243"/>
      <c r="C559" s="244"/>
      <c r="D559" s="245" t="s">
        <v>253</v>
      </c>
      <c r="E559" s="246" t="s">
        <v>1</v>
      </c>
      <c r="F559" s="247" t="s">
        <v>2472</v>
      </c>
      <c r="G559" s="244"/>
      <c r="H559" s="248">
        <v>56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253</v>
      </c>
      <c r="AU559" s="254" t="s">
        <v>92</v>
      </c>
      <c r="AV559" s="13" t="s">
        <v>92</v>
      </c>
      <c r="AW559" s="13" t="s">
        <v>36</v>
      </c>
      <c r="AX559" s="13" t="s">
        <v>83</v>
      </c>
      <c r="AY559" s="254" t="s">
        <v>244</v>
      </c>
    </row>
    <row r="560" s="13" customFormat="1">
      <c r="A560" s="13"/>
      <c r="B560" s="243"/>
      <c r="C560" s="244"/>
      <c r="D560" s="245" t="s">
        <v>253</v>
      </c>
      <c r="E560" s="246" t="s">
        <v>1</v>
      </c>
      <c r="F560" s="247" t="s">
        <v>2473</v>
      </c>
      <c r="G560" s="244"/>
      <c r="H560" s="248">
        <v>1</v>
      </c>
      <c r="I560" s="249"/>
      <c r="J560" s="244"/>
      <c r="K560" s="244"/>
      <c r="L560" s="250"/>
      <c r="M560" s="251"/>
      <c r="N560" s="252"/>
      <c r="O560" s="252"/>
      <c r="P560" s="252"/>
      <c r="Q560" s="252"/>
      <c r="R560" s="252"/>
      <c r="S560" s="252"/>
      <c r="T560" s="25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4" t="s">
        <v>253</v>
      </c>
      <c r="AU560" s="254" t="s">
        <v>92</v>
      </c>
      <c r="AV560" s="13" t="s">
        <v>92</v>
      </c>
      <c r="AW560" s="13" t="s">
        <v>36</v>
      </c>
      <c r="AX560" s="13" t="s">
        <v>83</v>
      </c>
      <c r="AY560" s="254" t="s">
        <v>244</v>
      </c>
    </row>
    <row r="561" s="13" customFormat="1">
      <c r="A561" s="13"/>
      <c r="B561" s="243"/>
      <c r="C561" s="244"/>
      <c r="D561" s="245" t="s">
        <v>253</v>
      </c>
      <c r="E561" s="246" t="s">
        <v>1</v>
      </c>
      <c r="F561" s="247" t="s">
        <v>2474</v>
      </c>
      <c r="G561" s="244"/>
      <c r="H561" s="248">
        <v>1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253</v>
      </c>
      <c r="AU561" s="254" t="s">
        <v>92</v>
      </c>
      <c r="AV561" s="13" t="s">
        <v>92</v>
      </c>
      <c r="AW561" s="13" t="s">
        <v>36</v>
      </c>
      <c r="AX561" s="13" t="s">
        <v>83</v>
      </c>
      <c r="AY561" s="254" t="s">
        <v>244</v>
      </c>
    </row>
    <row r="562" s="13" customFormat="1">
      <c r="A562" s="13"/>
      <c r="B562" s="243"/>
      <c r="C562" s="244"/>
      <c r="D562" s="245" t="s">
        <v>253</v>
      </c>
      <c r="E562" s="246" t="s">
        <v>1</v>
      </c>
      <c r="F562" s="247" t="s">
        <v>2475</v>
      </c>
      <c r="G562" s="244"/>
      <c r="H562" s="248">
        <v>1</v>
      </c>
      <c r="I562" s="249"/>
      <c r="J562" s="244"/>
      <c r="K562" s="244"/>
      <c r="L562" s="250"/>
      <c r="M562" s="251"/>
      <c r="N562" s="252"/>
      <c r="O562" s="252"/>
      <c r="P562" s="252"/>
      <c r="Q562" s="252"/>
      <c r="R562" s="252"/>
      <c r="S562" s="252"/>
      <c r="T562" s="25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4" t="s">
        <v>253</v>
      </c>
      <c r="AU562" s="254" t="s">
        <v>92</v>
      </c>
      <c r="AV562" s="13" t="s">
        <v>92</v>
      </c>
      <c r="AW562" s="13" t="s">
        <v>36</v>
      </c>
      <c r="AX562" s="13" t="s">
        <v>83</v>
      </c>
      <c r="AY562" s="254" t="s">
        <v>244</v>
      </c>
    </row>
    <row r="563" s="13" customFormat="1">
      <c r="A563" s="13"/>
      <c r="B563" s="243"/>
      <c r="C563" s="244"/>
      <c r="D563" s="245" t="s">
        <v>253</v>
      </c>
      <c r="E563" s="246" t="s">
        <v>1</v>
      </c>
      <c r="F563" s="247" t="s">
        <v>2476</v>
      </c>
      <c r="G563" s="244"/>
      <c r="H563" s="248">
        <v>1</v>
      </c>
      <c r="I563" s="249"/>
      <c r="J563" s="244"/>
      <c r="K563" s="244"/>
      <c r="L563" s="250"/>
      <c r="M563" s="251"/>
      <c r="N563" s="252"/>
      <c r="O563" s="252"/>
      <c r="P563" s="252"/>
      <c r="Q563" s="252"/>
      <c r="R563" s="252"/>
      <c r="S563" s="252"/>
      <c r="T563" s="25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4" t="s">
        <v>253</v>
      </c>
      <c r="AU563" s="254" t="s">
        <v>92</v>
      </c>
      <c r="AV563" s="13" t="s">
        <v>92</v>
      </c>
      <c r="AW563" s="13" t="s">
        <v>36</v>
      </c>
      <c r="AX563" s="13" t="s">
        <v>83</v>
      </c>
      <c r="AY563" s="254" t="s">
        <v>244</v>
      </c>
    </row>
    <row r="564" s="13" customFormat="1">
      <c r="A564" s="13"/>
      <c r="B564" s="243"/>
      <c r="C564" s="244"/>
      <c r="D564" s="245" t="s">
        <v>253</v>
      </c>
      <c r="E564" s="246" t="s">
        <v>1</v>
      </c>
      <c r="F564" s="247" t="s">
        <v>2477</v>
      </c>
      <c r="G564" s="244"/>
      <c r="H564" s="248">
        <v>1</v>
      </c>
      <c r="I564" s="249"/>
      <c r="J564" s="244"/>
      <c r="K564" s="244"/>
      <c r="L564" s="250"/>
      <c r="M564" s="251"/>
      <c r="N564" s="252"/>
      <c r="O564" s="252"/>
      <c r="P564" s="252"/>
      <c r="Q564" s="252"/>
      <c r="R564" s="252"/>
      <c r="S564" s="252"/>
      <c r="T564" s="25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4" t="s">
        <v>253</v>
      </c>
      <c r="AU564" s="254" t="s">
        <v>92</v>
      </c>
      <c r="AV564" s="13" t="s">
        <v>92</v>
      </c>
      <c r="AW564" s="13" t="s">
        <v>36</v>
      </c>
      <c r="AX564" s="13" t="s">
        <v>83</v>
      </c>
      <c r="AY564" s="254" t="s">
        <v>244</v>
      </c>
    </row>
    <row r="565" s="13" customFormat="1">
      <c r="A565" s="13"/>
      <c r="B565" s="243"/>
      <c r="C565" s="244"/>
      <c r="D565" s="245" t="s">
        <v>253</v>
      </c>
      <c r="E565" s="246" t="s">
        <v>1</v>
      </c>
      <c r="F565" s="247" t="s">
        <v>2478</v>
      </c>
      <c r="G565" s="244"/>
      <c r="H565" s="248">
        <v>1</v>
      </c>
      <c r="I565" s="249"/>
      <c r="J565" s="244"/>
      <c r="K565" s="244"/>
      <c r="L565" s="250"/>
      <c r="M565" s="251"/>
      <c r="N565" s="252"/>
      <c r="O565" s="252"/>
      <c r="P565" s="252"/>
      <c r="Q565" s="252"/>
      <c r="R565" s="252"/>
      <c r="S565" s="252"/>
      <c r="T565" s="25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4" t="s">
        <v>253</v>
      </c>
      <c r="AU565" s="254" t="s">
        <v>92</v>
      </c>
      <c r="AV565" s="13" t="s">
        <v>92</v>
      </c>
      <c r="AW565" s="13" t="s">
        <v>36</v>
      </c>
      <c r="AX565" s="13" t="s">
        <v>83</v>
      </c>
      <c r="AY565" s="254" t="s">
        <v>244</v>
      </c>
    </row>
    <row r="566" s="13" customFormat="1">
      <c r="A566" s="13"/>
      <c r="B566" s="243"/>
      <c r="C566" s="244"/>
      <c r="D566" s="245" t="s">
        <v>253</v>
      </c>
      <c r="E566" s="246" t="s">
        <v>1</v>
      </c>
      <c r="F566" s="247" t="s">
        <v>2479</v>
      </c>
      <c r="G566" s="244"/>
      <c r="H566" s="248">
        <v>1</v>
      </c>
      <c r="I566" s="249"/>
      <c r="J566" s="244"/>
      <c r="K566" s="244"/>
      <c r="L566" s="250"/>
      <c r="M566" s="251"/>
      <c r="N566" s="252"/>
      <c r="O566" s="252"/>
      <c r="P566" s="252"/>
      <c r="Q566" s="252"/>
      <c r="R566" s="252"/>
      <c r="S566" s="252"/>
      <c r="T566" s="25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4" t="s">
        <v>253</v>
      </c>
      <c r="AU566" s="254" t="s">
        <v>92</v>
      </c>
      <c r="AV566" s="13" t="s">
        <v>92</v>
      </c>
      <c r="AW566" s="13" t="s">
        <v>36</v>
      </c>
      <c r="AX566" s="13" t="s">
        <v>83</v>
      </c>
      <c r="AY566" s="254" t="s">
        <v>244</v>
      </c>
    </row>
    <row r="567" s="13" customFormat="1">
      <c r="A567" s="13"/>
      <c r="B567" s="243"/>
      <c r="C567" s="244"/>
      <c r="D567" s="245" t="s">
        <v>253</v>
      </c>
      <c r="E567" s="246" t="s">
        <v>1</v>
      </c>
      <c r="F567" s="247" t="s">
        <v>2480</v>
      </c>
      <c r="G567" s="244"/>
      <c r="H567" s="248">
        <v>1</v>
      </c>
      <c r="I567" s="249"/>
      <c r="J567" s="244"/>
      <c r="K567" s="244"/>
      <c r="L567" s="250"/>
      <c r="M567" s="251"/>
      <c r="N567" s="252"/>
      <c r="O567" s="252"/>
      <c r="P567" s="252"/>
      <c r="Q567" s="252"/>
      <c r="R567" s="252"/>
      <c r="S567" s="252"/>
      <c r="T567" s="25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4" t="s">
        <v>253</v>
      </c>
      <c r="AU567" s="254" t="s">
        <v>92</v>
      </c>
      <c r="AV567" s="13" t="s">
        <v>92</v>
      </c>
      <c r="AW567" s="13" t="s">
        <v>36</v>
      </c>
      <c r="AX567" s="13" t="s">
        <v>83</v>
      </c>
      <c r="AY567" s="254" t="s">
        <v>244</v>
      </c>
    </row>
    <row r="568" s="13" customFormat="1">
      <c r="A568" s="13"/>
      <c r="B568" s="243"/>
      <c r="C568" s="244"/>
      <c r="D568" s="245" t="s">
        <v>253</v>
      </c>
      <c r="E568" s="246" t="s">
        <v>1</v>
      </c>
      <c r="F568" s="247" t="s">
        <v>2481</v>
      </c>
      <c r="G568" s="244"/>
      <c r="H568" s="248">
        <v>9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253</v>
      </c>
      <c r="AU568" s="254" t="s">
        <v>92</v>
      </c>
      <c r="AV568" s="13" t="s">
        <v>92</v>
      </c>
      <c r="AW568" s="13" t="s">
        <v>36</v>
      </c>
      <c r="AX568" s="13" t="s">
        <v>83</v>
      </c>
      <c r="AY568" s="254" t="s">
        <v>244</v>
      </c>
    </row>
    <row r="569" s="13" customFormat="1">
      <c r="A569" s="13"/>
      <c r="B569" s="243"/>
      <c r="C569" s="244"/>
      <c r="D569" s="245" t="s">
        <v>253</v>
      </c>
      <c r="E569" s="246" t="s">
        <v>1</v>
      </c>
      <c r="F569" s="247" t="s">
        <v>2482</v>
      </c>
      <c r="G569" s="244"/>
      <c r="H569" s="248">
        <v>1</v>
      </c>
      <c r="I569" s="249"/>
      <c r="J569" s="244"/>
      <c r="K569" s="244"/>
      <c r="L569" s="250"/>
      <c r="M569" s="251"/>
      <c r="N569" s="252"/>
      <c r="O569" s="252"/>
      <c r="P569" s="252"/>
      <c r="Q569" s="252"/>
      <c r="R569" s="252"/>
      <c r="S569" s="252"/>
      <c r="T569" s="25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4" t="s">
        <v>253</v>
      </c>
      <c r="AU569" s="254" t="s">
        <v>92</v>
      </c>
      <c r="AV569" s="13" t="s">
        <v>92</v>
      </c>
      <c r="AW569" s="13" t="s">
        <v>36</v>
      </c>
      <c r="AX569" s="13" t="s">
        <v>83</v>
      </c>
      <c r="AY569" s="254" t="s">
        <v>244</v>
      </c>
    </row>
    <row r="570" s="13" customFormat="1">
      <c r="A570" s="13"/>
      <c r="B570" s="243"/>
      <c r="C570" s="244"/>
      <c r="D570" s="245" t="s">
        <v>253</v>
      </c>
      <c r="E570" s="246" t="s">
        <v>1</v>
      </c>
      <c r="F570" s="247" t="s">
        <v>2483</v>
      </c>
      <c r="G570" s="244"/>
      <c r="H570" s="248">
        <v>1</v>
      </c>
      <c r="I570" s="249"/>
      <c r="J570" s="244"/>
      <c r="K570" s="244"/>
      <c r="L570" s="250"/>
      <c r="M570" s="251"/>
      <c r="N570" s="252"/>
      <c r="O570" s="252"/>
      <c r="P570" s="252"/>
      <c r="Q570" s="252"/>
      <c r="R570" s="252"/>
      <c r="S570" s="252"/>
      <c r="T570" s="25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4" t="s">
        <v>253</v>
      </c>
      <c r="AU570" s="254" t="s">
        <v>92</v>
      </c>
      <c r="AV570" s="13" t="s">
        <v>92</v>
      </c>
      <c r="AW570" s="13" t="s">
        <v>36</v>
      </c>
      <c r="AX570" s="13" t="s">
        <v>83</v>
      </c>
      <c r="AY570" s="254" t="s">
        <v>244</v>
      </c>
    </row>
    <row r="571" s="13" customFormat="1">
      <c r="A571" s="13"/>
      <c r="B571" s="243"/>
      <c r="C571" s="244"/>
      <c r="D571" s="245" t="s">
        <v>253</v>
      </c>
      <c r="E571" s="246" t="s">
        <v>1</v>
      </c>
      <c r="F571" s="247" t="s">
        <v>2484</v>
      </c>
      <c r="G571" s="244"/>
      <c r="H571" s="248">
        <v>53</v>
      </c>
      <c r="I571" s="249"/>
      <c r="J571" s="244"/>
      <c r="K571" s="244"/>
      <c r="L571" s="250"/>
      <c r="M571" s="251"/>
      <c r="N571" s="252"/>
      <c r="O571" s="252"/>
      <c r="P571" s="252"/>
      <c r="Q571" s="252"/>
      <c r="R571" s="252"/>
      <c r="S571" s="252"/>
      <c r="T571" s="25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4" t="s">
        <v>253</v>
      </c>
      <c r="AU571" s="254" t="s">
        <v>92</v>
      </c>
      <c r="AV571" s="13" t="s">
        <v>92</v>
      </c>
      <c r="AW571" s="13" t="s">
        <v>36</v>
      </c>
      <c r="AX571" s="13" t="s">
        <v>83</v>
      </c>
      <c r="AY571" s="254" t="s">
        <v>244</v>
      </c>
    </row>
    <row r="572" s="13" customFormat="1">
      <c r="A572" s="13"/>
      <c r="B572" s="243"/>
      <c r="C572" s="244"/>
      <c r="D572" s="245" t="s">
        <v>253</v>
      </c>
      <c r="E572" s="246" t="s">
        <v>1</v>
      </c>
      <c r="F572" s="247" t="s">
        <v>2485</v>
      </c>
      <c r="G572" s="244"/>
      <c r="H572" s="248">
        <v>1</v>
      </c>
      <c r="I572" s="249"/>
      <c r="J572" s="244"/>
      <c r="K572" s="244"/>
      <c r="L572" s="250"/>
      <c r="M572" s="251"/>
      <c r="N572" s="252"/>
      <c r="O572" s="252"/>
      <c r="P572" s="252"/>
      <c r="Q572" s="252"/>
      <c r="R572" s="252"/>
      <c r="S572" s="252"/>
      <c r="T572" s="25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4" t="s">
        <v>253</v>
      </c>
      <c r="AU572" s="254" t="s">
        <v>92</v>
      </c>
      <c r="AV572" s="13" t="s">
        <v>92</v>
      </c>
      <c r="AW572" s="13" t="s">
        <v>36</v>
      </c>
      <c r="AX572" s="13" t="s">
        <v>83</v>
      </c>
      <c r="AY572" s="254" t="s">
        <v>244</v>
      </c>
    </row>
    <row r="573" s="13" customFormat="1">
      <c r="A573" s="13"/>
      <c r="B573" s="243"/>
      <c r="C573" s="244"/>
      <c r="D573" s="245" t="s">
        <v>253</v>
      </c>
      <c r="E573" s="246" t="s">
        <v>1</v>
      </c>
      <c r="F573" s="247" t="s">
        <v>2486</v>
      </c>
      <c r="G573" s="244"/>
      <c r="H573" s="248">
        <v>20</v>
      </c>
      <c r="I573" s="249"/>
      <c r="J573" s="244"/>
      <c r="K573" s="244"/>
      <c r="L573" s="250"/>
      <c r="M573" s="251"/>
      <c r="N573" s="252"/>
      <c r="O573" s="252"/>
      <c r="P573" s="252"/>
      <c r="Q573" s="252"/>
      <c r="R573" s="252"/>
      <c r="S573" s="252"/>
      <c r="T573" s="25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4" t="s">
        <v>253</v>
      </c>
      <c r="AU573" s="254" t="s">
        <v>92</v>
      </c>
      <c r="AV573" s="13" t="s">
        <v>92</v>
      </c>
      <c r="AW573" s="13" t="s">
        <v>36</v>
      </c>
      <c r="AX573" s="13" t="s">
        <v>83</v>
      </c>
      <c r="AY573" s="254" t="s">
        <v>244</v>
      </c>
    </row>
    <row r="574" s="13" customFormat="1">
      <c r="A574" s="13"/>
      <c r="B574" s="243"/>
      <c r="C574" s="244"/>
      <c r="D574" s="245" t="s">
        <v>253</v>
      </c>
      <c r="E574" s="246" t="s">
        <v>1</v>
      </c>
      <c r="F574" s="247" t="s">
        <v>2487</v>
      </c>
      <c r="G574" s="244"/>
      <c r="H574" s="248">
        <v>1</v>
      </c>
      <c r="I574" s="249"/>
      <c r="J574" s="244"/>
      <c r="K574" s="244"/>
      <c r="L574" s="250"/>
      <c r="M574" s="251"/>
      <c r="N574" s="252"/>
      <c r="O574" s="252"/>
      <c r="P574" s="252"/>
      <c r="Q574" s="252"/>
      <c r="R574" s="252"/>
      <c r="S574" s="252"/>
      <c r="T574" s="25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4" t="s">
        <v>253</v>
      </c>
      <c r="AU574" s="254" t="s">
        <v>92</v>
      </c>
      <c r="AV574" s="13" t="s">
        <v>92</v>
      </c>
      <c r="AW574" s="13" t="s">
        <v>36</v>
      </c>
      <c r="AX574" s="13" t="s">
        <v>83</v>
      </c>
      <c r="AY574" s="254" t="s">
        <v>244</v>
      </c>
    </row>
    <row r="575" s="13" customFormat="1">
      <c r="A575" s="13"/>
      <c r="B575" s="243"/>
      <c r="C575" s="244"/>
      <c r="D575" s="245" t="s">
        <v>253</v>
      </c>
      <c r="E575" s="246" t="s">
        <v>1</v>
      </c>
      <c r="F575" s="247" t="s">
        <v>2488</v>
      </c>
      <c r="G575" s="244"/>
      <c r="H575" s="248">
        <v>31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253</v>
      </c>
      <c r="AU575" s="254" t="s">
        <v>92</v>
      </c>
      <c r="AV575" s="13" t="s">
        <v>92</v>
      </c>
      <c r="AW575" s="13" t="s">
        <v>36</v>
      </c>
      <c r="AX575" s="13" t="s">
        <v>83</v>
      </c>
      <c r="AY575" s="254" t="s">
        <v>244</v>
      </c>
    </row>
    <row r="576" s="13" customFormat="1">
      <c r="A576" s="13"/>
      <c r="B576" s="243"/>
      <c r="C576" s="244"/>
      <c r="D576" s="245" t="s">
        <v>253</v>
      </c>
      <c r="E576" s="246" t="s">
        <v>1</v>
      </c>
      <c r="F576" s="247" t="s">
        <v>2489</v>
      </c>
      <c r="G576" s="244"/>
      <c r="H576" s="248">
        <v>2</v>
      </c>
      <c r="I576" s="249"/>
      <c r="J576" s="244"/>
      <c r="K576" s="244"/>
      <c r="L576" s="250"/>
      <c r="M576" s="251"/>
      <c r="N576" s="252"/>
      <c r="O576" s="252"/>
      <c r="P576" s="252"/>
      <c r="Q576" s="252"/>
      <c r="R576" s="252"/>
      <c r="S576" s="252"/>
      <c r="T576" s="25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4" t="s">
        <v>253</v>
      </c>
      <c r="AU576" s="254" t="s">
        <v>92</v>
      </c>
      <c r="AV576" s="13" t="s">
        <v>92</v>
      </c>
      <c r="AW576" s="13" t="s">
        <v>36</v>
      </c>
      <c r="AX576" s="13" t="s">
        <v>83</v>
      </c>
      <c r="AY576" s="254" t="s">
        <v>244</v>
      </c>
    </row>
    <row r="577" s="13" customFormat="1">
      <c r="A577" s="13"/>
      <c r="B577" s="243"/>
      <c r="C577" s="244"/>
      <c r="D577" s="245" t="s">
        <v>253</v>
      </c>
      <c r="E577" s="246" t="s">
        <v>1</v>
      </c>
      <c r="F577" s="247" t="s">
        <v>2486</v>
      </c>
      <c r="G577" s="244"/>
      <c r="H577" s="248">
        <v>20</v>
      </c>
      <c r="I577" s="249"/>
      <c r="J577" s="244"/>
      <c r="K577" s="244"/>
      <c r="L577" s="250"/>
      <c r="M577" s="251"/>
      <c r="N577" s="252"/>
      <c r="O577" s="252"/>
      <c r="P577" s="252"/>
      <c r="Q577" s="252"/>
      <c r="R577" s="252"/>
      <c r="S577" s="252"/>
      <c r="T577" s="25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4" t="s">
        <v>253</v>
      </c>
      <c r="AU577" s="254" t="s">
        <v>92</v>
      </c>
      <c r="AV577" s="13" t="s">
        <v>92</v>
      </c>
      <c r="AW577" s="13" t="s">
        <v>36</v>
      </c>
      <c r="AX577" s="13" t="s">
        <v>83</v>
      </c>
      <c r="AY577" s="254" t="s">
        <v>244</v>
      </c>
    </row>
    <row r="578" s="13" customFormat="1">
      <c r="A578" s="13"/>
      <c r="B578" s="243"/>
      <c r="C578" s="244"/>
      <c r="D578" s="245" t="s">
        <v>253</v>
      </c>
      <c r="E578" s="246" t="s">
        <v>1</v>
      </c>
      <c r="F578" s="247" t="s">
        <v>2487</v>
      </c>
      <c r="G578" s="244"/>
      <c r="H578" s="248">
        <v>1</v>
      </c>
      <c r="I578" s="249"/>
      <c r="J578" s="244"/>
      <c r="K578" s="244"/>
      <c r="L578" s="250"/>
      <c r="M578" s="251"/>
      <c r="N578" s="252"/>
      <c r="O578" s="252"/>
      <c r="P578" s="252"/>
      <c r="Q578" s="252"/>
      <c r="R578" s="252"/>
      <c r="S578" s="252"/>
      <c r="T578" s="25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4" t="s">
        <v>253</v>
      </c>
      <c r="AU578" s="254" t="s">
        <v>92</v>
      </c>
      <c r="AV578" s="13" t="s">
        <v>92</v>
      </c>
      <c r="AW578" s="13" t="s">
        <v>36</v>
      </c>
      <c r="AX578" s="13" t="s">
        <v>83</v>
      </c>
      <c r="AY578" s="254" t="s">
        <v>244</v>
      </c>
    </row>
    <row r="579" s="16" customFormat="1">
      <c r="A579" s="16"/>
      <c r="B579" s="276"/>
      <c r="C579" s="277"/>
      <c r="D579" s="245" t="s">
        <v>253</v>
      </c>
      <c r="E579" s="278" t="s">
        <v>1</v>
      </c>
      <c r="F579" s="279" t="s">
        <v>503</v>
      </c>
      <c r="G579" s="277"/>
      <c r="H579" s="280">
        <v>638</v>
      </c>
      <c r="I579" s="281"/>
      <c r="J579" s="277"/>
      <c r="K579" s="277"/>
      <c r="L579" s="282"/>
      <c r="M579" s="283"/>
      <c r="N579" s="284"/>
      <c r="O579" s="284"/>
      <c r="P579" s="284"/>
      <c r="Q579" s="284"/>
      <c r="R579" s="284"/>
      <c r="S579" s="284"/>
      <c r="T579" s="285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T579" s="286" t="s">
        <v>253</v>
      </c>
      <c r="AU579" s="286" t="s">
        <v>92</v>
      </c>
      <c r="AV579" s="16" t="s">
        <v>358</v>
      </c>
      <c r="AW579" s="16" t="s">
        <v>36</v>
      </c>
      <c r="AX579" s="16" t="s">
        <v>83</v>
      </c>
      <c r="AY579" s="286" t="s">
        <v>244</v>
      </c>
    </row>
    <row r="580" s="13" customFormat="1">
      <c r="A580" s="13"/>
      <c r="B580" s="243"/>
      <c r="C580" s="244"/>
      <c r="D580" s="245" t="s">
        <v>253</v>
      </c>
      <c r="E580" s="246" t="s">
        <v>1</v>
      </c>
      <c r="F580" s="247" t="s">
        <v>2490</v>
      </c>
      <c r="G580" s="244"/>
      <c r="H580" s="248">
        <v>7</v>
      </c>
      <c r="I580" s="249"/>
      <c r="J580" s="244"/>
      <c r="K580" s="244"/>
      <c r="L580" s="250"/>
      <c r="M580" s="251"/>
      <c r="N580" s="252"/>
      <c r="O580" s="252"/>
      <c r="P580" s="252"/>
      <c r="Q580" s="252"/>
      <c r="R580" s="252"/>
      <c r="S580" s="252"/>
      <c r="T580" s="25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4" t="s">
        <v>253</v>
      </c>
      <c r="AU580" s="254" t="s">
        <v>92</v>
      </c>
      <c r="AV580" s="13" t="s">
        <v>92</v>
      </c>
      <c r="AW580" s="13" t="s">
        <v>36</v>
      </c>
      <c r="AX580" s="13" t="s">
        <v>83</v>
      </c>
      <c r="AY580" s="254" t="s">
        <v>244</v>
      </c>
    </row>
    <row r="581" s="13" customFormat="1">
      <c r="A581" s="13"/>
      <c r="B581" s="243"/>
      <c r="C581" s="244"/>
      <c r="D581" s="245" t="s">
        <v>253</v>
      </c>
      <c r="E581" s="246" t="s">
        <v>1</v>
      </c>
      <c r="F581" s="247" t="s">
        <v>2491</v>
      </c>
      <c r="G581" s="244"/>
      <c r="H581" s="248">
        <v>1</v>
      </c>
      <c r="I581" s="249"/>
      <c r="J581" s="244"/>
      <c r="K581" s="244"/>
      <c r="L581" s="250"/>
      <c r="M581" s="251"/>
      <c r="N581" s="252"/>
      <c r="O581" s="252"/>
      <c r="P581" s="252"/>
      <c r="Q581" s="252"/>
      <c r="R581" s="252"/>
      <c r="S581" s="252"/>
      <c r="T581" s="25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4" t="s">
        <v>253</v>
      </c>
      <c r="AU581" s="254" t="s">
        <v>92</v>
      </c>
      <c r="AV581" s="13" t="s">
        <v>92</v>
      </c>
      <c r="AW581" s="13" t="s">
        <v>36</v>
      </c>
      <c r="AX581" s="13" t="s">
        <v>83</v>
      </c>
      <c r="AY581" s="254" t="s">
        <v>244</v>
      </c>
    </row>
    <row r="582" s="13" customFormat="1">
      <c r="A582" s="13"/>
      <c r="B582" s="243"/>
      <c r="C582" s="244"/>
      <c r="D582" s="245" t="s">
        <v>253</v>
      </c>
      <c r="E582" s="246" t="s">
        <v>1</v>
      </c>
      <c r="F582" s="247" t="s">
        <v>2492</v>
      </c>
      <c r="G582" s="244"/>
      <c r="H582" s="248">
        <v>1</v>
      </c>
      <c r="I582" s="249"/>
      <c r="J582" s="244"/>
      <c r="K582" s="244"/>
      <c r="L582" s="250"/>
      <c r="M582" s="251"/>
      <c r="N582" s="252"/>
      <c r="O582" s="252"/>
      <c r="P582" s="252"/>
      <c r="Q582" s="252"/>
      <c r="R582" s="252"/>
      <c r="S582" s="252"/>
      <c r="T582" s="25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4" t="s">
        <v>253</v>
      </c>
      <c r="AU582" s="254" t="s">
        <v>92</v>
      </c>
      <c r="AV582" s="13" t="s">
        <v>92</v>
      </c>
      <c r="AW582" s="13" t="s">
        <v>36</v>
      </c>
      <c r="AX582" s="13" t="s">
        <v>83</v>
      </c>
      <c r="AY582" s="254" t="s">
        <v>244</v>
      </c>
    </row>
    <row r="583" s="16" customFormat="1">
      <c r="A583" s="16"/>
      <c r="B583" s="276"/>
      <c r="C583" s="277"/>
      <c r="D583" s="245" t="s">
        <v>253</v>
      </c>
      <c r="E583" s="278" t="s">
        <v>1</v>
      </c>
      <c r="F583" s="279" t="s">
        <v>503</v>
      </c>
      <c r="G583" s="277"/>
      <c r="H583" s="280">
        <v>9</v>
      </c>
      <c r="I583" s="281"/>
      <c r="J583" s="277"/>
      <c r="K583" s="277"/>
      <c r="L583" s="282"/>
      <c r="M583" s="283"/>
      <c r="N583" s="284"/>
      <c r="O583" s="284"/>
      <c r="P583" s="284"/>
      <c r="Q583" s="284"/>
      <c r="R583" s="284"/>
      <c r="S583" s="284"/>
      <c r="T583" s="285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T583" s="286" t="s">
        <v>253</v>
      </c>
      <c r="AU583" s="286" t="s">
        <v>92</v>
      </c>
      <c r="AV583" s="16" t="s">
        <v>358</v>
      </c>
      <c r="AW583" s="16" t="s">
        <v>36</v>
      </c>
      <c r="AX583" s="16" t="s">
        <v>83</v>
      </c>
      <c r="AY583" s="286" t="s">
        <v>244</v>
      </c>
    </row>
    <row r="584" s="14" customFormat="1">
      <c r="A584" s="14"/>
      <c r="B584" s="255"/>
      <c r="C584" s="256"/>
      <c r="D584" s="245" t="s">
        <v>253</v>
      </c>
      <c r="E584" s="257" t="s">
        <v>1</v>
      </c>
      <c r="F584" s="258" t="s">
        <v>255</v>
      </c>
      <c r="G584" s="256"/>
      <c r="H584" s="259">
        <v>1859</v>
      </c>
      <c r="I584" s="260"/>
      <c r="J584" s="256"/>
      <c r="K584" s="256"/>
      <c r="L584" s="261"/>
      <c r="M584" s="262"/>
      <c r="N584" s="263"/>
      <c r="O584" s="263"/>
      <c r="P584" s="263"/>
      <c r="Q584" s="263"/>
      <c r="R584" s="263"/>
      <c r="S584" s="263"/>
      <c r="T584" s="26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65" t="s">
        <v>253</v>
      </c>
      <c r="AU584" s="265" t="s">
        <v>92</v>
      </c>
      <c r="AV584" s="14" t="s">
        <v>251</v>
      </c>
      <c r="AW584" s="14" t="s">
        <v>36</v>
      </c>
      <c r="AX584" s="14" t="s">
        <v>90</v>
      </c>
      <c r="AY584" s="265" t="s">
        <v>244</v>
      </c>
    </row>
    <row r="585" s="2" customFormat="1" ht="16.5" customHeight="1">
      <c r="A585" s="39"/>
      <c r="B585" s="40"/>
      <c r="C585" s="287" t="s">
        <v>439</v>
      </c>
      <c r="D585" s="287" t="s">
        <v>529</v>
      </c>
      <c r="E585" s="288" t="s">
        <v>2493</v>
      </c>
      <c r="F585" s="289" t="s">
        <v>2494</v>
      </c>
      <c r="G585" s="290" t="s">
        <v>174</v>
      </c>
      <c r="H585" s="291">
        <v>17972.450000000001</v>
      </c>
      <c r="I585" s="292"/>
      <c r="J585" s="293">
        <f>ROUND(I585*H585,2)</f>
        <v>0</v>
      </c>
      <c r="K585" s="294"/>
      <c r="L585" s="295"/>
      <c r="M585" s="296" t="s">
        <v>1</v>
      </c>
      <c r="N585" s="297" t="s">
        <v>48</v>
      </c>
      <c r="O585" s="92"/>
      <c r="P585" s="239">
        <f>O585*H585</f>
        <v>0</v>
      </c>
      <c r="Q585" s="239">
        <v>0.39000000000000001</v>
      </c>
      <c r="R585" s="239">
        <f>Q585*H585</f>
        <v>7009.2555000000002</v>
      </c>
      <c r="S585" s="239">
        <v>0</v>
      </c>
      <c r="T585" s="240">
        <f>S585*H585</f>
        <v>0</v>
      </c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R585" s="241" t="s">
        <v>280</v>
      </c>
      <c r="AT585" s="241" t="s">
        <v>529</v>
      </c>
      <c r="AU585" s="241" t="s">
        <v>92</v>
      </c>
      <c r="AY585" s="18" t="s">
        <v>244</v>
      </c>
      <c r="BE585" s="242">
        <f>IF(N585="základní",J585,0)</f>
        <v>0</v>
      </c>
      <c r="BF585" s="242">
        <f>IF(N585="snížená",J585,0)</f>
        <v>0</v>
      </c>
      <c r="BG585" s="242">
        <f>IF(N585="zákl. přenesená",J585,0)</f>
        <v>0</v>
      </c>
      <c r="BH585" s="242">
        <f>IF(N585="sníž. přenesená",J585,0)</f>
        <v>0</v>
      </c>
      <c r="BI585" s="242">
        <f>IF(N585="nulová",J585,0)</f>
        <v>0</v>
      </c>
      <c r="BJ585" s="18" t="s">
        <v>90</v>
      </c>
      <c r="BK585" s="242">
        <f>ROUND(I585*H585,2)</f>
        <v>0</v>
      </c>
      <c r="BL585" s="18" t="s">
        <v>251</v>
      </c>
      <c r="BM585" s="241" t="s">
        <v>2495</v>
      </c>
    </row>
    <row r="586" s="15" customFormat="1">
      <c r="A586" s="15"/>
      <c r="B586" s="266"/>
      <c r="C586" s="267"/>
      <c r="D586" s="245" t="s">
        <v>253</v>
      </c>
      <c r="E586" s="268" t="s">
        <v>1</v>
      </c>
      <c r="F586" s="269" t="s">
        <v>2145</v>
      </c>
      <c r="G586" s="267"/>
      <c r="H586" s="268" t="s">
        <v>1</v>
      </c>
      <c r="I586" s="270"/>
      <c r="J586" s="267"/>
      <c r="K586" s="267"/>
      <c r="L586" s="271"/>
      <c r="M586" s="272"/>
      <c r="N586" s="273"/>
      <c r="O586" s="273"/>
      <c r="P586" s="273"/>
      <c r="Q586" s="273"/>
      <c r="R586" s="273"/>
      <c r="S586" s="273"/>
      <c r="T586" s="274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75" t="s">
        <v>253</v>
      </c>
      <c r="AU586" s="275" t="s">
        <v>92</v>
      </c>
      <c r="AV586" s="15" t="s">
        <v>90</v>
      </c>
      <c r="AW586" s="15" t="s">
        <v>36</v>
      </c>
      <c r="AX586" s="15" t="s">
        <v>83</v>
      </c>
      <c r="AY586" s="275" t="s">
        <v>244</v>
      </c>
    </row>
    <row r="587" s="13" customFormat="1">
      <c r="A587" s="13"/>
      <c r="B587" s="243"/>
      <c r="C587" s="244"/>
      <c r="D587" s="245" t="s">
        <v>253</v>
      </c>
      <c r="E587" s="246" t="s">
        <v>1</v>
      </c>
      <c r="F587" s="247" t="s">
        <v>2496</v>
      </c>
      <c r="G587" s="244"/>
      <c r="H587" s="248">
        <v>700.49000000000001</v>
      </c>
      <c r="I587" s="249"/>
      <c r="J587" s="244"/>
      <c r="K587" s="244"/>
      <c r="L587" s="250"/>
      <c r="M587" s="251"/>
      <c r="N587" s="252"/>
      <c r="O587" s="252"/>
      <c r="P587" s="252"/>
      <c r="Q587" s="252"/>
      <c r="R587" s="252"/>
      <c r="S587" s="252"/>
      <c r="T587" s="25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4" t="s">
        <v>253</v>
      </c>
      <c r="AU587" s="254" t="s">
        <v>92</v>
      </c>
      <c r="AV587" s="13" t="s">
        <v>92</v>
      </c>
      <c r="AW587" s="13" t="s">
        <v>36</v>
      </c>
      <c r="AX587" s="13" t="s">
        <v>83</v>
      </c>
      <c r="AY587" s="254" t="s">
        <v>244</v>
      </c>
    </row>
    <row r="588" s="13" customFormat="1">
      <c r="A588" s="13"/>
      <c r="B588" s="243"/>
      <c r="C588" s="244"/>
      <c r="D588" s="245" t="s">
        <v>253</v>
      </c>
      <c r="E588" s="246" t="s">
        <v>1</v>
      </c>
      <c r="F588" s="247" t="s">
        <v>2497</v>
      </c>
      <c r="G588" s="244"/>
      <c r="H588" s="248">
        <v>4.7599999999999998</v>
      </c>
      <c r="I588" s="249"/>
      <c r="J588" s="244"/>
      <c r="K588" s="244"/>
      <c r="L588" s="250"/>
      <c r="M588" s="251"/>
      <c r="N588" s="252"/>
      <c r="O588" s="252"/>
      <c r="P588" s="252"/>
      <c r="Q588" s="252"/>
      <c r="R588" s="252"/>
      <c r="S588" s="252"/>
      <c r="T588" s="25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4" t="s">
        <v>253</v>
      </c>
      <c r="AU588" s="254" t="s">
        <v>92</v>
      </c>
      <c r="AV588" s="13" t="s">
        <v>92</v>
      </c>
      <c r="AW588" s="13" t="s">
        <v>36</v>
      </c>
      <c r="AX588" s="13" t="s">
        <v>83</v>
      </c>
      <c r="AY588" s="254" t="s">
        <v>244</v>
      </c>
    </row>
    <row r="589" s="13" customFormat="1">
      <c r="A589" s="13"/>
      <c r="B589" s="243"/>
      <c r="C589" s="244"/>
      <c r="D589" s="245" t="s">
        <v>253</v>
      </c>
      <c r="E589" s="246" t="s">
        <v>1</v>
      </c>
      <c r="F589" s="247" t="s">
        <v>2498</v>
      </c>
      <c r="G589" s="244"/>
      <c r="H589" s="248">
        <v>63.880000000000003</v>
      </c>
      <c r="I589" s="249"/>
      <c r="J589" s="244"/>
      <c r="K589" s="244"/>
      <c r="L589" s="250"/>
      <c r="M589" s="251"/>
      <c r="N589" s="252"/>
      <c r="O589" s="252"/>
      <c r="P589" s="252"/>
      <c r="Q589" s="252"/>
      <c r="R589" s="252"/>
      <c r="S589" s="252"/>
      <c r="T589" s="25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54" t="s">
        <v>253</v>
      </c>
      <c r="AU589" s="254" t="s">
        <v>92</v>
      </c>
      <c r="AV589" s="13" t="s">
        <v>92</v>
      </c>
      <c r="AW589" s="13" t="s">
        <v>36</v>
      </c>
      <c r="AX589" s="13" t="s">
        <v>83</v>
      </c>
      <c r="AY589" s="254" t="s">
        <v>244</v>
      </c>
    </row>
    <row r="590" s="13" customFormat="1">
      <c r="A590" s="13"/>
      <c r="B590" s="243"/>
      <c r="C590" s="244"/>
      <c r="D590" s="245" t="s">
        <v>253</v>
      </c>
      <c r="E590" s="246" t="s">
        <v>1</v>
      </c>
      <c r="F590" s="247" t="s">
        <v>2499</v>
      </c>
      <c r="G590" s="244"/>
      <c r="H590" s="248">
        <v>357.5</v>
      </c>
      <c r="I590" s="249"/>
      <c r="J590" s="244"/>
      <c r="K590" s="244"/>
      <c r="L590" s="250"/>
      <c r="M590" s="251"/>
      <c r="N590" s="252"/>
      <c r="O590" s="252"/>
      <c r="P590" s="252"/>
      <c r="Q590" s="252"/>
      <c r="R590" s="252"/>
      <c r="S590" s="252"/>
      <c r="T590" s="25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4" t="s">
        <v>253</v>
      </c>
      <c r="AU590" s="254" t="s">
        <v>92</v>
      </c>
      <c r="AV590" s="13" t="s">
        <v>92</v>
      </c>
      <c r="AW590" s="13" t="s">
        <v>36</v>
      </c>
      <c r="AX590" s="13" t="s">
        <v>83</v>
      </c>
      <c r="AY590" s="254" t="s">
        <v>244</v>
      </c>
    </row>
    <row r="591" s="13" customFormat="1">
      <c r="A591" s="13"/>
      <c r="B591" s="243"/>
      <c r="C591" s="244"/>
      <c r="D591" s="245" t="s">
        <v>253</v>
      </c>
      <c r="E591" s="246" t="s">
        <v>1</v>
      </c>
      <c r="F591" s="247" t="s">
        <v>2500</v>
      </c>
      <c r="G591" s="244"/>
      <c r="H591" s="248">
        <v>2.9399999999999999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253</v>
      </c>
      <c r="AU591" s="254" t="s">
        <v>92</v>
      </c>
      <c r="AV591" s="13" t="s">
        <v>92</v>
      </c>
      <c r="AW591" s="13" t="s">
        <v>36</v>
      </c>
      <c r="AX591" s="13" t="s">
        <v>83</v>
      </c>
      <c r="AY591" s="254" t="s">
        <v>244</v>
      </c>
    </row>
    <row r="592" s="13" customFormat="1">
      <c r="A592" s="13"/>
      <c r="B592" s="243"/>
      <c r="C592" s="244"/>
      <c r="D592" s="245" t="s">
        <v>253</v>
      </c>
      <c r="E592" s="246" t="s">
        <v>1</v>
      </c>
      <c r="F592" s="247" t="s">
        <v>2501</v>
      </c>
      <c r="G592" s="244"/>
      <c r="H592" s="248">
        <v>146.52000000000001</v>
      </c>
      <c r="I592" s="249"/>
      <c r="J592" s="244"/>
      <c r="K592" s="244"/>
      <c r="L592" s="250"/>
      <c r="M592" s="251"/>
      <c r="N592" s="252"/>
      <c r="O592" s="252"/>
      <c r="P592" s="252"/>
      <c r="Q592" s="252"/>
      <c r="R592" s="252"/>
      <c r="S592" s="252"/>
      <c r="T592" s="25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4" t="s">
        <v>253</v>
      </c>
      <c r="AU592" s="254" t="s">
        <v>92</v>
      </c>
      <c r="AV592" s="13" t="s">
        <v>92</v>
      </c>
      <c r="AW592" s="13" t="s">
        <v>36</v>
      </c>
      <c r="AX592" s="13" t="s">
        <v>83</v>
      </c>
      <c r="AY592" s="254" t="s">
        <v>244</v>
      </c>
    </row>
    <row r="593" s="13" customFormat="1">
      <c r="A593" s="13"/>
      <c r="B593" s="243"/>
      <c r="C593" s="244"/>
      <c r="D593" s="245" t="s">
        <v>253</v>
      </c>
      <c r="E593" s="246" t="s">
        <v>1</v>
      </c>
      <c r="F593" s="247" t="s">
        <v>2502</v>
      </c>
      <c r="G593" s="244"/>
      <c r="H593" s="248">
        <v>177.91</v>
      </c>
      <c r="I593" s="249"/>
      <c r="J593" s="244"/>
      <c r="K593" s="244"/>
      <c r="L593" s="250"/>
      <c r="M593" s="251"/>
      <c r="N593" s="252"/>
      <c r="O593" s="252"/>
      <c r="P593" s="252"/>
      <c r="Q593" s="252"/>
      <c r="R593" s="252"/>
      <c r="S593" s="252"/>
      <c r="T593" s="25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4" t="s">
        <v>253</v>
      </c>
      <c r="AU593" s="254" t="s">
        <v>92</v>
      </c>
      <c r="AV593" s="13" t="s">
        <v>92</v>
      </c>
      <c r="AW593" s="13" t="s">
        <v>36</v>
      </c>
      <c r="AX593" s="13" t="s">
        <v>83</v>
      </c>
      <c r="AY593" s="254" t="s">
        <v>244</v>
      </c>
    </row>
    <row r="594" s="13" customFormat="1">
      <c r="A594" s="13"/>
      <c r="B594" s="243"/>
      <c r="C594" s="244"/>
      <c r="D594" s="245" t="s">
        <v>253</v>
      </c>
      <c r="E594" s="246" t="s">
        <v>1</v>
      </c>
      <c r="F594" s="247" t="s">
        <v>2503</v>
      </c>
      <c r="G594" s="244"/>
      <c r="H594" s="248">
        <v>8.7400000000000002</v>
      </c>
      <c r="I594" s="249"/>
      <c r="J594" s="244"/>
      <c r="K594" s="244"/>
      <c r="L594" s="250"/>
      <c r="M594" s="251"/>
      <c r="N594" s="252"/>
      <c r="O594" s="252"/>
      <c r="P594" s="252"/>
      <c r="Q594" s="252"/>
      <c r="R594" s="252"/>
      <c r="S594" s="252"/>
      <c r="T594" s="25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4" t="s">
        <v>253</v>
      </c>
      <c r="AU594" s="254" t="s">
        <v>92</v>
      </c>
      <c r="AV594" s="13" t="s">
        <v>92</v>
      </c>
      <c r="AW594" s="13" t="s">
        <v>36</v>
      </c>
      <c r="AX594" s="13" t="s">
        <v>83</v>
      </c>
      <c r="AY594" s="254" t="s">
        <v>244</v>
      </c>
    </row>
    <row r="595" s="13" customFormat="1">
      <c r="A595" s="13"/>
      <c r="B595" s="243"/>
      <c r="C595" s="244"/>
      <c r="D595" s="245" t="s">
        <v>253</v>
      </c>
      <c r="E595" s="246" t="s">
        <v>1</v>
      </c>
      <c r="F595" s="247" t="s">
        <v>2504</v>
      </c>
      <c r="G595" s="244"/>
      <c r="H595" s="248">
        <v>418.18000000000001</v>
      </c>
      <c r="I595" s="249"/>
      <c r="J595" s="244"/>
      <c r="K595" s="244"/>
      <c r="L595" s="250"/>
      <c r="M595" s="251"/>
      <c r="N595" s="252"/>
      <c r="O595" s="252"/>
      <c r="P595" s="252"/>
      <c r="Q595" s="252"/>
      <c r="R595" s="252"/>
      <c r="S595" s="252"/>
      <c r="T595" s="25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4" t="s">
        <v>253</v>
      </c>
      <c r="AU595" s="254" t="s">
        <v>92</v>
      </c>
      <c r="AV595" s="13" t="s">
        <v>92</v>
      </c>
      <c r="AW595" s="13" t="s">
        <v>36</v>
      </c>
      <c r="AX595" s="13" t="s">
        <v>83</v>
      </c>
      <c r="AY595" s="254" t="s">
        <v>244</v>
      </c>
    </row>
    <row r="596" s="13" customFormat="1">
      <c r="A596" s="13"/>
      <c r="B596" s="243"/>
      <c r="C596" s="244"/>
      <c r="D596" s="245" t="s">
        <v>253</v>
      </c>
      <c r="E596" s="246" t="s">
        <v>1</v>
      </c>
      <c r="F596" s="247" t="s">
        <v>2505</v>
      </c>
      <c r="G596" s="244"/>
      <c r="H596" s="248">
        <v>4.0800000000000001</v>
      </c>
      <c r="I596" s="249"/>
      <c r="J596" s="244"/>
      <c r="K596" s="244"/>
      <c r="L596" s="250"/>
      <c r="M596" s="251"/>
      <c r="N596" s="252"/>
      <c r="O596" s="252"/>
      <c r="P596" s="252"/>
      <c r="Q596" s="252"/>
      <c r="R596" s="252"/>
      <c r="S596" s="252"/>
      <c r="T596" s="25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4" t="s">
        <v>253</v>
      </c>
      <c r="AU596" s="254" t="s">
        <v>92</v>
      </c>
      <c r="AV596" s="13" t="s">
        <v>92</v>
      </c>
      <c r="AW596" s="13" t="s">
        <v>36</v>
      </c>
      <c r="AX596" s="13" t="s">
        <v>83</v>
      </c>
      <c r="AY596" s="254" t="s">
        <v>244</v>
      </c>
    </row>
    <row r="597" s="13" customFormat="1">
      <c r="A597" s="13"/>
      <c r="B597" s="243"/>
      <c r="C597" s="244"/>
      <c r="D597" s="245" t="s">
        <v>253</v>
      </c>
      <c r="E597" s="246" t="s">
        <v>1</v>
      </c>
      <c r="F597" s="247" t="s">
        <v>2506</v>
      </c>
      <c r="G597" s="244"/>
      <c r="H597" s="248">
        <v>733.61000000000001</v>
      </c>
      <c r="I597" s="249"/>
      <c r="J597" s="244"/>
      <c r="K597" s="244"/>
      <c r="L597" s="250"/>
      <c r="M597" s="251"/>
      <c r="N597" s="252"/>
      <c r="O597" s="252"/>
      <c r="P597" s="252"/>
      <c r="Q597" s="252"/>
      <c r="R597" s="252"/>
      <c r="S597" s="252"/>
      <c r="T597" s="25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4" t="s">
        <v>253</v>
      </c>
      <c r="AU597" s="254" t="s">
        <v>92</v>
      </c>
      <c r="AV597" s="13" t="s">
        <v>92</v>
      </c>
      <c r="AW597" s="13" t="s">
        <v>36</v>
      </c>
      <c r="AX597" s="13" t="s">
        <v>83</v>
      </c>
      <c r="AY597" s="254" t="s">
        <v>244</v>
      </c>
    </row>
    <row r="598" s="13" customFormat="1">
      <c r="A598" s="13"/>
      <c r="B598" s="243"/>
      <c r="C598" s="244"/>
      <c r="D598" s="245" t="s">
        <v>253</v>
      </c>
      <c r="E598" s="246" t="s">
        <v>1</v>
      </c>
      <c r="F598" s="247" t="s">
        <v>2507</v>
      </c>
      <c r="G598" s="244"/>
      <c r="H598" s="248">
        <v>10.960000000000001</v>
      </c>
      <c r="I598" s="249"/>
      <c r="J598" s="244"/>
      <c r="K598" s="244"/>
      <c r="L598" s="250"/>
      <c r="M598" s="251"/>
      <c r="N598" s="252"/>
      <c r="O598" s="252"/>
      <c r="P598" s="252"/>
      <c r="Q598" s="252"/>
      <c r="R598" s="252"/>
      <c r="S598" s="252"/>
      <c r="T598" s="25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4" t="s">
        <v>253</v>
      </c>
      <c r="AU598" s="254" t="s">
        <v>92</v>
      </c>
      <c r="AV598" s="13" t="s">
        <v>92</v>
      </c>
      <c r="AW598" s="13" t="s">
        <v>36</v>
      </c>
      <c r="AX598" s="13" t="s">
        <v>83</v>
      </c>
      <c r="AY598" s="254" t="s">
        <v>244</v>
      </c>
    </row>
    <row r="599" s="13" customFormat="1">
      <c r="A599" s="13"/>
      <c r="B599" s="243"/>
      <c r="C599" s="244"/>
      <c r="D599" s="245" t="s">
        <v>253</v>
      </c>
      <c r="E599" s="246" t="s">
        <v>1</v>
      </c>
      <c r="F599" s="247" t="s">
        <v>2508</v>
      </c>
      <c r="G599" s="244"/>
      <c r="H599" s="248">
        <v>4.9800000000000004</v>
      </c>
      <c r="I599" s="249"/>
      <c r="J599" s="244"/>
      <c r="K599" s="244"/>
      <c r="L599" s="250"/>
      <c r="M599" s="251"/>
      <c r="N599" s="252"/>
      <c r="O599" s="252"/>
      <c r="P599" s="252"/>
      <c r="Q599" s="252"/>
      <c r="R599" s="252"/>
      <c r="S599" s="252"/>
      <c r="T599" s="25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4" t="s">
        <v>253</v>
      </c>
      <c r="AU599" s="254" t="s">
        <v>92</v>
      </c>
      <c r="AV599" s="13" t="s">
        <v>92</v>
      </c>
      <c r="AW599" s="13" t="s">
        <v>36</v>
      </c>
      <c r="AX599" s="13" t="s">
        <v>83</v>
      </c>
      <c r="AY599" s="254" t="s">
        <v>244</v>
      </c>
    </row>
    <row r="600" s="13" customFormat="1">
      <c r="A600" s="13"/>
      <c r="B600" s="243"/>
      <c r="C600" s="244"/>
      <c r="D600" s="245" t="s">
        <v>253</v>
      </c>
      <c r="E600" s="246" t="s">
        <v>1</v>
      </c>
      <c r="F600" s="247" t="s">
        <v>2509</v>
      </c>
      <c r="G600" s="244"/>
      <c r="H600" s="248">
        <v>171.36000000000001</v>
      </c>
      <c r="I600" s="249"/>
      <c r="J600" s="244"/>
      <c r="K600" s="244"/>
      <c r="L600" s="250"/>
      <c r="M600" s="251"/>
      <c r="N600" s="252"/>
      <c r="O600" s="252"/>
      <c r="P600" s="252"/>
      <c r="Q600" s="252"/>
      <c r="R600" s="252"/>
      <c r="S600" s="252"/>
      <c r="T600" s="25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4" t="s">
        <v>253</v>
      </c>
      <c r="AU600" s="254" t="s">
        <v>92</v>
      </c>
      <c r="AV600" s="13" t="s">
        <v>92</v>
      </c>
      <c r="AW600" s="13" t="s">
        <v>36</v>
      </c>
      <c r="AX600" s="13" t="s">
        <v>83</v>
      </c>
      <c r="AY600" s="254" t="s">
        <v>244</v>
      </c>
    </row>
    <row r="601" s="13" customFormat="1">
      <c r="A601" s="13"/>
      <c r="B601" s="243"/>
      <c r="C601" s="244"/>
      <c r="D601" s="245" t="s">
        <v>253</v>
      </c>
      <c r="E601" s="246" t="s">
        <v>1</v>
      </c>
      <c r="F601" s="247" t="s">
        <v>2510</v>
      </c>
      <c r="G601" s="244"/>
      <c r="H601" s="248">
        <v>498.62</v>
      </c>
      <c r="I601" s="249"/>
      <c r="J601" s="244"/>
      <c r="K601" s="244"/>
      <c r="L601" s="250"/>
      <c r="M601" s="251"/>
      <c r="N601" s="252"/>
      <c r="O601" s="252"/>
      <c r="P601" s="252"/>
      <c r="Q601" s="252"/>
      <c r="R601" s="252"/>
      <c r="S601" s="252"/>
      <c r="T601" s="25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54" t="s">
        <v>253</v>
      </c>
      <c r="AU601" s="254" t="s">
        <v>92</v>
      </c>
      <c r="AV601" s="13" t="s">
        <v>92</v>
      </c>
      <c r="AW601" s="13" t="s">
        <v>36</v>
      </c>
      <c r="AX601" s="13" t="s">
        <v>83</v>
      </c>
      <c r="AY601" s="254" t="s">
        <v>244</v>
      </c>
    </row>
    <row r="602" s="13" customFormat="1">
      <c r="A602" s="13"/>
      <c r="B602" s="243"/>
      <c r="C602" s="244"/>
      <c r="D602" s="245" t="s">
        <v>253</v>
      </c>
      <c r="E602" s="246" t="s">
        <v>1</v>
      </c>
      <c r="F602" s="247" t="s">
        <v>2500</v>
      </c>
      <c r="G602" s="244"/>
      <c r="H602" s="248">
        <v>2.9399999999999999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253</v>
      </c>
      <c r="AU602" s="254" t="s">
        <v>92</v>
      </c>
      <c r="AV602" s="13" t="s">
        <v>92</v>
      </c>
      <c r="AW602" s="13" t="s">
        <v>36</v>
      </c>
      <c r="AX602" s="13" t="s">
        <v>83</v>
      </c>
      <c r="AY602" s="254" t="s">
        <v>244</v>
      </c>
    </row>
    <row r="603" s="13" customFormat="1">
      <c r="A603" s="13"/>
      <c r="B603" s="243"/>
      <c r="C603" s="244"/>
      <c r="D603" s="245" t="s">
        <v>253</v>
      </c>
      <c r="E603" s="246" t="s">
        <v>1</v>
      </c>
      <c r="F603" s="247" t="s">
        <v>2511</v>
      </c>
      <c r="G603" s="244"/>
      <c r="H603" s="248">
        <v>807.08000000000004</v>
      </c>
      <c r="I603" s="249"/>
      <c r="J603" s="244"/>
      <c r="K603" s="244"/>
      <c r="L603" s="250"/>
      <c r="M603" s="251"/>
      <c r="N603" s="252"/>
      <c r="O603" s="252"/>
      <c r="P603" s="252"/>
      <c r="Q603" s="252"/>
      <c r="R603" s="252"/>
      <c r="S603" s="252"/>
      <c r="T603" s="25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4" t="s">
        <v>253</v>
      </c>
      <c r="AU603" s="254" t="s">
        <v>92</v>
      </c>
      <c r="AV603" s="13" t="s">
        <v>92</v>
      </c>
      <c r="AW603" s="13" t="s">
        <v>36</v>
      </c>
      <c r="AX603" s="13" t="s">
        <v>83</v>
      </c>
      <c r="AY603" s="254" t="s">
        <v>244</v>
      </c>
    </row>
    <row r="604" s="13" customFormat="1">
      <c r="A604" s="13"/>
      <c r="B604" s="243"/>
      <c r="C604" s="244"/>
      <c r="D604" s="245" t="s">
        <v>253</v>
      </c>
      <c r="E604" s="246" t="s">
        <v>1</v>
      </c>
      <c r="F604" s="247" t="s">
        <v>2497</v>
      </c>
      <c r="G604" s="244"/>
      <c r="H604" s="248">
        <v>4.7599999999999998</v>
      </c>
      <c r="I604" s="249"/>
      <c r="J604" s="244"/>
      <c r="K604" s="244"/>
      <c r="L604" s="250"/>
      <c r="M604" s="251"/>
      <c r="N604" s="252"/>
      <c r="O604" s="252"/>
      <c r="P604" s="252"/>
      <c r="Q604" s="252"/>
      <c r="R604" s="252"/>
      <c r="S604" s="252"/>
      <c r="T604" s="25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4" t="s">
        <v>253</v>
      </c>
      <c r="AU604" s="254" t="s">
        <v>92</v>
      </c>
      <c r="AV604" s="13" t="s">
        <v>92</v>
      </c>
      <c r="AW604" s="13" t="s">
        <v>36</v>
      </c>
      <c r="AX604" s="13" t="s">
        <v>83</v>
      </c>
      <c r="AY604" s="254" t="s">
        <v>244</v>
      </c>
    </row>
    <row r="605" s="13" customFormat="1">
      <c r="A605" s="13"/>
      <c r="B605" s="243"/>
      <c r="C605" s="244"/>
      <c r="D605" s="245" t="s">
        <v>253</v>
      </c>
      <c r="E605" s="246" t="s">
        <v>1</v>
      </c>
      <c r="F605" s="247" t="s">
        <v>2512</v>
      </c>
      <c r="G605" s="244"/>
      <c r="H605" s="248">
        <v>189.86000000000001</v>
      </c>
      <c r="I605" s="249"/>
      <c r="J605" s="244"/>
      <c r="K605" s="244"/>
      <c r="L605" s="250"/>
      <c r="M605" s="251"/>
      <c r="N605" s="252"/>
      <c r="O605" s="252"/>
      <c r="P605" s="252"/>
      <c r="Q605" s="252"/>
      <c r="R605" s="252"/>
      <c r="S605" s="252"/>
      <c r="T605" s="25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4" t="s">
        <v>253</v>
      </c>
      <c r="AU605" s="254" t="s">
        <v>92</v>
      </c>
      <c r="AV605" s="13" t="s">
        <v>92</v>
      </c>
      <c r="AW605" s="13" t="s">
        <v>36</v>
      </c>
      <c r="AX605" s="13" t="s">
        <v>83</v>
      </c>
      <c r="AY605" s="254" t="s">
        <v>244</v>
      </c>
    </row>
    <row r="606" s="13" customFormat="1">
      <c r="A606" s="13"/>
      <c r="B606" s="243"/>
      <c r="C606" s="244"/>
      <c r="D606" s="245" t="s">
        <v>253</v>
      </c>
      <c r="E606" s="246" t="s">
        <v>1</v>
      </c>
      <c r="F606" s="247" t="s">
        <v>2513</v>
      </c>
      <c r="G606" s="244"/>
      <c r="H606" s="248">
        <v>301.42000000000002</v>
      </c>
      <c r="I606" s="249"/>
      <c r="J606" s="244"/>
      <c r="K606" s="244"/>
      <c r="L606" s="250"/>
      <c r="M606" s="251"/>
      <c r="N606" s="252"/>
      <c r="O606" s="252"/>
      <c r="P606" s="252"/>
      <c r="Q606" s="252"/>
      <c r="R606" s="252"/>
      <c r="S606" s="252"/>
      <c r="T606" s="25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4" t="s">
        <v>253</v>
      </c>
      <c r="AU606" s="254" t="s">
        <v>92</v>
      </c>
      <c r="AV606" s="13" t="s">
        <v>92</v>
      </c>
      <c r="AW606" s="13" t="s">
        <v>36</v>
      </c>
      <c r="AX606" s="13" t="s">
        <v>83</v>
      </c>
      <c r="AY606" s="254" t="s">
        <v>244</v>
      </c>
    </row>
    <row r="607" s="13" customFormat="1">
      <c r="A607" s="13"/>
      <c r="B607" s="243"/>
      <c r="C607" s="244"/>
      <c r="D607" s="245" t="s">
        <v>253</v>
      </c>
      <c r="E607" s="246" t="s">
        <v>1</v>
      </c>
      <c r="F607" s="247" t="s">
        <v>2514</v>
      </c>
      <c r="G607" s="244"/>
      <c r="H607" s="248">
        <v>10.91</v>
      </c>
      <c r="I607" s="249"/>
      <c r="J607" s="244"/>
      <c r="K607" s="244"/>
      <c r="L607" s="250"/>
      <c r="M607" s="251"/>
      <c r="N607" s="252"/>
      <c r="O607" s="252"/>
      <c r="P607" s="252"/>
      <c r="Q607" s="252"/>
      <c r="R607" s="252"/>
      <c r="S607" s="252"/>
      <c r="T607" s="25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54" t="s">
        <v>253</v>
      </c>
      <c r="AU607" s="254" t="s">
        <v>92</v>
      </c>
      <c r="AV607" s="13" t="s">
        <v>92</v>
      </c>
      <c r="AW607" s="13" t="s">
        <v>36</v>
      </c>
      <c r="AX607" s="13" t="s">
        <v>83</v>
      </c>
      <c r="AY607" s="254" t="s">
        <v>244</v>
      </c>
    </row>
    <row r="608" s="13" customFormat="1">
      <c r="A608" s="13"/>
      <c r="B608" s="243"/>
      <c r="C608" s="244"/>
      <c r="D608" s="245" t="s">
        <v>253</v>
      </c>
      <c r="E608" s="246" t="s">
        <v>1</v>
      </c>
      <c r="F608" s="247" t="s">
        <v>2515</v>
      </c>
      <c r="G608" s="244"/>
      <c r="H608" s="248">
        <v>7.9299999999999997</v>
      </c>
      <c r="I608" s="249"/>
      <c r="J608" s="244"/>
      <c r="K608" s="244"/>
      <c r="L608" s="250"/>
      <c r="M608" s="251"/>
      <c r="N608" s="252"/>
      <c r="O608" s="252"/>
      <c r="P608" s="252"/>
      <c r="Q608" s="252"/>
      <c r="R608" s="252"/>
      <c r="S608" s="252"/>
      <c r="T608" s="25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4" t="s">
        <v>253</v>
      </c>
      <c r="AU608" s="254" t="s">
        <v>92</v>
      </c>
      <c r="AV608" s="13" t="s">
        <v>92</v>
      </c>
      <c r="AW608" s="13" t="s">
        <v>36</v>
      </c>
      <c r="AX608" s="13" t="s">
        <v>83</v>
      </c>
      <c r="AY608" s="254" t="s">
        <v>244</v>
      </c>
    </row>
    <row r="609" s="13" customFormat="1">
      <c r="A609" s="13"/>
      <c r="B609" s="243"/>
      <c r="C609" s="244"/>
      <c r="D609" s="245" t="s">
        <v>253</v>
      </c>
      <c r="E609" s="246" t="s">
        <v>1</v>
      </c>
      <c r="F609" s="247" t="s">
        <v>2516</v>
      </c>
      <c r="G609" s="244"/>
      <c r="H609" s="248">
        <v>146.83000000000001</v>
      </c>
      <c r="I609" s="249"/>
      <c r="J609" s="244"/>
      <c r="K609" s="244"/>
      <c r="L609" s="250"/>
      <c r="M609" s="251"/>
      <c r="N609" s="252"/>
      <c r="O609" s="252"/>
      <c r="P609" s="252"/>
      <c r="Q609" s="252"/>
      <c r="R609" s="252"/>
      <c r="S609" s="252"/>
      <c r="T609" s="25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4" t="s">
        <v>253</v>
      </c>
      <c r="AU609" s="254" t="s">
        <v>92</v>
      </c>
      <c r="AV609" s="13" t="s">
        <v>92</v>
      </c>
      <c r="AW609" s="13" t="s">
        <v>36</v>
      </c>
      <c r="AX609" s="13" t="s">
        <v>83</v>
      </c>
      <c r="AY609" s="254" t="s">
        <v>244</v>
      </c>
    </row>
    <row r="610" s="13" customFormat="1">
      <c r="A610" s="13"/>
      <c r="B610" s="243"/>
      <c r="C610" s="244"/>
      <c r="D610" s="245" t="s">
        <v>253</v>
      </c>
      <c r="E610" s="246" t="s">
        <v>1</v>
      </c>
      <c r="F610" s="247" t="s">
        <v>2517</v>
      </c>
      <c r="G610" s="244"/>
      <c r="H610" s="248">
        <v>7.21</v>
      </c>
      <c r="I610" s="249"/>
      <c r="J610" s="244"/>
      <c r="K610" s="244"/>
      <c r="L610" s="250"/>
      <c r="M610" s="251"/>
      <c r="N610" s="252"/>
      <c r="O610" s="252"/>
      <c r="P610" s="252"/>
      <c r="Q610" s="252"/>
      <c r="R610" s="252"/>
      <c r="S610" s="252"/>
      <c r="T610" s="25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4" t="s">
        <v>253</v>
      </c>
      <c r="AU610" s="254" t="s">
        <v>92</v>
      </c>
      <c r="AV610" s="13" t="s">
        <v>92</v>
      </c>
      <c r="AW610" s="13" t="s">
        <v>36</v>
      </c>
      <c r="AX610" s="13" t="s">
        <v>83</v>
      </c>
      <c r="AY610" s="254" t="s">
        <v>244</v>
      </c>
    </row>
    <row r="611" s="13" customFormat="1">
      <c r="A611" s="13"/>
      <c r="B611" s="243"/>
      <c r="C611" s="244"/>
      <c r="D611" s="245" t="s">
        <v>253</v>
      </c>
      <c r="E611" s="246" t="s">
        <v>1</v>
      </c>
      <c r="F611" s="247" t="s">
        <v>2518</v>
      </c>
      <c r="G611" s="244"/>
      <c r="H611" s="248">
        <v>292.54000000000002</v>
      </c>
      <c r="I611" s="249"/>
      <c r="J611" s="244"/>
      <c r="K611" s="244"/>
      <c r="L611" s="250"/>
      <c r="M611" s="251"/>
      <c r="N611" s="252"/>
      <c r="O611" s="252"/>
      <c r="P611" s="252"/>
      <c r="Q611" s="252"/>
      <c r="R611" s="252"/>
      <c r="S611" s="252"/>
      <c r="T611" s="25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4" t="s">
        <v>253</v>
      </c>
      <c r="AU611" s="254" t="s">
        <v>92</v>
      </c>
      <c r="AV611" s="13" t="s">
        <v>92</v>
      </c>
      <c r="AW611" s="13" t="s">
        <v>36</v>
      </c>
      <c r="AX611" s="13" t="s">
        <v>83</v>
      </c>
      <c r="AY611" s="254" t="s">
        <v>244</v>
      </c>
    </row>
    <row r="612" s="13" customFormat="1">
      <c r="A612" s="13"/>
      <c r="B612" s="243"/>
      <c r="C612" s="244"/>
      <c r="D612" s="245" t="s">
        <v>253</v>
      </c>
      <c r="E612" s="246" t="s">
        <v>1</v>
      </c>
      <c r="F612" s="247" t="s">
        <v>2519</v>
      </c>
      <c r="G612" s="244"/>
      <c r="H612" s="248">
        <v>8.5999999999999996</v>
      </c>
      <c r="I612" s="249"/>
      <c r="J612" s="244"/>
      <c r="K612" s="244"/>
      <c r="L612" s="250"/>
      <c r="M612" s="251"/>
      <c r="N612" s="252"/>
      <c r="O612" s="252"/>
      <c r="P612" s="252"/>
      <c r="Q612" s="252"/>
      <c r="R612" s="252"/>
      <c r="S612" s="252"/>
      <c r="T612" s="25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4" t="s">
        <v>253</v>
      </c>
      <c r="AU612" s="254" t="s">
        <v>92</v>
      </c>
      <c r="AV612" s="13" t="s">
        <v>92</v>
      </c>
      <c r="AW612" s="13" t="s">
        <v>36</v>
      </c>
      <c r="AX612" s="13" t="s">
        <v>83</v>
      </c>
      <c r="AY612" s="254" t="s">
        <v>244</v>
      </c>
    </row>
    <row r="613" s="13" customFormat="1">
      <c r="A613" s="13"/>
      <c r="B613" s="243"/>
      <c r="C613" s="244"/>
      <c r="D613" s="245" t="s">
        <v>253</v>
      </c>
      <c r="E613" s="246" t="s">
        <v>1</v>
      </c>
      <c r="F613" s="247" t="s">
        <v>2520</v>
      </c>
      <c r="G613" s="244"/>
      <c r="H613" s="248">
        <v>155.03999999999999</v>
      </c>
      <c r="I613" s="249"/>
      <c r="J613" s="244"/>
      <c r="K613" s="244"/>
      <c r="L613" s="250"/>
      <c r="M613" s="251"/>
      <c r="N613" s="252"/>
      <c r="O613" s="252"/>
      <c r="P613" s="252"/>
      <c r="Q613" s="252"/>
      <c r="R613" s="252"/>
      <c r="S613" s="252"/>
      <c r="T613" s="25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4" t="s">
        <v>253</v>
      </c>
      <c r="AU613" s="254" t="s">
        <v>92</v>
      </c>
      <c r="AV613" s="13" t="s">
        <v>92</v>
      </c>
      <c r="AW613" s="13" t="s">
        <v>36</v>
      </c>
      <c r="AX613" s="13" t="s">
        <v>83</v>
      </c>
      <c r="AY613" s="254" t="s">
        <v>244</v>
      </c>
    </row>
    <row r="614" s="13" customFormat="1">
      <c r="A614" s="13"/>
      <c r="B614" s="243"/>
      <c r="C614" s="244"/>
      <c r="D614" s="245" t="s">
        <v>253</v>
      </c>
      <c r="E614" s="246" t="s">
        <v>1</v>
      </c>
      <c r="F614" s="247" t="s">
        <v>2521</v>
      </c>
      <c r="G614" s="244"/>
      <c r="H614" s="248">
        <v>7.1399999999999997</v>
      </c>
      <c r="I614" s="249"/>
      <c r="J614" s="244"/>
      <c r="K614" s="244"/>
      <c r="L614" s="250"/>
      <c r="M614" s="251"/>
      <c r="N614" s="252"/>
      <c r="O614" s="252"/>
      <c r="P614" s="252"/>
      <c r="Q614" s="252"/>
      <c r="R614" s="252"/>
      <c r="S614" s="252"/>
      <c r="T614" s="25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4" t="s">
        <v>253</v>
      </c>
      <c r="AU614" s="254" t="s">
        <v>92</v>
      </c>
      <c r="AV614" s="13" t="s">
        <v>92</v>
      </c>
      <c r="AW614" s="13" t="s">
        <v>36</v>
      </c>
      <c r="AX614" s="13" t="s">
        <v>83</v>
      </c>
      <c r="AY614" s="254" t="s">
        <v>244</v>
      </c>
    </row>
    <row r="615" s="13" customFormat="1">
      <c r="A615" s="13"/>
      <c r="B615" s="243"/>
      <c r="C615" s="244"/>
      <c r="D615" s="245" t="s">
        <v>253</v>
      </c>
      <c r="E615" s="246" t="s">
        <v>1</v>
      </c>
      <c r="F615" s="247" t="s">
        <v>2522</v>
      </c>
      <c r="G615" s="244"/>
      <c r="H615" s="248">
        <v>5.6100000000000003</v>
      </c>
      <c r="I615" s="249"/>
      <c r="J615" s="244"/>
      <c r="K615" s="244"/>
      <c r="L615" s="250"/>
      <c r="M615" s="251"/>
      <c r="N615" s="252"/>
      <c r="O615" s="252"/>
      <c r="P615" s="252"/>
      <c r="Q615" s="252"/>
      <c r="R615" s="252"/>
      <c r="S615" s="252"/>
      <c r="T615" s="25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4" t="s">
        <v>253</v>
      </c>
      <c r="AU615" s="254" t="s">
        <v>92</v>
      </c>
      <c r="AV615" s="13" t="s">
        <v>92</v>
      </c>
      <c r="AW615" s="13" t="s">
        <v>36</v>
      </c>
      <c r="AX615" s="13" t="s">
        <v>83</v>
      </c>
      <c r="AY615" s="254" t="s">
        <v>244</v>
      </c>
    </row>
    <row r="616" s="13" customFormat="1">
      <c r="A616" s="13"/>
      <c r="B616" s="243"/>
      <c r="C616" s="244"/>
      <c r="D616" s="245" t="s">
        <v>253</v>
      </c>
      <c r="E616" s="246" t="s">
        <v>1</v>
      </c>
      <c r="F616" s="247" t="s">
        <v>2523</v>
      </c>
      <c r="G616" s="244"/>
      <c r="H616" s="248">
        <v>221.99000000000001</v>
      </c>
      <c r="I616" s="249"/>
      <c r="J616" s="244"/>
      <c r="K616" s="244"/>
      <c r="L616" s="250"/>
      <c r="M616" s="251"/>
      <c r="N616" s="252"/>
      <c r="O616" s="252"/>
      <c r="P616" s="252"/>
      <c r="Q616" s="252"/>
      <c r="R616" s="252"/>
      <c r="S616" s="252"/>
      <c r="T616" s="25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4" t="s">
        <v>253</v>
      </c>
      <c r="AU616" s="254" t="s">
        <v>92</v>
      </c>
      <c r="AV616" s="13" t="s">
        <v>92</v>
      </c>
      <c r="AW616" s="13" t="s">
        <v>36</v>
      </c>
      <c r="AX616" s="13" t="s">
        <v>83</v>
      </c>
      <c r="AY616" s="254" t="s">
        <v>244</v>
      </c>
    </row>
    <row r="617" s="13" customFormat="1">
      <c r="A617" s="13"/>
      <c r="B617" s="243"/>
      <c r="C617" s="244"/>
      <c r="D617" s="245" t="s">
        <v>253</v>
      </c>
      <c r="E617" s="246" t="s">
        <v>1</v>
      </c>
      <c r="F617" s="247" t="s">
        <v>2524</v>
      </c>
      <c r="G617" s="244"/>
      <c r="H617" s="248">
        <v>14.94</v>
      </c>
      <c r="I617" s="249"/>
      <c r="J617" s="244"/>
      <c r="K617" s="244"/>
      <c r="L617" s="250"/>
      <c r="M617" s="251"/>
      <c r="N617" s="252"/>
      <c r="O617" s="252"/>
      <c r="P617" s="252"/>
      <c r="Q617" s="252"/>
      <c r="R617" s="252"/>
      <c r="S617" s="252"/>
      <c r="T617" s="25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4" t="s">
        <v>253</v>
      </c>
      <c r="AU617" s="254" t="s">
        <v>92</v>
      </c>
      <c r="AV617" s="13" t="s">
        <v>92</v>
      </c>
      <c r="AW617" s="13" t="s">
        <v>36</v>
      </c>
      <c r="AX617" s="13" t="s">
        <v>83</v>
      </c>
      <c r="AY617" s="254" t="s">
        <v>244</v>
      </c>
    </row>
    <row r="618" s="13" customFormat="1">
      <c r="A618" s="13"/>
      <c r="B618" s="243"/>
      <c r="C618" s="244"/>
      <c r="D618" s="245" t="s">
        <v>253</v>
      </c>
      <c r="E618" s="246" t="s">
        <v>1</v>
      </c>
      <c r="F618" s="247" t="s">
        <v>2525</v>
      </c>
      <c r="G618" s="244"/>
      <c r="H618" s="248">
        <v>212.53999999999999</v>
      </c>
      <c r="I618" s="249"/>
      <c r="J618" s="244"/>
      <c r="K618" s="244"/>
      <c r="L618" s="250"/>
      <c r="M618" s="251"/>
      <c r="N618" s="252"/>
      <c r="O618" s="252"/>
      <c r="P618" s="252"/>
      <c r="Q618" s="252"/>
      <c r="R618" s="252"/>
      <c r="S618" s="252"/>
      <c r="T618" s="25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4" t="s">
        <v>253</v>
      </c>
      <c r="AU618" s="254" t="s">
        <v>92</v>
      </c>
      <c r="AV618" s="13" t="s">
        <v>92</v>
      </c>
      <c r="AW618" s="13" t="s">
        <v>36</v>
      </c>
      <c r="AX618" s="13" t="s">
        <v>83</v>
      </c>
      <c r="AY618" s="254" t="s">
        <v>244</v>
      </c>
    </row>
    <row r="619" s="13" customFormat="1">
      <c r="A619" s="13"/>
      <c r="B619" s="243"/>
      <c r="C619" s="244"/>
      <c r="D619" s="245" t="s">
        <v>253</v>
      </c>
      <c r="E619" s="246" t="s">
        <v>1</v>
      </c>
      <c r="F619" s="247" t="s">
        <v>2526</v>
      </c>
      <c r="G619" s="244"/>
      <c r="H619" s="248">
        <v>318.48000000000002</v>
      </c>
      <c r="I619" s="249"/>
      <c r="J619" s="244"/>
      <c r="K619" s="244"/>
      <c r="L619" s="250"/>
      <c r="M619" s="251"/>
      <c r="N619" s="252"/>
      <c r="O619" s="252"/>
      <c r="P619" s="252"/>
      <c r="Q619" s="252"/>
      <c r="R619" s="252"/>
      <c r="S619" s="252"/>
      <c r="T619" s="25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4" t="s">
        <v>253</v>
      </c>
      <c r="AU619" s="254" t="s">
        <v>92</v>
      </c>
      <c r="AV619" s="13" t="s">
        <v>92</v>
      </c>
      <c r="AW619" s="13" t="s">
        <v>36</v>
      </c>
      <c r="AX619" s="13" t="s">
        <v>83</v>
      </c>
      <c r="AY619" s="254" t="s">
        <v>244</v>
      </c>
    </row>
    <row r="620" s="13" customFormat="1">
      <c r="A620" s="13"/>
      <c r="B620" s="243"/>
      <c r="C620" s="244"/>
      <c r="D620" s="245" t="s">
        <v>253</v>
      </c>
      <c r="E620" s="246" t="s">
        <v>1</v>
      </c>
      <c r="F620" s="247" t="s">
        <v>2527</v>
      </c>
      <c r="G620" s="244"/>
      <c r="H620" s="248">
        <v>4.9800000000000004</v>
      </c>
      <c r="I620" s="249"/>
      <c r="J620" s="244"/>
      <c r="K620" s="244"/>
      <c r="L620" s="250"/>
      <c r="M620" s="251"/>
      <c r="N620" s="252"/>
      <c r="O620" s="252"/>
      <c r="P620" s="252"/>
      <c r="Q620" s="252"/>
      <c r="R620" s="252"/>
      <c r="S620" s="252"/>
      <c r="T620" s="25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4" t="s">
        <v>253</v>
      </c>
      <c r="AU620" s="254" t="s">
        <v>92</v>
      </c>
      <c r="AV620" s="13" t="s">
        <v>92</v>
      </c>
      <c r="AW620" s="13" t="s">
        <v>36</v>
      </c>
      <c r="AX620" s="13" t="s">
        <v>83</v>
      </c>
      <c r="AY620" s="254" t="s">
        <v>244</v>
      </c>
    </row>
    <row r="621" s="13" customFormat="1">
      <c r="A621" s="13"/>
      <c r="B621" s="243"/>
      <c r="C621" s="244"/>
      <c r="D621" s="245" t="s">
        <v>253</v>
      </c>
      <c r="E621" s="246" t="s">
        <v>1</v>
      </c>
      <c r="F621" s="247" t="s">
        <v>2528</v>
      </c>
      <c r="G621" s="244"/>
      <c r="H621" s="248">
        <v>164.63999999999999</v>
      </c>
      <c r="I621" s="249"/>
      <c r="J621" s="244"/>
      <c r="K621" s="244"/>
      <c r="L621" s="250"/>
      <c r="M621" s="251"/>
      <c r="N621" s="252"/>
      <c r="O621" s="252"/>
      <c r="P621" s="252"/>
      <c r="Q621" s="252"/>
      <c r="R621" s="252"/>
      <c r="S621" s="252"/>
      <c r="T621" s="25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4" t="s">
        <v>253</v>
      </c>
      <c r="AU621" s="254" t="s">
        <v>92</v>
      </c>
      <c r="AV621" s="13" t="s">
        <v>92</v>
      </c>
      <c r="AW621" s="13" t="s">
        <v>36</v>
      </c>
      <c r="AX621" s="13" t="s">
        <v>83</v>
      </c>
      <c r="AY621" s="254" t="s">
        <v>244</v>
      </c>
    </row>
    <row r="622" s="13" customFormat="1">
      <c r="A622" s="13"/>
      <c r="B622" s="243"/>
      <c r="C622" s="244"/>
      <c r="D622" s="245" t="s">
        <v>253</v>
      </c>
      <c r="E622" s="246" t="s">
        <v>1</v>
      </c>
      <c r="F622" s="247" t="s">
        <v>2529</v>
      </c>
      <c r="G622" s="244"/>
      <c r="H622" s="248">
        <v>8.0899999999999999</v>
      </c>
      <c r="I622" s="249"/>
      <c r="J622" s="244"/>
      <c r="K622" s="244"/>
      <c r="L622" s="250"/>
      <c r="M622" s="251"/>
      <c r="N622" s="252"/>
      <c r="O622" s="252"/>
      <c r="P622" s="252"/>
      <c r="Q622" s="252"/>
      <c r="R622" s="252"/>
      <c r="S622" s="252"/>
      <c r="T622" s="25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4" t="s">
        <v>253</v>
      </c>
      <c r="AU622" s="254" t="s">
        <v>92</v>
      </c>
      <c r="AV622" s="13" t="s">
        <v>92</v>
      </c>
      <c r="AW622" s="13" t="s">
        <v>36</v>
      </c>
      <c r="AX622" s="13" t="s">
        <v>83</v>
      </c>
      <c r="AY622" s="254" t="s">
        <v>244</v>
      </c>
    </row>
    <row r="623" s="13" customFormat="1">
      <c r="A623" s="13"/>
      <c r="B623" s="243"/>
      <c r="C623" s="244"/>
      <c r="D623" s="245" t="s">
        <v>253</v>
      </c>
      <c r="E623" s="246" t="s">
        <v>1</v>
      </c>
      <c r="F623" s="247" t="s">
        <v>2530</v>
      </c>
      <c r="G623" s="244"/>
      <c r="H623" s="248">
        <v>104.16</v>
      </c>
      <c r="I623" s="249"/>
      <c r="J623" s="244"/>
      <c r="K623" s="244"/>
      <c r="L623" s="250"/>
      <c r="M623" s="251"/>
      <c r="N623" s="252"/>
      <c r="O623" s="252"/>
      <c r="P623" s="252"/>
      <c r="Q623" s="252"/>
      <c r="R623" s="252"/>
      <c r="S623" s="252"/>
      <c r="T623" s="25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4" t="s">
        <v>253</v>
      </c>
      <c r="AU623" s="254" t="s">
        <v>92</v>
      </c>
      <c r="AV623" s="13" t="s">
        <v>92</v>
      </c>
      <c r="AW623" s="13" t="s">
        <v>36</v>
      </c>
      <c r="AX623" s="13" t="s">
        <v>83</v>
      </c>
      <c r="AY623" s="254" t="s">
        <v>244</v>
      </c>
    </row>
    <row r="624" s="13" customFormat="1">
      <c r="A624" s="13"/>
      <c r="B624" s="243"/>
      <c r="C624" s="244"/>
      <c r="D624" s="245" t="s">
        <v>253</v>
      </c>
      <c r="E624" s="246" t="s">
        <v>1</v>
      </c>
      <c r="F624" s="247" t="s">
        <v>2531</v>
      </c>
      <c r="G624" s="244"/>
      <c r="H624" s="248">
        <v>7.1600000000000001</v>
      </c>
      <c r="I624" s="249"/>
      <c r="J624" s="244"/>
      <c r="K624" s="244"/>
      <c r="L624" s="250"/>
      <c r="M624" s="251"/>
      <c r="N624" s="252"/>
      <c r="O624" s="252"/>
      <c r="P624" s="252"/>
      <c r="Q624" s="252"/>
      <c r="R624" s="252"/>
      <c r="S624" s="252"/>
      <c r="T624" s="25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4" t="s">
        <v>253</v>
      </c>
      <c r="AU624" s="254" t="s">
        <v>92</v>
      </c>
      <c r="AV624" s="13" t="s">
        <v>92</v>
      </c>
      <c r="AW624" s="13" t="s">
        <v>36</v>
      </c>
      <c r="AX624" s="13" t="s">
        <v>83</v>
      </c>
      <c r="AY624" s="254" t="s">
        <v>244</v>
      </c>
    </row>
    <row r="625" s="13" customFormat="1">
      <c r="A625" s="13"/>
      <c r="B625" s="243"/>
      <c r="C625" s="244"/>
      <c r="D625" s="245" t="s">
        <v>253</v>
      </c>
      <c r="E625" s="246" t="s">
        <v>1</v>
      </c>
      <c r="F625" s="247" t="s">
        <v>2532</v>
      </c>
      <c r="G625" s="244"/>
      <c r="H625" s="248">
        <v>610.09000000000003</v>
      </c>
      <c r="I625" s="249"/>
      <c r="J625" s="244"/>
      <c r="K625" s="244"/>
      <c r="L625" s="250"/>
      <c r="M625" s="251"/>
      <c r="N625" s="252"/>
      <c r="O625" s="252"/>
      <c r="P625" s="252"/>
      <c r="Q625" s="252"/>
      <c r="R625" s="252"/>
      <c r="S625" s="252"/>
      <c r="T625" s="25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4" t="s">
        <v>253</v>
      </c>
      <c r="AU625" s="254" t="s">
        <v>92</v>
      </c>
      <c r="AV625" s="13" t="s">
        <v>92</v>
      </c>
      <c r="AW625" s="13" t="s">
        <v>36</v>
      </c>
      <c r="AX625" s="13" t="s">
        <v>83</v>
      </c>
      <c r="AY625" s="254" t="s">
        <v>244</v>
      </c>
    </row>
    <row r="626" s="13" customFormat="1">
      <c r="A626" s="13"/>
      <c r="B626" s="243"/>
      <c r="C626" s="244"/>
      <c r="D626" s="245" t="s">
        <v>253</v>
      </c>
      <c r="E626" s="246" t="s">
        <v>1</v>
      </c>
      <c r="F626" s="247" t="s">
        <v>2533</v>
      </c>
      <c r="G626" s="244"/>
      <c r="H626" s="248">
        <v>8.4700000000000006</v>
      </c>
      <c r="I626" s="249"/>
      <c r="J626" s="244"/>
      <c r="K626" s="244"/>
      <c r="L626" s="250"/>
      <c r="M626" s="251"/>
      <c r="N626" s="252"/>
      <c r="O626" s="252"/>
      <c r="P626" s="252"/>
      <c r="Q626" s="252"/>
      <c r="R626" s="252"/>
      <c r="S626" s="252"/>
      <c r="T626" s="25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4" t="s">
        <v>253</v>
      </c>
      <c r="AU626" s="254" t="s">
        <v>92</v>
      </c>
      <c r="AV626" s="13" t="s">
        <v>92</v>
      </c>
      <c r="AW626" s="13" t="s">
        <v>36</v>
      </c>
      <c r="AX626" s="13" t="s">
        <v>83</v>
      </c>
      <c r="AY626" s="254" t="s">
        <v>244</v>
      </c>
    </row>
    <row r="627" s="13" customFormat="1">
      <c r="A627" s="13"/>
      <c r="B627" s="243"/>
      <c r="C627" s="244"/>
      <c r="D627" s="245" t="s">
        <v>253</v>
      </c>
      <c r="E627" s="246" t="s">
        <v>1</v>
      </c>
      <c r="F627" s="247" t="s">
        <v>2534</v>
      </c>
      <c r="G627" s="244"/>
      <c r="H627" s="248">
        <v>946.50999999999999</v>
      </c>
      <c r="I627" s="249"/>
      <c r="J627" s="244"/>
      <c r="K627" s="244"/>
      <c r="L627" s="250"/>
      <c r="M627" s="251"/>
      <c r="N627" s="252"/>
      <c r="O627" s="252"/>
      <c r="P627" s="252"/>
      <c r="Q627" s="252"/>
      <c r="R627" s="252"/>
      <c r="S627" s="252"/>
      <c r="T627" s="25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4" t="s">
        <v>253</v>
      </c>
      <c r="AU627" s="254" t="s">
        <v>92</v>
      </c>
      <c r="AV627" s="13" t="s">
        <v>92</v>
      </c>
      <c r="AW627" s="13" t="s">
        <v>36</v>
      </c>
      <c r="AX627" s="13" t="s">
        <v>83</v>
      </c>
      <c r="AY627" s="254" t="s">
        <v>244</v>
      </c>
    </row>
    <row r="628" s="13" customFormat="1">
      <c r="A628" s="13"/>
      <c r="B628" s="243"/>
      <c r="C628" s="244"/>
      <c r="D628" s="245" t="s">
        <v>253</v>
      </c>
      <c r="E628" s="246" t="s">
        <v>1</v>
      </c>
      <c r="F628" s="247" t="s">
        <v>2535</v>
      </c>
      <c r="G628" s="244"/>
      <c r="H628" s="248">
        <v>14.92</v>
      </c>
      <c r="I628" s="249"/>
      <c r="J628" s="244"/>
      <c r="K628" s="244"/>
      <c r="L628" s="250"/>
      <c r="M628" s="251"/>
      <c r="N628" s="252"/>
      <c r="O628" s="252"/>
      <c r="P628" s="252"/>
      <c r="Q628" s="252"/>
      <c r="R628" s="252"/>
      <c r="S628" s="252"/>
      <c r="T628" s="25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4" t="s">
        <v>253</v>
      </c>
      <c r="AU628" s="254" t="s">
        <v>92</v>
      </c>
      <c r="AV628" s="13" t="s">
        <v>92</v>
      </c>
      <c r="AW628" s="13" t="s">
        <v>36</v>
      </c>
      <c r="AX628" s="13" t="s">
        <v>83</v>
      </c>
      <c r="AY628" s="254" t="s">
        <v>244</v>
      </c>
    </row>
    <row r="629" s="13" customFormat="1">
      <c r="A629" s="13"/>
      <c r="B629" s="243"/>
      <c r="C629" s="244"/>
      <c r="D629" s="245" t="s">
        <v>253</v>
      </c>
      <c r="E629" s="246" t="s">
        <v>1</v>
      </c>
      <c r="F629" s="247" t="s">
        <v>2536</v>
      </c>
      <c r="G629" s="244"/>
      <c r="H629" s="248">
        <v>14.529999999999999</v>
      </c>
      <c r="I629" s="249"/>
      <c r="J629" s="244"/>
      <c r="K629" s="244"/>
      <c r="L629" s="250"/>
      <c r="M629" s="251"/>
      <c r="N629" s="252"/>
      <c r="O629" s="252"/>
      <c r="P629" s="252"/>
      <c r="Q629" s="252"/>
      <c r="R629" s="252"/>
      <c r="S629" s="252"/>
      <c r="T629" s="25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4" t="s">
        <v>253</v>
      </c>
      <c r="AU629" s="254" t="s">
        <v>92</v>
      </c>
      <c r="AV629" s="13" t="s">
        <v>92</v>
      </c>
      <c r="AW629" s="13" t="s">
        <v>36</v>
      </c>
      <c r="AX629" s="13" t="s">
        <v>83</v>
      </c>
      <c r="AY629" s="254" t="s">
        <v>244</v>
      </c>
    </row>
    <row r="630" s="13" customFormat="1">
      <c r="A630" s="13"/>
      <c r="B630" s="243"/>
      <c r="C630" s="244"/>
      <c r="D630" s="245" t="s">
        <v>253</v>
      </c>
      <c r="E630" s="246" t="s">
        <v>1</v>
      </c>
      <c r="F630" s="247" t="s">
        <v>2537</v>
      </c>
      <c r="G630" s="244"/>
      <c r="H630" s="248">
        <v>14.140000000000001</v>
      </c>
      <c r="I630" s="249"/>
      <c r="J630" s="244"/>
      <c r="K630" s="244"/>
      <c r="L630" s="250"/>
      <c r="M630" s="251"/>
      <c r="N630" s="252"/>
      <c r="O630" s="252"/>
      <c r="P630" s="252"/>
      <c r="Q630" s="252"/>
      <c r="R630" s="252"/>
      <c r="S630" s="252"/>
      <c r="T630" s="25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4" t="s">
        <v>253</v>
      </c>
      <c r="AU630" s="254" t="s">
        <v>92</v>
      </c>
      <c r="AV630" s="13" t="s">
        <v>92</v>
      </c>
      <c r="AW630" s="13" t="s">
        <v>36</v>
      </c>
      <c r="AX630" s="13" t="s">
        <v>83</v>
      </c>
      <c r="AY630" s="254" t="s">
        <v>244</v>
      </c>
    </row>
    <row r="631" s="13" customFormat="1">
      <c r="A631" s="13"/>
      <c r="B631" s="243"/>
      <c r="C631" s="244"/>
      <c r="D631" s="245" t="s">
        <v>253</v>
      </c>
      <c r="E631" s="246" t="s">
        <v>1</v>
      </c>
      <c r="F631" s="247" t="s">
        <v>2538</v>
      </c>
      <c r="G631" s="244"/>
      <c r="H631" s="248">
        <v>13.75</v>
      </c>
      <c r="I631" s="249"/>
      <c r="J631" s="244"/>
      <c r="K631" s="244"/>
      <c r="L631" s="250"/>
      <c r="M631" s="251"/>
      <c r="N631" s="252"/>
      <c r="O631" s="252"/>
      <c r="P631" s="252"/>
      <c r="Q631" s="252"/>
      <c r="R631" s="252"/>
      <c r="S631" s="252"/>
      <c r="T631" s="25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4" t="s">
        <v>253</v>
      </c>
      <c r="AU631" s="254" t="s">
        <v>92</v>
      </c>
      <c r="AV631" s="13" t="s">
        <v>92</v>
      </c>
      <c r="AW631" s="13" t="s">
        <v>36</v>
      </c>
      <c r="AX631" s="13" t="s">
        <v>83</v>
      </c>
      <c r="AY631" s="254" t="s">
        <v>244</v>
      </c>
    </row>
    <row r="632" s="13" customFormat="1">
      <c r="A632" s="13"/>
      <c r="B632" s="243"/>
      <c r="C632" s="244"/>
      <c r="D632" s="245" t="s">
        <v>253</v>
      </c>
      <c r="E632" s="246" t="s">
        <v>1</v>
      </c>
      <c r="F632" s="247" t="s">
        <v>2539</v>
      </c>
      <c r="G632" s="244"/>
      <c r="H632" s="248">
        <v>12.890000000000001</v>
      </c>
      <c r="I632" s="249"/>
      <c r="J632" s="244"/>
      <c r="K632" s="244"/>
      <c r="L632" s="250"/>
      <c r="M632" s="251"/>
      <c r="N632" s="252"/>
      <c r="O632" s="252"/>
      <c r="P632" s="252"/>
      <c r="Q632" s="252"/>
      <c r="R632" s="252"/>
      <c r="S632" s="252"/>
      <c r="T632" s="25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4" t="s">
        <v>253</v>
      </c>
      <c r="AU632" s="254" t="s">
        <v>92</v>
      </c>
      <c r="AV632" s="13" t="s">
        <v>92</v>
      </c>
      <c r="AW632" s="13" t="s">
        <v>36</v>
      </c>
      <c r="AX632" s="13" t="s">
        <v>83</v>
      </c>
      <c r="AY632" s="254" t="s">
        <v>244</v>
      </c>
    </row>
    <row r="633" s="13" customFormat="1">
      <c r="A633" s="13"/>
      <c r="B633" s="243"/>
      <c r="C633" s="244"/>
      <c r="D633" s="245" t="s">
        <v>253</v>
      </c>
      <c r="E633" s="246" t="s">
        <v>1</v>
      </c>
      <c r="F633" s="247" t="s">
        <v>2540</v>
      </c>
      <c r="G633" s="244"/>
      <c r="H633" s="248">
        <v>11.460000000000001</v>
      </c>
      <c r="I633" s="249"/>
      <c r="J633" s="244"/>
      <c r="K633" s="244"/>
      <c r="L633" s="250"/>
      <c r="M633" s="251"/>
      <c r="N633" s="252"/>
      <c r="O633" s="252"/>
      <c r="P633" s="252"/>
      <c r="Q633" s="252"/>
      <c r="R633" s="252"/>
      <c r="S633" s="252"/>
      <c r="T633" s="25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4" t="s">
        <v>253</v>
      </c>
      <c r="AU633" s="254" t="s">
        <v>92</v>
      </c>
      <c r="AV633" s="13" t="s">
        <v>92</v>
      </c>
      <c r="AW633" s="13" t="s">
        <v>36</v>
      </c>
      <c r="AX633" s="13" t="s">
        <v>83</v>
      </c>
      <c r="AY633" s="254" t="s">
        <v>244</v>
      </c>
    </row>
    <row r="634" s="13" customFormat="1">
      <c r="A634" s="13"/>
      <c r="B634" s="243"/>
      <c r="C634" s="244"/>
      <c r="D634" s="245" t="s">
        <v>253</v>
      </c>
      <c r="E634" s="246" t="s">
        <v>1</v>
      </c>
      <c r="F634" s="247" t="s">
        <v>2541</v>
      </c>
      <c r="G634" s="244"/>
      <c r="H634" s="248">
        <v>10.029999999999999</v>
      </c>
      <c r="I634" s="249"/>
      <c r="J634" s="244"/>
      <c r="K634" s="244"/>
      <c r="L634" s="250"/>
      <c r="M634" s="251"/>
      <c r="N634" s="252"/>
      <c r="O634" s="252"/>
      <c r="P634" s="252"/>
      <c r="Q634" s="252"/>
      <c r="R634" s="252"/>
      <c r="S634" s="252"/>
      <c r="T634" s="25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4" t="s">
        <v>253</v>
      </c>
      <c r="AU634" s="254" t="s">
        <v>92</v>
      </c>
      <c r="AV634" s="13" t="s">
        <v>92</v>
      </c>
      <c r="AW634" s="13" t="s">
        <v>36</v>
      </c>
      <c r="AX634" s="13" t="s">
        <v>83</v>
      </c>
      <c r="AY634" s="254" t="s">
        <v>244</v>
      </c>
    </row>
    <row r="635" s="16" customFormat="1">
      <c r="A635" s="16"/>
      <c r="B635" s="276"/>
      <c r="C635" s="277"/>
      <c r="D635" s="245" t="s">
        <v>253</v>
      </c>
      <c r="E635" s="278" t="s">
        <v>1</v>
      </c>
      <c r="F635" s="279" t="s">
        <v>503</v>
      </c>
      <c r="G635" s="277"/>
      <c r="H635" s="280">
        <v>7966.1700000000001</v>
      </c>
      <c r="I635" s="281"/>
      <c r="J635" s="277"/>
      <c r="K635" s="277"/>
      <c r="L635" s="282"/>
      <c r="M635" s="283"/>
      <c r="N635" s="284"/>
      <c r="O635" s="284"/>
      <c r="P635" s="284"/>
      <c r="Q635" s="284"/>
      <c r="R635" s="284"/>
      <c r="S635" s="284"/>
      <c r="T635" s="285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T635" s="286" t="s">
        <v>253</v>
      </c>
      <c r="AU635" s="286" t="s">
        <v>92</v>
      </c>
      <c r="AV635" s="16" t="s">
        <v>358</v>
      </c>
      <c r="AW635" s="16" t="s">
        <v>36</v>
      </c>
      <c r="AX635" s="16" t="s">
        <v>83</v>
      </c>
      <c r="AY635" s="286" t="s">
        <v>244</v>
      </c>
    </row>
    <row r="636" s="13" customFormat="1">
      <c r="A636" s="13"/>
      <c r="B636" s="243"/>
      <c r="C636" s="244"/>
      <c r="D636" s="245" t="s">
        <v>253</v>
      </c>
      <c r="E636" s="246" t="s">
        <v>1</v>
      </c>
      <c r="F636" s="247" t="s">
        <v>2542</v>
      </c>
      <c r="G636" s="244"/>
      <c r="H636" s="248">
        <v>700.49000000000001</v>
      </c>
      <c r="I636" s="249"/>
      <c r="J636" s="244"/>
      <c r="K636" s="244"/>
      <c r="L636" s="250"/>
      <c r="M636" s="251"/>
      <c r="N636" s="252"/>
      <c r="O636" s="252"/>
      <c r="P636" s="252"/>
      <c r="Q636" s="252"/>
      <c r="R636" s="252"/>
      <c r="S636" s="252"/>
      <c r="T636" s="25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4" t="s">
        <v>253</v>
      </c>
      <c r="AU636" s="254" t="s">
        <v>92</v>
      </c>
      <c r="AV636" s="13" t="s">
        <v>92</v>
      </c>
      <c r="AW636" s="13" t="s">
        <v>36</v>
      </c>
      <c r="AX636" s="13" t="s">
        <v>83</v>
      </c>
      <c r="AY636" s="254" t="s">
        <v>244</v>
      </c>
    </row>
    <row r="637" s="13" customFormat="1">
      <c r="A637" s="13"/>
      <c r="B637" s="243"/>
      <c r="C637" s="244"/>
      <c r="D637" s="245" t="s">
        <v>253</v>
      </c>
      <c r="E637" s="246" t="s">
        <v>1</v>
      </c>
      <c r="F637" s="247" t="s">
        <v>2543</v>
      </c>
      <c r="G637" s="244"/>
      <c r="H637" s="248">
        <v>4.7599999999999998</v>
      </c>
      <c r="I637" s="249"/>
      <c r="J637" s="244"/>
      <c r="K637" s="244"/>
      <c r="L637" s="250"/>
      <c r="M637" s="251"/>
      <c r="N637" s="252"/>
      <c r="O637" s="252"/>
      <c r="P637" s="252"/>
      <c r="Q637" s="252"/>
      <c r="R637" s="252"/>
      <c r="S637" s="252"/>
      <c r="T637" s="25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4" t="s">
        <v>253</v>
      </c>
      <c r="AU637" s="254" t="s">
        <v>92</v>
      </c>
      <c r="AV637" s="13" t="s">
        <v>92</v>
      </c>
      <c r="AW637" s="13" t="s">
        <v>36</v>
      </c>
      <c r="AX637" s="13" t="s">
        <v>83</v>
      </c>
      <c r="AY637" s="254" t="s">
        <v>244</v>
      </c>
    </row>
    <row r="638" s="13" customFormat="1">
      <c r="A638" s="13"/>
      <c r="B638" s="243"/>
      <c r="C638" s="244"/>
      <c r="D638" s="245" t="s">
        <v>253</v>
      </c>
      <c r="E638" s="246" t="s">
        <v>1</v>
      </c>
      <c r="F638" s="247" t="s">
        <v>2544</v>
      </c>
      <c r="G638" s="244"/>
      <c r="H638" s="248">
        <v>72.280000000000001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253</v>
      </c>
      <c r="AU638" s="254" t="s">
        <v>92</v>
      </c>
      <c r="AV638" s="13" t="s">
        <v>92</v>
      </c>
      <c r="AW638" s="13" t="s">
        <v>36</v>
      </c>
      <c r="AX638" s="13" t="s">
        <v>83</v>
      </c>
      <c r="AY638" s="254" t="s">
        <v>244</v>
      </c>
    </row>
    <row r="639" s="13" customFormat="1">
      <c r="A639" s="13"/>
      <c r="B639" s="243"/>
      <c r="C639" s="244"/>
      <c r="D639" s="245" t="s">
        <v>253</v>
      </c>
      <c r="E639" s="246" t="s">
        <v>1</v>
      </c>
      <c r="F639" s="247" t="s">
        <v>2545</v>
      </c>
      <c r="G639" s="244"/>
      <c r="H639" s="248">
        <v>357.5</v>
      </c>
      <c r="I639" s="249"/>
      <c r="J639" s="244"/>
      <c r="K639" s="244"/>
      <c r="L639" s="250"/>
      <c r="M639" s="251"/>
      <c r="N639" s="252"/>
      <c r="O639" s="252"/>
      <c r="P639" s="252"/>
      <c r="Q639" s="252"/>
      <c r="R639" s="252"/>
      <c r="S639" s="252"/>
      <c r="T639" s="25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4" t="s">
        <v>253</v>
      </c>
      <c r="AU639" s="254" t="s">
        <v>92</v>
      </c>
      <c r="AV639" s="13" t="s">
        <v>92</v>
      </c>
      <c r="AW639" s="13" t="s">
        <v>36</v>
      </c>
      <c r="AX639" s="13" t="s">
        <v>83</v>
      </c>
      <c r="AY639" s="254" t="s">
        <v>244</v>
      </c>
    </row>
    <row r="640" s="13" customFormat="1">
      <c r="A640" s="13"/>
      <c r="B640" s="243"/>
      <c r="C640" s="244"/>
      <c r="D640" s="245" t="s">
        <v>253</v>
      </c>
      <c r="E640" s="246" t="s">
        <v>1</v>
      </c>
      <c r="F640" s="247" t="s">
        <v>2546</v>
      </c>
      <c r="G640" s="244"/>
      <c r="H640" s="248">
        <v>2.9399999999999999</v>
      </c>
      <c r="I640" s="249"/>
      <c r="J640" s="244"/>
      <c r="K640" s="244"/>
      <c r="L640" s="250"/>
      <c r="M640" s="251"/>
      <c r="N640" s="252"/>
      <c r="O640" s="252"/>
      <c r="P640" s="252"/>
      <c r="Q640" s="252"/>
      <c r="R640" s="252"/>
      <c r="S640" s="252"/>
      <c r="T640" s="25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4" t="s">
        <v>253</v>
      </c>
      <c r="AU640" s="254" t="s">
        <v>92</v>
      </c>
      <c r="AV640" s="13" t="s">
        <v>92</v>
      </c>
      <c r="AW640" s="13" t="s">
        <v>36</v>
      </c>
      <c r="AX640" s="13" t="s">
        <v>83</v>
      </c>
      <c r="AY640" s="254" t="s">
        <v>244</v>
      </c>
    </row>
    <row r="641" s="13" customFormat="1">
      <c r="A641" s="13"/>
      <c r="B641" s="243"/>
      <c r="C641" s="244"/>
      <c r="D641" s="245" t="s">
        <v>253</v>
      </c>
      <c r="E641" s="246" t="s">
        <v>1</v>
      </c>
      <c r="F641" s="247" t="s">
        <v>2547</v>
      </c>
      <c r="G641" s="244"/>
      <c r="H641" s="248">
        <v>146.52000000000001</v>
      </c>
      <c r="I641" s="249"/>
      <c r="J641" s="244"/>
      <c r="K641" s="244"/>
      <c r="L641" s="250"/>
      <c r="M641" s="251"/>
      <c r="N641" s="252"/>
      <c r="O641" s="252"/>
      <c r="P641" s="252"/>
      <c r="Q641" s="252"/>
      <c r="R641" s="252"/>
      <c r="S641" s="252"/>
      <c r="T641" s="25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4" t="s">
        <v>253</v>
      </c>
      <c r="AU641" s="254" t="s">
        <v>92</v>
      </c>
      <c r="AV641" s="13" t="s">
        <v>92</v>
      </c>
      <c r="AW641" s="13" t="s">
        <v>36</v>
      </c>
      <c r="AX641" s="13" t="s">
        <v>83</v>
      </c>
      <c r="AY641" s="254" t="s">
        <v>244</v>
      </c>
    </row>
    <row r="642" s="13" customFormat="1">
      <c r="A642" s="13"/>
      <c r="B642" s="243"/>
      <c r="C642" s="244"/>
      <c r="D642" s="245" t="s">
        <v>253</v>
      </c>
      <c r="E642" s="246" t="s">
        <v>1</v>
      </c>
      <c r="F642" s="247" t="s">
        <v>2548</v>
      </c>
      <c r="G642" s="244"/>
      <c r="H642" s="248">
        <v>177.91</v>
      </c>
      <c r="I642" s="249"/>
      <c r="J642" s="244"/>
      <c r="K642" s="244"/>
      <c r="L642" s="250"/>
      <c r="M642" s="251"/>
      <c r="N642" s="252"/>
      <c r="O642" s="252"/>
      <c r="P642" s="252"/>
      <c r="Q642" s="252"/>
      <c r="R642" s="252"/>
      <c r="S642" s="252"/>
      <c r="T642" s="25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4" t="s">
        <v>253</v>
      </c>
      <c r="AU642" s="254" t="s">
        <v>92</v>
      </c>
      <c r="AV642" s="13" t="s">
        <v>92</v>
      </c>
      <c r="AW642" s="13" t="s">
        <v>36</v>
      </c>
      <c r="AX642" s="13" t="s">
        <v>83</v>
      </c>
      <c r="AY642" s="254" t="s">
        <v>244</v>
      </c>
    </row>
    <row r="643" s="13" customFormat="1">
      <c r="A643" s="13"/>
      <c r="B643" s="243"/>
      <c r="C643" s="244"/>
      <c r="D643" s="245" t="s">
        <v>253</v>
      </c>
      <c r="E643" s="246" t="s">
        <v>1</v>
      </c>
      <c r="F643" s="247" t="s">
        <v>2549</v>
      </c>
      <c r="G643" s="244"/>
      <c r="H643" s="248">
        <v>8.7400000000000002</v>
      </c>
      <c r="I643" s="249"/>
      <c r="J643" s="244"/>
      <c r="K643" s="244"/>
      <c r="L643" s="250"/>
      <c r="M643" s="251"/>
      <c r="N643" s="252"/>
      <c r="O643" s="252"/>
      <c r="P643" s="252"/>
      <c r="Q643" s="252"/>
      <c r="R643" s="252"/>
      <c r="S643" s="252"/>
      <c r="T643" s="25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4" t="s">
        <v>253</v>
      </c>
      <c r="AU643" s="254" t="s">
        <v>92</v>
      </c>
      <c r="AV643" s="13" t="s">
        <v>92</v>
      </c>
      <c r="AW643" s="13" t="s">
        <v>36</v>
      </c>
      <c r="AX643" s="13" t="s">
        <v>83</v>
      </c>
      <c r="AY643" s="254" t="s">
        <v>244</v>
      </c>
    </row>
    <row r="644" s="13" customFormat="1">
      <c r="A644" s="13"/>
      <c r="B644" s="243"/>
      <c r="C644" s="244"/>
      <c r="D644" s="245" t="s">
        <v>253</v>
      </c>
      <c r="E644" s="246" t="s">
        <v>1</v>
      </c>
      <c r="F644" s="247" t="s">
        <v>2550</v>
      </c>
      <c r="G644" s="244"/>
      <c r="H644" s="248">
        <v>418.18000000000001</v>
      </c>
      <c r="I644" s="249"/>
      <c r="J644" s="244"/>
      <c r="K644" s="244"/>
      <c r="L644" s="250"/>
      <c r="M644" s="251"/>
      <c r="N644" s="252"/>
      <c r="O644" s="252"/>
      <c r="P644" s="252"/>
      <c r="Q644" s="252"/>
      <c r="R644" s="252"/>
      <c r="S644" s="252"/>
      <c r="T644" s="25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4" t="s">
        <v>253</v>
      </c>
      <c r="AU644" s="254" t="s">
        <v>92</v>
      </c>
      <c r="AV644" s="13" t="s">
        <v>92</v>
      </c>
      <c r="AW644" s="13" t="s">
        <v>36</v>
      </c>
      <c r="AX644" s="13" t="s">
        <v>83</v>
      </c>
      <c r="AY644" s="254" t="s">
        <v>244</v>
      </c>
    </row>
    <row r="645" s="13" customFormat="1">
      <c r="A645" s="13"/>
      <c r="B645" s="243"/>
      <c r="C645" s="244"/>
      <c r="D645" s="245" t="s">
        <v>253</v>
      </c>
      <c r="E645" s="246" t="s">
        <v>1</v>
      </c>
      <c r="F645" s="247" t="s">
        <v>2551</v>
      </c>
      <c r="G645" s="244"/>
      <c r="H645" s="248">
        <v>4.0800000000000001</v>
      </c>
      <c r="I645" s="249"/>
      <c r="J645" s="244"/>
      <c r="K645" s="244"/>
      <c r="L645" s="250"/>
      <c r="M645" s="251"/>
      <c r="N645" s="252"/>
      <c r="O645" s="252"/>
      <c r="P645" s="252"/>
      <c r="Q645" s="252"/>
      <c r="R645" s="252"/>
      <c r="S645" s="252"/>
      <c r="T645" s="25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4" t="s">
        <v>253</v>
      </c>
      <c r="AU645" s="254" t="s">
        <v>92</v>
      </c>
      <c r="AV645" s="13" t="s">
        <v>92</v>
      </c>
      <c r="AW645" s="13" t="s">
        <v>36</v>
      </c>
      <c r="AX645" s="13" t="s">
        <v>83</v>
      </c>
      <c r="AY645" s="254" t="s">
        <v>244</v>
      </c>
    </row>
    <row r="646" s="13" customFormat="1">
      <c r="A646" s="13"/>
      <c r="B646" s="243"/>
      <c r="C646" s="244"/>
      <c r="D646" s="245" t="s">
        <v>253</v>
      </c>
      <c r="E646" s="246" t="s">
        <v>1</v>
      </c>
      <c r="F646" s="247" t="s">
        <v>2552</v>
      </c>
      <c r="G646" s="244"/>
      <c r="H646" s="248">
        <v>733.61000000000001</v>
      </c>
      <c r="I646" s="249"/>
      <c r="J646" s="244"/>
      <c r="K646" s="244"/>
      <c r="L646" s="250"/>
      <c r="M646" s="251"/>
      <c r="N646" s="252"/>
      <c r="O646" s="252"/>
      <c r="P646" s="252"/>
      <c r="Q646" s="252"/>
      <c r="R646" s="252"/>
      <c r="S646" s="252"/>
      <c r="T646" s="25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54" t="s">
        <v>253</v>
      </c>
      <c r="AU646" s="254" t="s">
        <v>92</v>
      </c>
      <c r="AV646" s="13" t="s">
        <v>92</v>
      </c>
      <c r="AW646" s="13" t="s">
        <v>36</v>
      </c>
      <c r="AX646" s="13" t="s">
        <v>83</v>
      </c>
      <c r="AY646" s="254" t="s">
        <v>244</v>
      </c>
    </row>
    <row r="647" s="13" customFormat="1">
      <c r="A647" s="13"/>
      <c r="B647" s="243"/>
      <c r="C647" s="244"/>
      <c r="D647" s="245" t="s">
        <v>253</v>
      </c>
      <c r="E647" s="246" t="s">
        <v>1</v>
      </c>
      <c r="F647" s="247" t="s">
        <v>2553</v>
      </c>
      <c r="G647" s="244"/>
      <c r="H647" s="248">
        <v>10.960000000000001</v>
      </c>
      <c r="I647" s="249"/>
      <c r="J647" s="244"/>
      <c r="K647" s="244"/>
      <c r="L647" s="250"/>
      <c r="M647" s="251"/>
      <c r="N647" s="252"/>
      <c r="O647" s="252"/>
      <c r="P647" s="252"/>
      <c r="Q647" s="252"/>
      <c r="R647" s="252"/>
      <c r="S647" s="252"/>
      <c r="T647" s="25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4" t="s">
        <v>253</v>
      </c>
      <c r="AU647" s="254" t="s">
        <v>92</v>
      </c>
      <c r="AV647" s="13" t="s">
        <v>92</v>
      </c>
      <c r="AW647" s="13" t="s">
        <v>36</v>
      </c>
      <c r="AX647" s="13" t="s">
        <v>83</v>
      </c>
      <c r="AY647" s="254" t="s">
        <v>244</v>
      </c>
    </row>
    <row r="648" s="13" customFormat="1">
      <c r="A648" s="13"/>
      <c r="B648" s="243"/>
      <c r="C648" s="244"/>
      <c r="D648" s="245" t="s">
        <v>253</v>
      </c>
      <c r="E648" s="246" t="s">
        <v>1</v>
      </c>
      <c r="F648" s="247" t="s">
        <v>2554</v>
      </c>
      <c r="G648" s="244"/>
      <c r="H648" s="248">
        <v>4.9800000000000004</v>
      </c>
      <c r="I648" s="249"/>
      <c r="J648" s="244"/>
      <c r="K648" s="244"/>
      <c r="L648" s="250"/>
      <c r="M648" s="251"/>
      <c r="N648" s="252"/>
      <c r="O648" s="252"/>
      <c r="P648" s="252"/>
      <c r="Q648" s="252"/>
      <c r="R648" s="252"/>
      <c r="S648" s="252"/>
      <c r="T648" s="25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4" t="s">
        <v>253</v>
      </c>
      <c r="AU648" s="254" t="s">
        <v>92</v>
      </c>
      <c r="AV648" s="13" t="s">
        <v>92</v>
      </c>
      <c r="AW648" s="13" t="s">
        <v>36</v>
      </c>
      <c r="AX648" s="13" t="s">
        <v>83</v>
      </c>
      <c r="AY648" s="254" t="s">
        <v>244</v>
      </c>
    </row>
    <row r="649" s="13" customFormat="1">
      <c r="A649" s="13"/>
      <c r="B649" s="243"/>
      <c r="C649" s="244"/>
      <c r="D649" s="245" t="s">
        <v>253</v>
      </c>
      <c r="E649" s="246" t="s">
        <v>1</v>
      </c>
      <c r="F649" s="247" t="s">
        <v>2555</v>
      </c>
      <c r="G649" s="244"/>
      <c r="H649" s="248">
        <v>171.36000000000001</v>
      </c>
      <c r="I649" s="249"/>
      <c r="J649" s="244"/>
      <c r="K649" s="244"/>
      <c r="L649" s="250"/>
      <c r="M649" s="251"/>
      <c r="N649" s="252"/>
      <c r="O649" s="252"/>
      <c r="P649" s="252"/>
      <c r="Q649" s="252"/>
      <c r="R649" s="252"/>
      <c r="S649" s="252"/>
      <c r="T649" s="25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4" t="s">
        <v>253</v>
      </c>
      <c r="AU649" s="254" t="s">
        <v>92</v>
      </c>
      <c r="AV649" s="13" t="s">
        <v>92</v>
      </c>
      <c r="AW649" s="13" t="s">
        <v>36</v>
      </c>
      <c r="AX649" s="13" t="s">
        <v>83</v>
      </c>
      <c r="AY649" s="254" t="s">
        <v>244</v>
      </c>
    </row>
    <row r="650" s="13" customFormat="1">
      <c r="A650" s="13"/>
      <c r="B650" s="243"/>
      <c r="C650" s="244"/>
      <c r="D650" s="245" t="s">
        <v>253</v>
      </c>
      <c r="E650" s="246" t="s">
        <v>1</v>
      </c>
      <c r="F650" s="247" t="s">
        <v>2556</v>
      </c>
      <c r="G650" s="244"/>
      <c r="H650" s="248">
        <v>498.62</v>
      </c>
      <c r="I650" s="249"/>
      <c r="J650" s="244"/>
      <c r="K650" s="244"/>
      <c r="L650" s="250"/>
      <c r="M650" s="251"/>
      <c r="N650" s="252"/>
      <c r="O650" s="252"/>
      <c r="P650" s="252"/>
      <c r="Q650" s="252"/>
      <c r="R650" s="252"/>
      <c r="S650" s="252"/>
      <c r="T650" s="25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4" t="s">
        <v>253</v>
      </c>
      <c r="AU650" s="254" t="s">
        <v>92</v>
      </c>
      <c r="AV650" s="13" t="s">
        <v>92</v>
      </c>
      <c r="AW650" s="13" t="s">
        <v>36</v>
      </c>
      <c r="AX650" s="13" t="s">
        <v>83</v>
      </c>
      <c r="AY650" s="254" t="s">
        <v>244</v>
      </c>
    </row>
    <row r="651" s="13" customFormat="1">
      <c r="A651" s="13"/>
      <c r="B651" s="243"/>
      <c r="C651" s="244"/>
      <c r="D651" s="245" t="s">
        <v>253</v>
      </c>
      <c r="E651" s="246" t="s">
        <v>1</v>
      </c>
      <c r="F651" s="247" t="s">
        <v>2546</v>
      </c>
      <c r="G651" s="244"/>
      <c r="H651" s="248">
        <v>2.9399999999999999</v>
      </c>
      <c r="I651" s="249"/>
      <c r="J651" s="244"/>
      <c r="K651" s="244"/>
      <c r="L651" s="250"/>
      <c r="M651" s="251"/>
      <c r="N651" s="252"/>
      <c r="O651" s="252"/>
      <c r="P651" s="252"/>
      <c r="Q651" s="252"/>
      <c r="R651" s="252"/>
      <c r="S651" s="252"/>
      <c r="T651" s="25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4" t="s">
        <v>253</v>
      </c>
      <c r="AU651" s="254" t="s">
        <v>92</v>
      </c>
      <c r="AV651" s="13" t="s">
        <v>92</v>
      </c>
      <c r="AW651" s="13" t="s">
        <v>36</v>
      </c>
      <c r="AX651" s="13" t="s">
        <v>83</v>
      </c>
      <c r="AY651" s="254" t="s">
        <v>244</v>
      </c>
    </row>
    <row r="652" s="13" customFormat="1">
      <c r="A652" s="13"/>
      <c r="B652" s="243"/>
      <c r="C652" s="244"/>
      <c r="D652" s="245" t="s">
        <v>253</v>
      </c>
      <c r="E652" s="246" t="s">
        <v>1</v>
      </c>
      <c r="F652" s="247" t="s">
        <v>2557</v>
      </c>
      <c r="G652" s="244"/>
      <c r="H652" s="248">
        <v>807.08000000000004</v>
      </c>
      <c r="I652" s="249"/>
      <c r="J652" s="244"/>
      <c r="K652" s="244"/>
      <c r="L652" s="250"/>
      <c r="M652" s="251"/>
      <c r="N652" s="252"/>
      <c r="O652" s="252"/>
      <c r="P652" s="252"/>
      <c r="Q652" s="252"/>
      <c r="R652" s="252"/>
      <c r="S652" s="252"/>
      <c r="T652" s="25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4" t="s">
        <v>253</v>
      </c>
      <c r="AU652" s="254" t="s">
        <v>92</v>
      </c>
      <c r="AV652" s="13" t="s">
        <v>92</v>
      </c>
      <c r="AW652" s="13" t="s">
        <v>36</v>
      </c>
      <c r="AX652" s="13" t="s">
        <v>83</v>
      </c>
      <c r="AY652" s="254" t="s">
        <v>244</v>
      </c>
    </row>
    <row r="653" s="13" customFormat="1">
      <c r="A653" s="13"/>
      <c r="B653" s="243"/>
      <c r="C653" s="244"/>
      <c r="D653" s="245" t="s">
        <v>253</v>
      </c>
      <c r="E653" s="246" t="s">
        <v>1</v>
      </c>
      <c r="F653" s="247" t="s">
        <v>2543</v>
      </c>
      <c r="G653" s="244"/>
      <c r="H653" s="248">
        <v>4.7599999999999998</v>
      </c>
      <c r="I653" s="249"/>
      <c r="J653" s="244"/>
      <c r="K653" s="244"/>
      <c r="L653" s="250"/>
      <c r="M653" s="251"/>
      <c r="N653" s="252"/>
      <c r="O653" s="252"/>
      <c r="P653" s="252"/>
      <c r="Q653" s="252"/>
      <c r="R653" s="252"/>
      <c r="S653" s="252"/>
      <c r="T653" s="25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4" t="s">
        <v>253</v>
      </c>
      <c r="AU653" s="254" t="s">
        <v>92</v>
      </c>
      <c r="AV653" s="13" t="s">
        <v>92</v>
      </c>
      <c r="AW653" s="13" t="s">
        <v>36</v>
      </c>
      <c r="AX653" s="13" t="s">
        <v>83</v>
      </c>
      <c r="AY653" s="254" t="s">
        <v>244</v>
      </c>
    </row>
    <row r="654" s="13" customFormat="1">
      <c r="A654" s="13"/>
      <c r="B654" s="243"/>
      <c r="C654" s="244"/>
      <c r="D654" s="245" t="s">
        <v>253</v>
      </c>
      <c r="E654" s="246" t="s">
        <v>1</v>
      </c>
      <c r="F654" s="247" t="s">
        <v>2558</v>
      </c>
      <c r="G654" s="244"/>
      <c r="H654" s="248">
        <v>189.86000000000001</v>
      </c>
      <c r="I654" s="249"/>
      <c r="J654" s="244"/>
      <c r="K654" s="244"/>
      <c r="L654" s="250"/>
      <c r="M654" s="251"/>
      <c r="N654" s="252"/>
      <c r="O654" s="252"/>
      <c r="P654" s="252"/>
      <c r="Q654" s="252"/>
      <c r="R654" s="252"/>
      <c r="S654" s="252"/>
      <c r="T654" s="25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4" t="s">
        <v>253</v>
      </c>
      <c r="AU654" s="254" t="s">
        <v>92</v>
      </c>
      <c r="AV654" s="13" t="s">
        <v>92</v>
      </c>
      <c r="AW654" s="13" t="s">
        <v>36</v>
      </c>
      <c r="AX654" s="13" t="s">
        <v>83</v>
      </c>
      <c r="AY654" s="254" t="s">
        <v>244</v>
      </c>
    </row>
    <row r="655" s="13" customFormat="1">
      <c r="A655" s="13"/>
      <c r="B655" s="243"/>
      <c r="C655" s="244"/>
      <c r="D655" s="245" t="s">
        <v>253</v>
      </c>
      <c r="E655" s="246" t="s">
        <v>1</v>
      </c>
      <c r="F655" s="247" t="s">
        <v>2559</v>
      </c>
      <c r="G655" s="244"/>
      <c r="H655" s="248">
        <v>301.42000000000002</v>
      </c>
      <c r="I655" s="249"/>
      <c r="J655" s="244"/>
      <c r="K655" s="244"/>
      <c r="L655" s="250"/>
      <c r="M655" s="251"/>
      <c r="N655" s="252"/>
      <c r="O655" s="252"/>
      <c r="P655" s="252"/>
      <c r="Q655" s="252"/>
      <c r="R655" s="252"/>
      <c r="S655" s="252"/>
      <c r="T655" s="25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4" t="s">
        <v>253</v>
      </c>
      <c r="AU655" s="254" t="s">
        <v>92</v>
      </c>
      <c r="AV655" s="13" t="s">
        <v>92</v>
      </c>
      <c r="AW655" s="13" t="s">
        <v>36</v>
      </c>
      <c r="AX655" s="13" t="s">
        <v>83</v>
      </c>
      <c r="AY655" s="254" t="s">
        <v>244</v>
      </c>
    </row>
    <row r="656" s="13" customFormat="1">
      <c r="A656" s="13"/>
      <c r="B656" s="243"/>
      <c r="C656" s="244"/>
      <c r="D656" s="245" t="s">
        <v>253</v>
      </c>
      <c r="E656" s="246" t="s">
        <v>1</v>
      </c>
      <c r="F656" s="247" t="s">
        <v>2560</v>
      </c>
      <c r="G656" s="244"/>
      <c r="H656" s="248">
        <v>10.91</v>
      </c>
      <c r="I656" s="249"/>
      <c r="J656" s="244"/>
      <c r="K656" s="244"/>
      <c r="L656" s="250"/>
      <c r="M656" s="251"/>
      <c r="N656" s="252"/>
      <c r="O656" s="252"/>
      <c r="P656" s="252"/>
      <c r="Q656" s="252"/>
      <c r="R656" s="252"/>
      <c r="S656" s="252"/>
      <c r="T656" s="25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4" t="s">
        <v>253</v>
      </c>
      <c r="AU656" s="254" t="s">
        <v>92</v>
      </c>
      <c r="AV656" s="13" t="s">
        <v>92</v>
      </c>
      <c r="AW656" s="13" t="s">
        <v>36</v>
      </c>
      <c r="AX656" s="13" t="s">
        <v>83</v>
      </c>
      <c r="AY656" s="254" t="s">
        <v>244</v>
      </c>
    </row>
    <row r="657" s="13" customFormat="1">
      <c r="A657" s="13"/>
      <c r="B657" s="243"/>
      <c r="C657" s="244"/>
      <c r="D657" s="245" t="s">
        <v>253</v>
      </c>
      <c r="E657" s="246" t="s">
        <v>1</v>
      </c>
      <c r="F657" s="247" t="s">
        <v>2561</v>
      </c>
      <c r="G657" s="244"/>
      <c r="H657" s="248">
        <v>7.9299999999999997</v>
      </c>
      <c r="I657" s="249"/>
      <c r="J657" s="244"/>
      <c r="K657" s="244"/>
      <c r="L657" s="250"/>
      <c r="M657" s="251"/>
      <c r="N657" s="252"/>
      <c r="O657" s="252"/>
      <c r="P657" s="252"/>
      <c r="Q657" s="252"/>
      <c r="R657" s="252"/>
      <c r="S657" s="252"/>
      <c r="T657" s="25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4" t="s">
        <v>253</v>
      </c>
      <c r="AU657" s="254" t="s">
        <v>92</v>
      </c>
      <c r="AV657" s="13" t="s">
        <v>92</v>
      </c>
      <c r="AW657" s="13" t="s">
        <v>36</v>
      </c>
      <c r="AX657" s="13" t="s">
        <v>83</v>
      </c>
      <c r="AY657" s="254" t="s">
        <v>244</v>
      </c>
    </row>
    <row r="658" s="13" customFormat="1">
      <c r="A658" s="13"/>
      <c r="B658" s="243"/>
      <c r="C658" s="244"/>
      <c r="D658" s="245" t="s">
        <v>253</v>
      </c>
      <c r="E658" s="246" t="s">
        <v>1</v>
      </c>
      <c r="F658" s="247" t="s">
        <v>2562</v>
      </c>
      <c r="G658" s="244"/>
      <c r="H658" s="248">
        <v>146.83000000000001</v>
      </c>
      <c r="I658" s="249"/>
      <c r="J658" s="244"/>
      <c r="K658" s="244"/>
      <c r="L658" s="250"/>
      <c r="M658" s="251"/>
      <c r="N658" s="252"/>
      <c r="O658" s="252"/>
      <c r="P658" s="252"/>
      <c r="Q658" s="252"/>
      <c r="R658" s="252"/>
      <c r="S658" s="252"/>
      <c r="T658" s="25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4" t="s">
        <v>253</v>
      </c>
      <c r="AU658" s="254" t="s">
        <v>92</v>
      </c>
      <c r="AV658" s="13" t="s">
        <v>92</v>
      </c>
      <c r="AW658" s="13" t="s">
        <v>36</v>
      </c>
      <c r="AX658" s="13" t="s">
        <v>83</v>
      </c>
      <c r="AY658" s="254" t="s">
        <v>244</v>
      </c>
    </row>
    <row r="659" s="13" customFormat="1">
      <c r="A659" s="13"/>
      <c r="B659" s="243"/>
      <c r="C659" s="244"/>
      <c r="D659" s="245" t="s">
        <v>253</v>
      </c>
      <c r="E659" s="246" t="s">
        <v>1</v>
      </c>
      <c r="F659" s="247" t="s">
        <v>2563</v>
      </c>
      <c r="G659" s="244"/>
      <c r="H659" s="248">
        <v>7.21</v>
      </c>
      <c r="I659" s="249"/>
      <c r="J659" s="244"/>
      <c r="K659" s="244"/>
      <c r="L659" s="250"/>
      <c r="M659" s="251"/>
      <c r="N659" s="252"/>
      <c r="O659" s="252"/>
      <c r="P659" s="252"/>
      <c r="Q659" s="252"/>
      <c r="R659" s="252"/>
      <c r="S659" s="252"/>
      <c r="T659" s="25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54" t="s">
        <v>253</v>
      </c>
      <c r="AU659" s="254" t="s">
        <v>92</v>
      </c>
      <c r="AV659" s="13" t="s">
        <v>92</v>
      </c>
      <c r="AW659" s="13" t="s">
        <v>36</v>
      </c>
      <c r="AX659" s="13" t="s">
        <v>83</v>
      </c>
      <c r="AY659" s="254" t="s">
        <v>244</v>
      </c>
    </row>
    <row r="660" s="13" customFormat="1">
      <c r="A660" s="13"/>
      <c r="B660" s="243"/>
      <c r="C660" s="244"/>
      <c r="D660" s="245" t="s">
        <v>253</v>
      </c>
      <c r="E660" s="246" t="s">
        <v>1</v>
      </c>
      <c r="F660" s="247" t="s">
        <v>2564</v>
      </c>
      <c r="G660" s="244"/>
      <c r="H660" s="248">
        <v>292.54000000000002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253</v>
      </c>
      <c r="AU660" s="254" t="s">
        <v>92</v>
      </c>
      <c r="AV660" s="13" t="s">
        <v>92</v>
      </c>
      <c r="AW660" s="13" t="s">
        <v>36</v>
      </c>
      <c r="AX660" s="13" t="s">
        <v>83</v>
      </c>
      <c r="AY660" s="254" t="s">
        <v>244</v>
      </c>
    </row>
    <row r="661" s="13" customFormat="1">
      <c r="A661" s="13"/>
      <c r="B661" s="243"/>
      <c r="C661" s="244"/>
      <c r="D661" s="245" t="s">
        <v>253</v>
      </c>
      <c r="E661" s="246" t="s">
        <v>1</v>
      </c>
      <c r="F661" s="247" t="s">
        <v>2565</v>
      </c>
      <c r="G661" s="244"/>
      <c r="H661" s="248">
        <v>8.5999999999999996</v>
      </c>
      <c r="I661" s="249"/>
      <c r="J661" s="244"/>
      <c r="K661" s="244"/>
      <c r="L661" s="250"/>
      <c r="M661" s="251"/>
      <c r="N661" s="252"/>
      <c r="O661" s="252"/>
      <c r="P661" s="252"/>
      <c r="Q661" s="252"/>
      <c r="R661" s="252"/>
      <c r="S661" s="252"/>
      <c r="T661" s="25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4" t="s">
        <v>253</v>
      </c>
      <c r="AU661" s="254" t="s">
        <v>92</v>
      </c>
      <c r="AV661" s="13" t="s">
        <v>92</v>
      </c>
      <c r="AW661" s="13" t="s">
        <v>36</v>
      </c>
      <c r="AX661" s="13" t="s">
        <v>83</v>
      </c>
      <c r="AY661" s="254" t="s">
        <v>244</v>
      </c>
    </row>
    <row r="662" s="13" customFormat="1">
      <c r="A662" s="13"/>
      <c r="B662" s="243"/>
      <c r="C662" s="244"/>
      <c r="D662" s="245" t="s">
        <v>253</v>
      </c>
      <c r="E662" s="246" t="s">
        <v>1</v>
      </c>
      <c r="F662" s="247" t="s">
        <v>2566</v>
      </c>
      <c r="G662" s="244"/>
      <c r="H662" s="248">
        <v>155.03999999999999</v>
      </c>
      <c r="I662" s="249"/>
      <c r="J662" s="244"/>
      <c r="K662" s="244"/>
      <c r="L662" s="250"/>
      <c r="M662" s="251"/>
      <c r="N662" s="252"/>
      <c r="O662" s="252"/>
      <c r="P662" s="252"/>
      <c r="Q662" s="252"/>
      <c r="R662" s="252"/>
      <c r="S662" s="252"/>
      <c r="T662" s="25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4" t="s">
        <v>253</v>
      </c>
      <c r="AU662" s="254" t="s">
        <v>92</v>
      </c>
      <c r="AV662" s="13" t="s">
        <v>92</v>
      </c>
      <c r="AW662" s="13" t="s">
        <v>36</v>
      </c>
      <c r="AX662" s="13" t="s">
        <v>83</v>
      </c>
      <c r="AY662" s="254" t="s">
        <v>244</v>
      </c>
    </row>
    <row r="663" s="13" customFormat="1">
      <c r="A663" s="13"/>
      <c r="B663" s="243"/>
      <c r="C663" s="244"/>
      <c r="D663" s="245" t="s">
        <v>253</v>
      </c>
      <c r="E663" s="246" t="s">
        <v>1</v>
      </c>
      <c r="F663" s="247" t="s">
        <v>2567</v>
      </c>
      <c r="G663" s="244"/>
      <c r="H663" s="248">
        <v>7.1399999999999997</v>
      </c>
      <c r="I663" s="249"/>
      <c r="J663" s="244"/>
      <c r="K663" s="244"/>
      <c r="L663" s="250"/>
      <c r="M663" s="251"/>
      <c r="N663" s="252"/>
      <c r="O663" s="252"/>
      <c r="P663" s="252"/>
      <c r="Q663" s="252"/>
      <c r="R663" s="252"/>
      <c r="S663" s="252"/>
      <c r="T663" s="25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4" t="s">
        <v>253</v>
      </c>
      <c r="AU663" s="254" t="s">
        <v>92</v>
      </c>
      <c r="AV663" s="13" t="s">
        <v>92</v>
      </c>
      <c r="AW663" s="13" t="s">
        <v>36</v>
      </c>
      <c r="AX663" s="13" t="s">
        <v>83</v>
      </c>
      <c r="AY663" s="254" t="s">
        <v>244</v>
      </c>
    </row>
    <row r="664" s="13" customFormat="1">
      <c r="A664" s="13"/>
      <c r="B664" s="243"/>
      <c r="C664" s="244"/>
      <c r="D664" s="245" t="s">
        <v>253</v>
      </c>
      <c r="E664" s="246" t="s">
        <v>1</v>
      </c>
      <c r="F664" s="247" t="s">
        <v>2568</v>
      </c>
      <c r="G664" s="244"/>
      <c r="H664" s="248">
        <v>5.6100000000000003</v>
      </c>
      <c r="I664" s="249"/>
      <c r="J664" s="244"/>
      <c r="K664" s="244"/>
      <c r="L664" s="250"/>
      <c r="M664" s="251"/>
      <c r="N664" s="252"/>
      <c r="O664" s="252"/>
      <c r="P664" s="252"/>
      <c r="Q664" s="252"/>
      <c r="R664" s="252"/>
      <c r="S664" s="252"/>
      <c r="T664" s="25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4" t="s">
        <v>253</v>
      </c>
      <c r="AU664" s="254" t="s">
        <v>92</v>
      </c>
      <c r="AV664" s="13" t="s">
        <v>92</v>
      </c>
      <c r="AW664" s="13" t="s">
        <v>36</v>
      </c>
      <c r="AX664" s="13" t="s">
        <v>83</v>
      </c>
      <c r="AY664" s="254" t="s">
        <v>244</v>
      </c>
    </row>
    <row r="665" s="13" customFormat="1">
      <c r="A665" s="13"/>
      <c r="B665" s="243"/>
      <c r="C665" s="244"/>
      <c r="D665" s="245" t="s">
        <v>253</v>
      </c>
      <c r="E665" s="246" t="s">
        <v>1</v>
      </c>
      <c r="F665" s="247" t="s">
        <v>2569</v>
      </c>
      <c r="G665" s="244"/>
      <c r="H665" s="248">
        <v>239.06</v>
      </c>
      <c r="I665" s="249"/>
      <c r="J665" s="244"/>
      <c r="K665" s="244"/>
      <c r="L665" s="250"/>
      <c r="M665" s="251"/>
      <c r="N665" s="252"/>
      <c r="O665" s="252"/>
      <c r="P665" s="252"/>
      <c r="Q665" s="252"/>
      <c r="R665" s="252"/>
      <c r="S665" s="252"/>
      <c r="T665" s="25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4" t="s">
        <v>253</v>
      </c>
      <c r="AU665" s="254" t="s">
        <v>92</v>
      </c>
      <c r="AV665" s="13" t="s">
        <v>92</v>
      </c>
      <c r="AW665" s="13" t="s">
        <v>36</v>
      </c>
      <c r="AX665" s="13" t="s">
        <v>83</v>
      </c>
      <c r="AY665" s="254" t="s">
        <v>244</v>
      </c>
    </row>
    <row r="666" s="13" customFormat="1">
      <c r="A666" s="13"/>
      <c r="B666" s="243"/>
      <c r="C666" s="244"/>
      <c r="D666" s="245" t="s">
        <v>253</v>
      </c>
      <c r="E666" s="246" t="s">
        <v>1</v>
      </c>
      <c r="F666" s="247" t="s">
        <v>2570</v>
      </c>
      <c r="G666" s="244"/>
      <c r="H666" s="248">
        <v>212.53999999999999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253</v>
      </c>
      <c r="AU666" s="254" t="s">
        <v>92</v>
      </c>
      <c r="AV666" s="13" t="s">
        <v>92</v>
      </c>
      <c r="AW666" s="13" t="s">
        <v>36</v>
      </c>
      <c r="AX666" s="13" t="s">
        <v>83</v>
      </c>
      <c r="AY666" s="254" t="s">
        <v>244</v>
      </c>
    </row>
    <row r="667" s="13" customFormat="1">
      <c r="A667" s="13"/>
      <c r="B667" s="243"/>
      <c r="C667" s="244"/>
      <c r="D667" s="245" t="s">
        <v>253</v>
      </c>
      <c r="E667" s="246" t="s">
        <v>1</v>
      </c>
      <c r="F667" s="247" t="s">
        <v>2571</v>
      </c>
      <c r="G667" s="244"/>
      <c r="H667" s="248">
        <v>318.48000000000002</v>
      </c>
      <c r="I667" s="249"/>
      <c r="J667" s="244"/>
      <c r="K667" s="244"/>
      <c r="L667" s="250"/>
      <c r="M667" s="251"/>
      <c r="N667" s="252"/>
      <c r="O667" s="252"/>
      <c r="P667" s="252"/>
      <c r="Q667" s="252"/>
      <c r="R667" s="252"/>
      <c r="S667" s="252"/>
      <c r="T667" s="25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4" t="s">
        <v>253</v>
      </c>
      <c r="AU667" s="254" t="s">
        <v>92</v>
      </c>
      <c r="AV667" s="13" t="s">
        <v>92</v>
      </c>
      <c r="AW667" s="13" t="s">
        <v>36</v>
      </c>
      <c r="AX667" s="13" t="s">
        <v>83</v>
      </c>
      <c r="AY667" s="254" t="s">
        <v>244</v>
      </c>
    </row>
    <row r="668" s="13" customFormat="1">
      <c r="A668" s="13"/>
      <c r="B668" s="243"/>
      <c r="C668" s="244"/>
      <c r="D668" s="245" t="s">
        <v>253</v>
      </c>
      <c r="E668" s="246" t="s">
        <v>1</v>
      </c>
      <c r="F668" s="247" t="s">
        <v>2572</v>
      </c>
      <c r="G668" s="244"/>
      <c r="H668" s="248">
        <v>4.9800000000000004</v>
      </c>
      <c r="I668" s="249"/>
      <c r="J668" s="244"/>
      <c r="K668" s="244"/>
      <c r="L668" s="250"/>
      <c r="M668" s="251"/>
      <c r="N668" s="252"/>
      <c r="O668" s="252"/>
      <c r="P668" s="252"/>
      <c r="Q668" s="252"/>
      <c r="R668" s="252"/>
      <c r="S668" s="252"/>
      <c r="T668" s="25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4" t="s">
        <v>253</v>
      </c>
      <c r="AU668" s="254" t="s">
        <v>92</v>
      </c>
      <c r="AV668" s="13" t="s">
        <v>92</v>
      </c>
      <c r="AW668" s="13" t="s">
        <v>36</v>
      </c>
      <c r="AX668" s="13" t="s">
        <v>83</v>
      </c>
      <c r="AY668" s="254" t="s">
        <v>244</v>
      </c>
    </row>
    <row r="669" s="13" customFormat="1">
      <c r="A669" s="13"/>
      <c r="B669" s="243"/>
      <c r="C669" s="244"/>
      <c r="D669" s="245" t="s">
        <v>253</v>
      </c>
      <c r="E669" s="246" t="s">
        <v>1</v>
      </c>
      <c r="F669" s="247" t="s">
        <v>2573</v>
      </c>
      <c r="G669" s="244"/>
      <c r="H669" s="248">
        <v>164.63999999999999</v>
      </c>
      <c r="I669" s="249"/>
      <c r="J669" s="244"/>
      <c r="K669" s="244"/>
      <c r="L669" s="250"/>
      <c r="M669" s="251"/>
      <c r="N669" s="252"/>
      <c r="O669" s="252"/>
      <c r="P669" s="252"/>
      <c r="Q669" s="252"/>
      <c r="R669" s="252"/>
      <c r="S669" s="252"/>
      <c r="T669" s="25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4" t="s">
        <v>253</v>
      </c>
      <c r="AU669" s="254" t="s">
        <v>92</v>
      </c>
      <c r="AV669" s="13" t="s">
        <v>92</v>
      </c>
      <c r="AW669" s="13" t="s">
        <v>36</v>
      </c>
      <c r="AX669" s="13" t="s">
        <v>83</v>
      </c>
      <c r="AY669" s="254" t="s">
        <v>244</v>
      </c>
    </row>
    <row r="670" s="13" customFormat="1">
      <c r="A670" s="13"/>
      <c r="B670" s="243"/>
      <c r="C670" s="244"/>
      <c r="D670" s="245" t="s">
        <v>253</v>
      </c>
      <c r="E670" s="246" t="s">
        <v>1</v>
      </c>
      <c r="F670" s="247" t="s">
        <v>2574</v>
      </c>
      <c r="G670" s="244"/>
      <c r="H670" s="248">
        <v>8.0899999999999999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253</v>
      </c>
      <c r="AU670" s="254" t="s">
        <v>92</v>
      </c>
      <c r="AV670" s="13" t="s">
        <v>92</v>
      </c>
      <c r="AW670" s="13" t="s">
        <v>36</v>
      </c>
      <c r="AX670" s="13" t="s">
        <v>83</v>
      </c>
      <c r="AY670" s="254" t="s">
        <v>244</v>
      </c>
    </row>
    <row r="671" s="13" customFormat="1">
      <c r="A671" s="13"/>
      <c r="B671" s="243"/>
      <c r="C671" s="244"/>
      <c r="D671" s="245" t="s">
        <v>253</v>
      </c>
      <c r="E671" s="246" t="s">
        <v>1</v>
      </c>
      <c r="F671" s="247" t="s">
        <v>2575</v>
      </c>
      <c r="G671" s="244"/>
      <c r="H671" s="248">
        <v>104.16</v>
      </c>
      <c r="I671" s="249"/>
      <c r="J671" s="244"/>
      <c r="K671" s="244"/>
      <c r="L671" s="250"/>
      <c r="M671" s="251"/>
      <c r="N671" s="252"/>
      <c r="O671" s="252"/>
      <c r="P671" s="252"/>
      <c r="Q671" s="252"/>
      <c r="R671" s="252"/>
      <c r="S671" s="252"/>
      <c r="T671" s="25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4" t="s">
        <v>253</v>
      </c>
      <c r="AU671" s="254" t="s">
        <v>92</v>
      </c>
      <c r="AV671" s="13" t="s">
        <v>92</v>
      </c>
      <c r="AW671" s="13" t="s">
        <v>36</v>
      </c>
      <c r="AX671" s="13" t="s">
        <v>83</v>
      </c>
      <c r="AY671" s="254" t="s">
        <v>244</v>
      </c>
    </row>
    <row r="672" s="13" customFormat="1">
      <c r="A672" s="13"/>
      <c r="B672" s="243"/>
      <c r="C672" s="244"/>
      <c r="D672" s="245" t="s">
        <v>253</v>
      </c>
      <c r="E672" s="246" t="s">
        <v>1</v>
      </c>
      <c r="F672" s="247" t="s">
        <v>2576</v>
      </c>
      <c r="G672" s="244"/>
      <c r="H672" s="248">
        <v>7.1600000000000001</v>
      </c>
      <c r="I672" s="249"/>
      <c r="J672" s="244"/>
      <c r="K672" s="244"/>
      <c r="L672" s="250"/>
      <c r="M672" s="251"/>
      <c r="N672" s="252"/>
      <c r="O672" s="252"/>
      <c r="P672" s="252"/>
      <c r="Q672" s="252"/>
      <c r="R672" s="252"/>
      <c r="S672" s="252"/>
      <c r="T672" s="25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4" t="s">
        <v>253</v>
      </c>
      <c r="AU672" s="254" t="s">
        <v>92</v>
      </c>
      <c r="AV672" s="13" t="s">
        <v>92</v>
      </c>
      <c r="AW672" s="13" t="s">
        <v>36</v>
      </c>
      <c r="AX672" s="13" t="s">
        <v>83</v>
      </c>
      <c r="AY672" s="254" t="s">
        <v>244</v>
      </c>
    </row>
    <row r="673" s="13" customFormat="1">
      <c r="A673" s="13"/>
      <c r="B673" s="243"/>
      <c r="C673" s="244"/>
      <c r="D673" s="245" t="s">
        <v>253</v>
      </c>
      <c r="E673" s="246" t="s">
        <v>1</v>
      </c>
      <c r="F673" s="247" t="s">
        <v>2577</v>
      </c>
      <c r="G673" s="244"/>
      <c r="H673" s="248">
        <v>610.09000000000003</v>
      </c>
      <c r="I673" s="249"/>
      <c r="J673" s="244"/>
      <c r="K673" s="244"/>
      <c r="L673" s="250"/>
      <c r="M673" s="251"/>
      <c r="N673" s="252"/>
      <c r="O673" s="252"/>
      <c r="P673" s="252"/>
      <c r="Q673" s="252"/>
      <c r="R673" s="252"/>
      <c r="S673" s="252"/>
      <c r="T673" s="25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4" t="s">
        <v>253</v>
      </c>
      <c r="AU673" s="254" t="s">
        <v>92</v>
      </c>
      <c r="AV673" s="13" t="s">
        <v>92</v>
      </c>
      <c r="AW673" s="13" t="s">
        <v>36</v>
      </c>
      <c r="AX673" s="13" t="s">
        <v>83</v>
      </c>
      <c r="AY673" s="254" t="s">
        <v>244</v>
      </c>
    </row>
    <row r="674" s="13" customFormat="1">
      <c r="A674" s="13"/>
      <c r="B674" s="243"/>
      <c r="C674" s="244"/>
      <c r="D674" s="245" t="s">
        <v>253</v>
      </c>
      <c r="E674" s="246" t="s">
        <v>1</v>
      </c>
      <c r="F674" s="247" t="s">
        <v>2578</v>
      </c>
      <c r="G674" s="244"/>
      <c r="H674" s="248">
        <v>8.4700000000000006</v>
      </c>
      <c r="I674" s="249"/>
      <c r="J674" s="244"/>
      <c r="K674" s="244"/>
      <c r="L674" s="250"/>
      <c r="M674" s="251"/>
      <c r="N674" s="252"/>
      <c r="O674" s="252"/>
      <c r="P674" s="252"/>
      <c r="Q674" s="252"/>
      <c r="R674" s="252"/>
      <c r="S674" s="252"/>
      <c r="T674" s="25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4" t="s">
        <v>253</v>
      </c>
      <c r="AU674" s="254" t="s">
        <v>92</v>
      </c>
      <c r="AV674" s="13" t="s">
        <v>92</v>
      </c>
      <c r="AW674" s="13" t="s">
        <v>36</v>
      </c>
      <c r="AX674" s="13" t="s">
        <v>83</v>
      </c>
      <c r="AY674" s="254" t="s">
        <v>244</v>
      </c>
    </row>
    <row r="675" s="13" customFormat="1">
      <c r="A675" s="13"/>
      <c r="B675" s="243"/>
      <c r="C675" s="244"/>
      <c r="D675" s="245" t="s">
        <v>253</v>
      </c>
      <c r="E675" s="246" t="s">
        <v>1</v>
      </c>
      <c r="F675" s="247" t="s">
        <v>2579</v>
      </c>
      <c r="G675" s="244"/>
      <c r="H675" s="248">
        <v>946.50999999999999</v>
      </c>
      <c r="I675" s="249"/>
      <c r="J675" s="244"/>
      <c r="K675" s="244"/>
      <c r="L675" s="250"/>
      <c r="M675" s="251"/>
      <c r="N675" s="252"/>
      <c r="O675" s="252"/>
      <c r="P675" s="252"/>
      <c r="Q675" s="252"/>
      <c r="R675" s="252"/>
      <c r="S675" s="252"/>
      <c r="T675" s="25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4" t="s">
        <v>253</v>
      </c>
      <c r="AU675" s="254" t="s">
        <v>92</v>
      </c>
      <c r="AV675" s="13" t="s">
        <v>92</v>
      </c>
      <c r="AW675" s="13" t="s">
        <v>36</v>
      </c>
      <c r="AX675" s="13" t="s">
        <v>83</v>
      </c>
      <c r="AY675" s="254" t="s">
        <v>244</v>
      </c>
    </row>
    <row r="676" s="13" customFormat="1">
      <c r="A676" s="13"/>
      <c r="B676" s="243"/>
      <c r="C676" s="244"/>
      <c r="D676" s="245" t="s">
        <v>253</v>
      </c>
      <c r="E676" s="246" t="s">
        <v>1</v>
      </c>
      <c r="F676" s="247" t="s">
        <v>2580</v>
      </c>
      <c r="G676" s="244"/>
      <c r="H676" s="248">
        <v>14.92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253</v>
      </c>
      <c r="AU676" s="254" t="s">
        <v>92</v>
      </c>
      <c r="AV676" s="13" t="s">
        <v>92</v>
      </c>
      <c r="AW676" s="13" t="s">
        <v>36</v>
      </c>
      <c r="AX676" s="13" t="s">
        <v>83</v>
      </c>
      <c r="AY676" s="254" t="s">
        <v>244</v>
      </c>
    </row>
    <row r="677" s="13" customFormat="1">
      <c r="A677" s="13"/>
      <c r="B677" s="243"/>
      <c r="C677" s="244"/>
      <c r="D677" s="245" t="s">
        <v>253</v>
      </c>
      <c r="E677" s="246" t="s">
        <v>1</v>
      </c>
      <c r="F677" s="247" t="s">
        <v>2581</v>
      </c>
      <c r="G677" s="244"/>
      <c r="H677" s="248">
        <v>14.529999999999999</v>
      </c>
      <c r="I677" s="249"/>
      <c r="J677" s="244"/>
      <c r="K677" s="244"/>
      <c r="L677" s="250"/>
      <c r="M677" s="251"/>
      <c r="N677" s="252"/>
      <c r="O677" s="252"/>
      <c r="P677" s="252"/>
      <c r="Q677" s="252"/>
      <c r="R677" s="252"/>
      <c r="S677" s="252"/>
      <c r="T677" s="25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4" t="s">
        <v>253</v>
      </c>
      <c r="AU677" s="254" t="s">
        <v>92</v>
      </c>
      <c r="AV677" s="13" t="s">
        <v>92</v>
      </c>
      <c r="AW677" s="13" t="s">
        <v>36</v>
      </c>
      <c r="AX677" s="13" t="s">
        <v>83</v>
      </c>
      <c r="AY677" s="254" t="s">
        <v>244</v>
      </c>
    </row>
    <row r="678" s="13" customFormat="1">
      <c r="A678" s="13"/>
      <c r="B678" s="243"/>
      <c r="C678" s="244"/>
      <c r="D678" s="245" t="s">
        <v>253</v>
      </c>
      <c r="E678" s="246" t="s">
        <v>1</v>
      </c>
      <c r="F678" s="247" t="s">
        <v>2582</v>
      </c>
      <c r="G678" s="244"/>
      <c r="H678" s="248">
        <v>14.140000000000001</v>
      </c>
      <c r="I678" s="249"/>
      <c r="J678" s="244"/>
      <c r="K678" s="244"/>
      <c r="L678" s="250"/>
      <c r="M678" s="251"/>
      <c r="N678" s="252"/>
      <c r="O678" s="252"/>
      <c r="P678" s="252"/>
      <c r="Q678" s="252"/>
      <c r="R678" s="252"/>
      <c r="S678" s="252"/>
      <c r="T678" s="25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4" t="s">
        <v>253</v>
      </c>
      <c r="AU678" s="254" t="s">
        <v>92</v>
      </c>
      <c r="AV678" s="13" t="s">
        <v>92</v>
      </c>
      <c r="AW678" s="13" t="s">
        <v>36</v>
      </c>
      <c r="AX678" s="13" t="s">
        <v>83</v>
      </c>
      <c r="AY678" s="254" t="s">
        <v>244</v>
      </c>
    </row>
    <row r="679" s="13" customFormat="1">
      <c r="A679" s="13"/>
      <c r="B679" s="243"/>
      <c r="C679" s="244"/>
      <c r="D679" s="245" t="s">
        <v>253</v>
      </c>
      <c r="E679" s="246" t="s">
        <v>1</v>
      </c>
      <c r="F679" s="247" t="s">
        <v>2583</v>
      </c>
      <c r="G679" s="244"/>
      <c r="H679" s="248">
        <v>13.75</v>
      </c>
      <c r="I679" s="249"/>
      <c r="J679" s="244"/>
      <c r="K679" s="244"/>
      <c r="L679" s="250"/>
      <c r="M679" s="251"/>
      <c r="N679" s="252"/>
      <c r="O679" s="252"/>
      <c r="P679" s="252"/>
      <c r="Q679" s="252"/>
      <c r="R679" s="252"/>
      <c r="S679" s="252"/>
      <c r="T679" s="25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4" t="s">
        <v>253</v>
      </c>
      <c r="AU679" s="254" t="s">
        <v>92</v>
      </c>
      <c r="AV679" s="13" t="s">
        <v>92</v>
      </c>
      <c r="AW679" s="13" t="s">
        <v>36</v>
      </c>
      <c r="AX679" s="13" t="s">
        <v>83</v>
      </c>
      <c r="AY679" s="254" t="s">
        <v>244</v>
      </c>
    </row>
    <row r="680" s="13" customFormat="1">
      <c r="A680" s="13"/>
      <c r="B680" s="243"/>
      <c r="C680" s="244"/>
      <c r="D680" s="245" t="s">
        <v>253</v>
      </c>
      <c r="E680" s="246" t="s">
        <v>1</v>
      </c>
      <c r="F680" s="247" t="s">
        <v>2584</v>
      </c>
      <c r="G680" s="244"/>
      <c r="H680" s="248">
        <v>12.890000000000001</v>
      </c>
      <c r="I680" s="249"/>
      <c r="J680" s="244"/>
      <c r="K680" s="244"/>
      <c r="L680" s="250"/>
      <c r="M680" s="251"/>
      <c r="N680" s="252"/>
      <c r="O680" s="252"/>
      <c r="P680" s="252"/>
      <c r="Q680" s="252"/>
      <c r="R680" s="252"/>
      <c r="S680" s="252"/>
      <c r="T680" s="25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54" t="s">
        <v>253</v>
      </c>
      <c r="AU680" s="254" t="s">
        <v>92</v>
      </c>
      <c r="AV680" s="13" t="s">
        <v>92</v>
      </c>
      <c r="AW680" s="13" t="s">
        <v>36</v>
      </c>
      <c r="AX680" s="13" t="s">
        <v>83</v>
      </c>
      <c r="AY680" s="254" t="s">
        <v>244</v>
      </c>
    </row>
    <row r="681" s="13" customFormat="1">
      <c r="A681" s="13"/>
      <c r="B681" s="243"/>
      <c r="C681" s="244"/>
      <c r="D681" s="245" t="s">
        <v>253</v>
      </c>
      <c r="E681" s="246" t="s">
        <v>1</v>
      </c>
      <c r="F681" s="247" t="s">
        <v>2585</v>
      </c>
      <c r="G681" s="244"/>
      <c r="H681" s="248">
        <v>11.460000000000001</v>
      </c>
      <c r="I681" s="249"/>
      <c r="J681" s="244"/>
      <c r="K681" s="244"/>
      <c r="L681" s="250"/>
      <c r="M681" s="251"/>
      <c r="N681" s="252"/>
      <c r="O681" s="252"/>
      <c r="P681" s="252"/>
      <c r="Q681" s="252"/>
      <c r="R681" s="252"/>
      <c r="S681" s="252"/>
      <c r="T681" s="25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54" t="s">
        <v>253</v>
      </c>
      <c r="AU681" s="254" t="s">
        <v>92</v>
      </c>
      <c r="AV681" s="13" t="s">
        <v>92</v>
      </c>
      <c r="AW681" s="13" t="s">
        <v>36</v>
      </c>
      <c r="AX681" s="13" t="s">
        <v>83</v>
      </c>
      <c r="AY681" s="254" t="s">
        <v>244</v>
      </c>
    </row>
    <row r="682" s="13" customFormat="1">
      <c r="A682" s="13"/>
      <c r="B682" s="243"/>
      <c r="C682" s="244"/>
      <c r="D682" s="245" t="s">
        <v>253</v>
      </c>
      <c r="E682" s="246" t="s">
        <v>1</v>
      </c>
      <c r="F682" s="247" t="s">
        <v>2586</v>
      </c>
      <c r="G682" s="244"/>
      <c r="H682" s="248">
        <v>10.029999999999999</v>
      </c>
      <c r="I682" s="249"/>
      <c r="J682" s="244"/>
      <c r="K682" s="244"/>
      <c r="L682" s="250"/>
      <c r="M682" s="251"/>
      <c r="N682" s="252"/>
      <c r="O682" s="252"/>
      <c r="P682" s="252"/>
      <c r="Q682" s="252"/>
      <c r="R682" s="252"/>
      <c r="S682" s="252"/>
      <c r="T682" s="25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4" t="s">
        <v>253</v>
      </c>
      <c r="AU682" s="254" t="s">
        <v>92</v>
      </c>
      <c r="AV682" s="13" t="s">
        <v>92</v>
      </c>
      <c r="AW682" s="13" t="s">
        <v>36</v>
      </c>
      <c r="AX682" s="13" t="s">
        <v>83</v>
      </c>
      <c r="AY682" s="254" t="s">
        <v>244</v>
      </c>
    </row>
    <row r="683" s="16" customFormat="1">
      <c r="A683" s="16"/>
      <c r="B683" s="276"/>
      <c r="C683" s="277"/>
      <c r="D683" s="245" t="s">
        <v>253</v>
      </c>
      <c r="E683" s="278" t="s">
        <v>1</v>
      </c>
      <c r="F683" s="279" t="s">
        <v>503</v>
      </c>
      <c r="G683" s="277"/>
      <c r="H683" s="280">
        <v>7976.6999999999998</v>
      </c>
      <c r="I683" s="281"/>
      <c r="J683" s="277"/>
      <c r="K683" s="277"/>
      <c r="L683" s="282"/>
      <c r="M683" s="283"/>
      <c r="N683" s="284"/>
      <c r="O683" s="284"/>
      <c r="P683" s="284"/>
      <c r="Q683" s="284"/>
      <c r="R683" s="284"/>
      <c r="S683" s="284"/>
      <c r="T683" s="285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T683" s="286" t="s">
        <v>253</v>
      </c>
      <c r="AU683" s="286" t="s">
        <v>92</v>
      </c>
      <c r="AV683" s="16" t="s">
        <v>358</v>
      </c>
      <c r="AW683" s="16" t="s">
        <v>36</v>
      </c>
      <c r="AX683" s="16" t="s">
        <v>83</v>
      </c>
      <c r="AY683" s="286" t="s">
        <v>244</v>
      </c>
    </row>
    <row r="684" s="13" customFormat="1">
      <c r="A684" s="13"/>
      <c r="B684" s="243"/>
      <c r="C684" s="244"/>
      <c r="D684" s="245" t="s">
        <v>253</v>
      </c>
      <c r="E684" s="246" t="s">
        <v>1</v>
      </c>
      <c r="F684" s="247" t="s">
        <v>2587</v>
      </c>
      <c r="G684" s="244"/>
      <c r="H684" s="248">
        <v>836.34000000000003</v>
      </c>
      <c r="I684" s="249"/>
      <c r="J684" s="244"/>
      <c r="K684" s="244"/>
      <c r="L684" s="250"/>
      <c r="M684" s="251"/>
      <c r="N684" s="252"/>
      <c r="O684" s="252"/>
      <c r="P684" s="252"/>
      <c r="Q684" s="252"/>
      <c r="R684" s="252"/>
      <c r="S684" s="252"/>
      <c r="T684" s="25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4" t="s">
        <v>253</v>
      </c>
      <c r="AU684" s="254" t="s">
        <v>92</v>
      </c>
      <c r="AV684" s="13" t="s">
        <v>92</v>
      </c>
      <c r="AW684" s="13" t="s">
        <v>36</v>
      </c>
      <c r="AX684" s="13" t="s">
        <v>83</v>
      </c>
      <c r="AY684" s="254" t="s">
        <v>244</v>
      </c>
    </row>
    <row r="685" s="13" customFormat="1">
      <c r="A685" s="13"/>
      <c r="B685" s="243"/>
      <c r="C685" s="244"/>
      <c r="D685" s="245" t="s">
        <v>253</v>
      </c>
      <c r="E685" s="246" t="s">
        <v>1</v>
      </c>
      <c r="F685" s="247" t="s">
        <v>2588</v>
      </c>
      <c r="G685" s="244"/>
      <c r="H685" s="248">
        <v>10.85</v>
      </c>
      <c r="I685" s="249"/>
      <c r="J685" s="244"/>
      <c r="K685" s="244"/>
      <c r="L685" s="250"/>
      <c r="M685" s="251"/>
      <c r="N685" s="252"/>
      <c r="O685" s="252"/>
      <c r="P685" s="252"/>
      <c r="Q685" s="252"/>
      <c r="R685" s="252"/>
      <c r="S685" s="252"/>
      <c r="T685" s="25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4" t="s">
        <v>253</v>
      </c>
      <c r="AU685" s="254" t="s">
        <v>92</v>
      </c>
      <c r="AV685" s="13" t="s">
        <v>92</v>
      </c>
      <c r="AW685" s="13" t="s">
        <v>36</v>
      </c>
      <c r="AX685" s="13" t="s">
        <v>83</v>
      </c>
      <c r="AY685" s="254" t="s">
        <v>244</v>
      </c>
    </row>
    <row r="686" s="13" customFormat="1">
      <c r="A686" s="13"/>
      <c r="B686" s="243"/>
      <c r="C686" s="244"/>
      <c r="D686" s="245" t="s">
        <v>253</v>
      </c>
      <c r="E686" s="246" t="s">
        <v>1</v>
      </c>
      <c r="F686" s="247" t="s">
        <v>2589</v>
      </c>
      <c r="G686" s="244"/>
      <c r="H686" s="248">
        <v>316.80000000000001</v>
      </c>
      <c r="I686" s="249"/>
      <c r="J686" s="244"/>
      <c r="K686" s="244"/>
      <c r="L686" s="250"/>
      <c r="M686" s="251"/>
      <c r="N686" s="252"/>
      <c r="O686" s="252"/>
      <c r="P686" s="252"/>
      <c r="Q686" s="252"/>
      <c r="R686" s="252"/>
      <c r="S686" s="252"/>
      <c r="T686" s="25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4" t="s">
        <v>253</v>
      </c>
      <c r="AU686" s="254" t="s">
        <v>92</v>
      </c>
      <c r="AV686" s="13" t="s">
        <v>92</v>
      </c>
      <c r="AW686" s="13" t="s">
        <v>36</v>
      </c>
      <c r="AX686" s="13" t="s">
        <v>83</v>
      </c>
      <c r="AY686" s="254" t="s">
        <v>244</v>
      </c>
    </row>
    <row r="687" s="13" customFormat="1">
      <c r="A687" s="13"/>
      <c r="B687" s="243"/>
      <c r="C687" s="244"/>
      <c r="D687" s="245" t="s">
        <v>253</v>
      </c>
      <c r="E687" s="246" t="s">
        <v>1</v>
      </c>
      <c r="F687" s="247" t="s">
        <v>2590</v>
      </c>
      <c r="G687" s="244"/>
      <c r="H687" s="248">
        <v>4.9500000000000002</v>
      </c>
      <c r="I687" s="249"/>
      <c r="J687" s="244"/>
      <c r="K687" s="244"/>
      <c r="L687" s="250"/>
      <c r="M687" s="251"/>
      <c r="N687" s="252"/>
      <c r="O687" s="252"/>
      <c r="P687" s="252"/>
      <c r="Q687" s="252"/>
      <c r="R687" s="252"/>
      <c r="S687" s="252"/>
      <c r="T687" s="25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4" t="s">
        <v>253</v>
      </c>
      <c r="AU687" s="254" t="s">
        <v>92</v>
      </c>
      <c r="AV687" s="13" t="s">
        <v>92</v>
      </c>
      <c r="AW687" s="13" t="s">
        <v>36</v>
      </c>
      <c r="AX687" s="13" t="s">
        <v>83</v>
      </c>
      <c r="AY687" s="254" t="s">
        <v>244</v>
      </c>
    </row>
    <row r="688" s="13" customFormat="1">
      <c r="A688" s="13"/>
      <c r="B688" s="243"/>
      <c r="C688" s="244"/>
      <c r="D688" s="245" t="s">
        <v>253</v>
      </c>
      <c r="E688" s="246" t="s">
        <v>1</v>
      </c>
      <c r="F688" s="247" t="s">
        <v>2591</v>
      </c>
      <c r="G688" s="244"/>
      <c r="H688" s="248">
        <v>528.24000000000001</v>
      </c>
      <c r="I688" s="249"/>
      <c r="J688" s="244"/>
      <c r="K688" s="244"/>
      <c r="L688" s="250"/>
      <c r="M688" s="251"/>
      <c r="N688" s="252"/>
      <c r="O688" s="252"/>
      <c r="P688" s="252"/>
      <c r="Q688" s="252"/>
      <c r="R688" s="252"/>
      <c r="S688" s="252"/>
      <c r="T688" s="25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4" t="s">
        <v>253</v>
      </c>
      <c r="AU688" s="254" t="s">
        <v>92</v>
      </c>
      <c r="AV688" s="13" t="s">
        <v>92</v>
      </c>
      <c r="AW688" s="13" t="s">
        <v>36</v>
      </c>
      <c r="AX688" s="13" t="s">
        <v>83</v>
      </c>
      <c r="AY688" s="254" t="s">
        <v>244</v>
      </c>
    </row>
    <row r="689" s="13" customFormat="1">
      <c r="A689" s="13"/>
      <c r="B689" s="243"/>
      <c r="C689" s="244"/>
      <c r="D689" s="245" t="s">
        <v>253</v>
      </c>
      <c r="E689" s="246" t="s">
        <v>1</v>
      </c>
      <c r="F689" s="247" t="s">
        <v>2592</v>
      </c>
      <c r="G689" s="244"/>
      <c r="H689" s="248">
        <v>10.65</v>
      </c>
      <c r="I689" s="249"/>
      <c r="J689" s="244"/>
      <c r="K689" s="244"/>
      <c r="L689" s="250"/>
      <c r="M689" s="251"/>
      <c r="N689" s="252"/>
      <c r="O689" s="252"/>
      <c r="P689" s="252"/>
      <c r="Q689" s="252"/>
      <c r="R689" s="252"/>
      <c r="S689" s="252"/>
      <c r="T689" s="25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4" t="s">
        <v>253</v>
      </c>
      <c r="AU689" s="254" t="s">
        <v>92</v>
      </c>
      <c r="AV689" s="13" t="s">
        <v>92</v>
      </c>
      <c r="AW689" s="13" t="s">
        <v>36</v>
      </c>
      <c r="AX689" s="13" t="s">
        <v>83</v>
      </c>
      <c r="AY689" s="254" t="s">
        <v>244</v>
      </c>
    </row>
    <row r="690" s="13" customFormat="1">
      <c r="A690" s="13"/>
      <c r="B690" s="243"/>
      <c r="C690" s="244"/>
      <c r="D690" s="245" t="s">
        <v>253</v>
      </c>
      <c r="E690" s="246" t="s">
        <v>1</v>
      </c>
      <c r="F690" s="247" t="s">
        <v>2589</v>
      </c>
      <c r="G690" s="244"/>
      <c r="H690" s="248">
        <v>316.80000000000001</v>
      </c>
      <c r="I690" s="249"/>
      <c r="J690" s="244"/>
      <c r="K690" s="244"/>
      <c r="L690" s="250"/>
      <c r="M690" s="251"/>
      <c r="N690" s="252"/>
      <c r="O690" s="252"/>
      <c r="P690" s="252"/>
      <c r="Q690" s="252"/>
      <c r="R690" s="252"/>
      <c r="S690" s="252"/>
      <c r="T690" s="25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4" t="s">
        <v>253</v>
      </c>
      <c r="AU690" s="254" t="s">
        <v>92</v>
      </c>
      <c r="AV690" s="13" t="s">
        <v>92</v>
      </c>
      <c r="AW690" s="13" t="s">
        <v>36</v>
      </c>
      <c r="AX690" s="13" t="s">
        <v>83</v>
      </c>
      <c r="AY690" s="254" t="s">
        <v>244</v>
      </c>
    </row>
    <row r="691" s="13" customFormat="1">
      <c r="A691" s="13"/>
      <c r="B691" s="243"/>
      <c r="C691" s="244"/>
      <c r="D691" s="245" t="s">
        <v>253</v>
      </c>
      <c r="E691" s="246" t="s">
        <v>1</v>
      </c>
      <c r="F691" s="247" t="s">
        <v>2590</v>
      </c>
      <c r="G691" s="244"/>
      <c r="H691" s="248">
        <v>4.9500000000000002</v>
      </c>
      <c r="I691" s="249"/>
      <c r="J691" s="244"/>
      <c r="K691" s="244"/>
      <c r="L691" s="250"/>
      <c r="M691" s="251"/>
      <c r="N691" s="252"/>
      <c r="O691" s="252"/>
      <c r="P691" s="252"/>
      <c r="Q691" s="252"/>
      <c r="R691" s="252"/>
      <c r="S691" s="252"/>
      <c r="T691" s="25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4" t="s">
        <v>253</v>
      </c>
      <c r="AU691" s="254" t="s">
        <v>92</v>
      </c>
      <c r="AV691" s="13" t="s">
        <v>92</v>
      </c>
      <c r="AW691" s="13" t="s">
        <v>36</v>
      </c>
      <c r="AX691" s="13" t="s">
        <v>83</v>
      </c>
      <c r="AY691" s="254" t="s">
        <v>244</v>
      </c>
    </row>
    <row r="692" s="16" customFormat="1">
      <c r="A692" s="16"/>
      <c r="B692" s="276"/>
      <c r="C692" s="277"/>
      <c r="D692" s="245" t="s">
        <v>253</v>
      </c>
      <c r="E692" s="278" t="s">
        <v>1</v>
      </c>
      <c r="F692" s="279" t="s">
        <v>503</v>
      </c>
      <c r="G692" s="277"/>
      <c r="H692" s="280">
        <v>2029.5799999999999</v>
      </c>
      <c r="I692" s="281"/>
      <c r="J692" s="277"/>
      <c r="K692" s="277"/>
      <c r="L692" s="282"/>
      <c r="M692" s="283"/>
      <c r="N692" s="284"/>
      <c r="O692" s="284"/>
      <c r="P692" s="284"/>
      <c r="Q692" s="284"/>
      <c r="R692" s="284"/>
      <c r="S692" s="284"/>
      <c r="T692" s="285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T692" s="286" t="s">
        <v>253</v>
      </c>
      <c r="AU692" s="286" t="s">
        <v>92</v>
      </c>
      <c r="AV692" s="16" t="s">
        <v>358</v>
      </c>
      <c r="AW692" s="16" t="s">
        <v>36</v>
      </c>
      <c r="AX692" s="16" t="s">
        <v>83</v>
      </c>
      <c r="AY692" s="286" t="s">
        <v>244</v>
      </c>
    </row>
    <row r="693" s="14" customFormat="1">
      <c r="A693" s="14"/>
      <c r="B693" s="255"/>
      <c r="C693" s="256"/>
      <c r="D693" s="245" t="s">
        <v>253</v>
      </c>
      <c r="E693" s="257" t="s">
        <v>1</v>
      </c>
      <c r="F693" s="258" t="s">
        <v>255</v>
      </c>
      <c r="G693" s="256"/>
      <c r="H693" s="259">
        <v>17972.450000000001</v>
      </c>
      <c r="I693" s="260"/>
      <c r="J693" s="256"/>
      <c r="K693" s="256"/>
      <c r="L693" s="261"/>
      <c r="M693" s="262"/>
      <c r="N693" s="263"/>
      <c r="O693" s="263"/>
      <c r="P693" s="263"/>
      <c r="Q693" s="263"/>
      <c r="R693" s="263"/>
      <c r="S693" s="263"/>
      <c r="T693" s="26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65" t="s">
        <v>253</v>
      </c>
      <c r="AU693" s="265" t="s">
        <v>92</v>
      </c>
      <c r="AV693" s="14" t="s">
        <v>251</v>
      </c>
      <c r="AW693" s="14" t="s">
        <v>36</v>
      </c>
      <c r="AX693" s="14" t="s">
        <v>90</v>
      </c>
      <c r="AY693" s="265" t="s">
        <v>244</v>
      </c>
    </row>
    <row r="694" s="2" customFormat="1" ht="16.5" customHeight="1">
      <c r="A694" s="39"/>
      <c r="B694" s="40"/>
      <c r="C694" s="287" t="s">
        <v>446</v>
      </c>
      <c r="D694" s="287" t="s">
        <v>529</v>
      </c>
      <c r="E694" s="288" t="s">
        <v>2593</v>
      </c>
      <c r="F694" s="289" t="s">
        <v>2594</v>
      </c>
      <c r="G694" s="290" t="s">
        <v>174</v>
      </c>
      <c r="H694" s="291">
        <v>6416.3800000000001</v>
      </c>
      <c r="I694" s="292"/>
      <c r="J694" s="293">
        <f>ROUND(I694*H694,2)</f>
        <v>0</v>
      </c>
      <c r="K694" s="294"/>
      <c r="L694" s="295"/>
      <c r="M694" s="296" t="s">
        <v>1</v>
      </c>
      <c r="N694" s="297" t="s">
        <v>48</v>
      </c>
      <c r="O694" s="92"/>
      <c r="P694" s="239">
        <f>O694*H694</f>
        <v>0</v>
      </c>
      <c r="Q694" s="239">
        <v>0.34999999999999998</v>
      </c>
      <c r="R694" s="239">
        <f>Q694*H694</f>
        <v>2245.7329999999997</v>
      </c>
      <c r="S694" s="239">
        <v>0</v>
      </c>
      <c r="T694" s="240">
        <f>S694*H694</f>
        <v>0</v>
      </c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R694" s="241" t="s">
        <v>280</v>
      </c>
      <c r="AT694" s="241" t="s">
        <v>529</v>
      </c>
      <c r="AU694" s="241" t="s">
        <v>92</v>
      </c>
      <c r="AY694" s="18" t="s">
        <v>244</v>
      </c>
      <c r="BE694" s="242">
        <f>IF(N694="základní",J694,0)</f>
        <v>0</v>
      </c>
      <c r="BF694" s="242">
        <f>IF(N694="snížená",J694,0)</f>
        <v>0</v>
      </c>
      <c r="BG694" s="242">
        <f>IF(N694="zákl. přenesená",J694,0)</f>
        <v>0</v>
      </c>
      <c r="BH694" s="242">
        <f>IF(N694="sníž. přenesená",J694,0)</f>
        <v>0</v>
      </c>
      <c r="BI694" s="242">
        <f>IF(N694="nulová",J694,0)</f>
        <v>0</v>
      </c>
      <c r="BJ694" s="18" t="s">
        <v>90</v>
      </c>
      <c r="BK694" s="242">
        <f>ROUND(I694*H694,2)</f>
        <v>0</v>
      </c>
      <c r="BL694" s="18" t="s">
        <v>251</v>
      </c>
      <c r="BM694" s="241" t="s">
        <v>2595</v>
      </c>
    </row>
    <row r="695" s="15" customFormat="1">
      <c r="A695" s="15"/>
      <c r="B695" s="266"/>
      <c r="C695" s="267"/>
      <c r="D695" s="245" t="s">
        <v>253</v>
      </c>
      <c r="E695" s="268" t="s">
        <v>1</v>
      </c>
      <c r="F695" s="269" t="s">
        <v>2145</v>
      </c>
      <c r="G695" s="267"/>
      <c r="H695" s="268" t="s">
        <v>1</v>
      </c>
      <c r="I695" s="270"/>
      <c r="J695" s="267"/>
      <c r="K695" s="267"/>
      <c r="L695" s="271"/>
      <c r="M695" s="272"/>
      <c r="N695" s="273"/>
      <c r="O695" s="273"/>
      <c r="P695" s="273"/>
      <c r="Q695" s="273"/>
      <c r="R695" s="273"/>
      <c r="S695" s="273"/>
      <c r="T695" s="274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T695" s="275" t="s">
        <v>253</v>
      </c>
      <c r="AU695" s="275" t="s">
        <v>92</v>
      </c>
      <c r="AV695" s="15" t="s">
        <v>90</v>
      </c>
      <c r="AW695" s="15" t="s">
        <v>36</v>
      </c>
      <c r="AX695" s="15" t="s">
        <v>83</v>
      </c>
      <c r="AY695" s="275" t="s">
        <v>244</v>
      </c>
    </row>
    <row r="696" s="13" customFormat="1">
      <c r="A696" s="13"/>
      <c r="B696" s="243"/>
      <c r="C696" s="244"/>
      <c r="D696" s="245" t="s">
        <v>253</v>
      </c>
      <c r="E696" s="246" t="s">
        <v>1</v>
      </c>
      <c r="F696" s="247" t="s">
        <v>2596</v>
      </c>
      <c r="G696" s="244"/>
      <c r="H696" s="248">
        <v>20.640000000000001</v>
      </c>
      <c r="I696" s="249"/>
      <c r="J696" s="244"/>
      <c r="K696" s="244"/>
      <c r="L696" s="250"/>
      <c r="M696" s="251"/>
      <c r="N696" s="252"/>
      <c r="O696" s="252"/>
      <c r="P696" s="252"/>
      <c r="Q696" s="252"/>
      <c r="R696" s="252"/>
      <c r="S696" s="252"/>
      <c r="T696" s="25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4" t="s">
        <v>253</v>
      </c>
      <c r="AU696" s="254" t="s">
        <v>92</v>
      </c>
      <c r="AV696" s="13" t="s">
        <v>92</v>
      </c>
      <c r="AW696" s="13" t="s">
        <v>36</v>
      </c>
      <c r="AX696" s="13" t="s">
        <v>83</v>
      </c>
      <c r="AY696" s="254" t="s">
        <v>244</v>
      </c>
    </row>
    <row r="697" s="13" customFormat="1">
      <c r="A697" s="13"/>
      <c r="B697" s="243"/>
      <c r="C697" s="244"/>
      <c r="D697" s="245" t="s">
        <v>253</v>
      </c>
      <c r="E697" s="246" t="s">
        <v>1</v>
      </c>
      <c r="F697" s="247" t="s">
        <v>2597</v>
      </c>
      <c r="G697" s="244"/>
      <c r="H697" s="248">
        <v>53.060000000000002</v>
      </c>
      <c r="I697" s="249"/>
      <c r="J697" s="244"/>
      <c r="K697" s="244"/>
      <c r="L697" s="250"/>
      <c r="M697" s="251"/>
      <c r="N697" s="252"/>
      <c r="O697" s="252"/>
      <c r="P697" s="252"/>
      <c r="Q697" s="252"/>
      <c r="R697" s="252"/>
      <c r="S697" s="252"/>
      <c r="T697" s="25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4" t="s">
        <v>253</v>
      </c>
      <c r="AU697" s="254" t="s">
        <v>92</v>
      </c>
      <c r="AV697" s="13" t="s">
        <v>92</v>
      </c>
      <c r="AW697" s="13" t="s">
        <v>36</v>
      </c>
      <c r="AX697" s="13" t="s">
        <v>83</v>
      </c>
      <c r="AY697" s="254" t="s">
        <v>244</v>
      </c>
    </row>
    <row r="698" s="13" customFormat="1">
      <c r="A698" s="13"/>
      <c r="B698" s="243"/>
      <c r="C698" s="244"/>
      <c r="D698" s="245" t="s">
        <v>253</v>
      </c>
      <c r="E698" s="246" t="s">
        <v>1</v>
      </c>
      <c r="F698" s="247" t="s">
        <v>2598</v>
      </c>
      <c r="G698" s="244"/>
      <c r="H698" s="248">
        <v>59.979999999999997</v>
      </c>
      <c r="I698" s="249"/>
      <c r="J698" s="244"/>
      <c r="K698" s="244"/>
      <c r="L698" s="250"/>
      <c r="M698" s="251"/>
      <c r="N698" s="252"/>
      <c r="O698" s="252"/>
      <c r="P698" s="252"/>
      <c r="Q698" s="252"/>
      <c r="R698" s="252"/>
      <c r="S698" s="252"/>
      <c r="T698" s="25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54" t="s">
        <v>253</v>
      </c>
      <c r="AU698" s="254" t="s">
        <v>92</v>
      </c>
      <c r="AV698" s="13" t="s">
        <v>92</v>
      </c>
      <c r="AW698" s="13" t="s">
        <v>36</v>
      </c>
      <c r="AX698" s="13" t="s">
        <v>83</v>
      </c>
      <c r="AY698" s="254" t="s">
        <v>244</v>
      </c>
    </row>
    <row r="699" s="13" customFormat="1">
      <c r="A699" s="13"/>
      <c r="B699" s="243"/>
      <c r="C699" s="244"/>
      <c r="D699" s="245" t="s">
        <v>253</v>
      </c>
      <c r="E699" s="246" t="s">
        <v>1</v>
      </c>
      <c r="F699" s="247" t="s">
        <v>2599</v>
      </c>
      <c r="G699" s="244"/>
      <c r="H699" s="248">
        <v>5.8899999999999997</v>
      </c>
      <c r="I699" s="249"/>
      <c r="J699" s="244"/>
      <c r="K699" s="244"/>
      <c r="L699" s="250"/>
      <c r="M699" s="251"/>
      <c r="N699" s="252"/>
      <c r="O699" s="252"/>
      <c r="P699" s="252"/>
      <c r="Q699" s="252"/>
      <c r="R699" s="252"/>
      <c r="S699" s="252"/>
      <c r="T699" s="25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4" t="s">
        <v>253</v>
      </c>
      <c r="AU699" s="254" t="s">
        <v>92</v>
      </c>
      <c r="AV699" s="13" t="s">
        <v>92</v>
      </c>
      <c r="AW699" s="13" t="s">
        <v>36</v>
      </c>
      <c r="AX699" s="13" t="s">
        <v>83</v>
      </c>
      <c r="AY699" s="254" t="s">
        <v>244</v>
      </c>
    </row>
    <row r="700" s="13" customFormat="1">
      <c r="A700" s="13"/>
      <c r="B700" s="243"/>
      <c r="C700" s="244"/>
      <c r="D700" s="245" t="s">
        <v>253</v>
      </c>
      <c r="E700" s="246" t="s">
        <v>1</v>
      </c>
      <c r="F700" s="247" t="s">
        <v>2600</v>
      </c>
      <c r="G700" s="244"/>
      <c r="H700" s="248">
        <v>2.6800000000000002</v>
      </c>
      <c r="I700" s="249"/>
      <c r="J700" s="244"/>
      <c r="K700" s="244"/>
      <c r="L700" s="250"/>
      <c r="M700" s="251"/>
      <c r="N700" s="252"/>
      <c r="O700" s="252"/>
      <c r="P700" s="252"/>
      <c r="Q700" s="252"/>
      <c r="R700" s="252"/>
      <c r="S700" s="252"/>
      <c r="T700" s="25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4" t="s">
        <v>253</v>
      </c>
      <c r="AU700" s="254" t="s">
        <v>92</v>
      </c>
      <c r="AV700" s="13" t="s">
        <v>92</v>
      </c>
      <c r="AW700" s="13" t="s">
        <v>36</v>
      </c>
      <c r="AX700" s="13" t="s">
        <v>83</v>
      </c>
      <c r="AY700" s="254" t="s">
        <v>244</v>
      </c>
    </row>
    <row r="701" s="16" customFormat="1">
      <c r="A701" s="16"/>
      <c r="B701" s="276"/>
      <c r="C701" s="277"/>
      <c r="D701" s="245" t="s">
        <v>253</v>
      </c>
      <c r="E701" s="278" t="s">
        <v>1</v>
      </c>
      <c r="F701" s="279" t="s">
        <v>503</v>
      </c>
      <c r="G701" s="277"/>
      <c r="H701" s="280">
        <v>142.25</v>
      </c>
      <c r="I701" s="281"/>
      <c r="J701" s="277"/>
      <c r="K701" s="277"/>
      <c r="L701" s="282"/>
      <c r="M701" s="283"/>
      <c r="N701" s="284"/>
      <c r="O701" s="284"/>
      <c r="P701" s="284"/>
      <c r="Q701" s="284"/>
      <c r="R701" s="284"/>
      <c r="S701" s="284"/>
      <c r="T701" s="285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T701" s="286" t="s">
        <v>253</v>
      </c>
      <c r="AU701" s="286" t="s">
        <v>92</v>
      </c>
      <c r="AV701" s="16" t="s">
        <v>358</v>
      </c>
      <c r="AW701" s="16" t="s">
        <v>36</v>
      </c>
      <c r="AX701" s="16" t="s">
        <v>83</v>
      </c>
      <c r="AY701" s="286" t="s">
        <v>244</v>
      </c>
    </row>
    <row r="702" s="13" customFormat="1">
      <c r="A702" s="13"/>
      <c r="B702" s="243"/>
      <c r="C702" s="244"/>
      <c r="D702" s="245" t="s">
        <v>253</v>
      </c>
      <c r="E702" s="246" t="s">
        <v>1</v>
      </c>
      <c r="F702" s="247" t="s">
        <v>2601</v>
      </c>
      <c r="G702" s="244"/>
      <c r="H702" s="248">
        <v>20.640000000000001</v>
      </c>
      <c r="I702" s="249"/>
      <c r="J702" s="244"/>
      <c r="K702" s="244"/>
      <c r="L702" s="250"/>
      <c r="M702" s="251"/>
      <c r="N702" s="252"/>
      <c r="O702" s="252"/>
      <c r="P702" s="252"/>
      <c r="Q702" s="252"/>
      <c r="R702" s="252"/>
      <c r="S702" s="252"/>
      <c r="T702" s="25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54" t="s">
        <v>253</v>
      </c>
      <c r="AU702" s="254" t="s">
        <v>92</v>
      </c>
      <c r="AV702" s="13" t="s">
        <v>92</v>
      </c>
      <c r="AW702" s="13" t="s">
        <v>36</v>
      </c>
      <c r="AX702" s="13" t="s">
        <v>83</v>
      </c>
      <c r="AY702" s="254" t="s">
        <v>244</v>
      </c>
    </row>
    <row r="703" s="13" customFormat="1">
      <c r="A703" s="13"/>
      <c r="B703" s="243"/>
      <c r="C703" s="244"/>
      <c r="D703" s="245" t="s">
        <v>253</v>
      </c>
      <c r="E703" s="246" t="s">
        <v>1</v>
      </c>
      <c r="F703" s="247" t="s">
        <v>2602</v>
      </c>
      <c r="G703" s="244"/>
      <c r="H703" s="248">
        <v>53.060000000000002</v>
      </c>
      <c r="I703" s="249"/>
      <c r="J703" s="244"/>
      <c r="K703" s="244"/>
      <c r="L703" s="250"/>
      <c r="M703" s="251"/>
      <c r="N703" s="252"/>
      <c r="O703" s="252"/>
      <c r="P703" s="252"/>
      <c r="Q703" s="252"/>
      <c r="R703" s="252"/>
      <c r="S703" s="252"/>
      <c r="T703" s="25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4" t="s">
        <v>253</v>
      </c>
      <c r="AU703" s="254" t="s">
        <v>92</v>
      </c>
      <c r="AV703" s="13" t="s">
        <v>92</v>
      </c>
      <c r="AW703" s="13" t="s">
        <v>36</v>
      </c>
      <c r="AX703" s="13" t="s">
        <v>83</v>
      </c>
      <c r="AY703" s="254" t="s">
        <v>244</v>
      </c>
    </row>
    <row r="704" s="13" customFormat="1">
      <c r="A704" s="13"/>
      <c r="B704" s="243"/>
      <c r="C704" s="244"/>
      <c r="D704" s="245" t="s">
        <v>253</v>
      </c>
      <c r="E704" s="246" t="s">
        <v>1</v>
      </c>
      <c r="F704" s="247" t="s">
        <v>2603</v>
      </c>
      <c r="G704" s="244"/>
      <c r="H704" s="248">
        <v>59.979999999999997</v>
      </c>
      <c r="I704" s="249"/>
      <c r="J704" s="244"/>
      <c r="K704" s="244"/>
      <c r="L704" s="250"/>
      <c r="M704" s="251"/>
      <c r="N704" s="252"/>
      <c r="O704" s="252"/>
      <c r="P704" s="252"/>
      <c r="Q704" s="252"/>
      <c r="R704" s="252"/>
      <c r="S704" s="252"/>
      <c r="T704" s="25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54" t="s">
        <v>253</v>
      </c>
      <c r="AU704" s="254" t="s">
        <v>92</v>
      </c>
      <c r="AV704" s="13" t="s">
        <v>92</v>
      </c>
      <c r="AW704" s="13" t="s">
        <v>36</v>
      </c>
      <c r="AX704" s="13" t="s">
        <v>83</v>
      </c>
      <c r="AY704" s="254" t="s">
        <v>244</v>
      </c>
    </row>
    <row r="705" s="13" customFormat="1">
      <c r="A705" s="13"/>
      <c r="B705" s="243"/>
      <c r="C705" s="244"/>
      <c r="D705" s="245" t="s">
        <v>253</v>
      </c>
      <c r="E705" s="246" t="s">
        <v>1</v>
      </c>
      <c r="F705" s="247" t="s">
        <v>2604</v>
      </c>
      <c r="G705" s="244"/>
      <c r="H705" s="248">
        <v>5.8899999999999997</v>
      </c>
      <c r="I705" s="249"/>
      <c r="J705" s="244"/>
      <c r="K705" s="244"/>
      <c r="L705" s="250"/>
      <c r="M705" s="251"/>
      <c r="N705" s="252"/>
      <c r="O705" s="252"/>
      <c r="P705" s="252"/>
      <c r="Q705" s="252"/>
      <c r="R705" s="252"/>
      <c r="S705" s="252"/>
      <c r="T705" s="25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4" t="s">
        <v>253</v>
      </c>
      <c r="AU705" s="254" t="s">
        <v>92</v>
      </c>
      <c r="AV705" s="13" t="s">
        <v>92</v>
      </c>
      <c r="AW705" s="13" t="s">
        <v>36</v>
      </c>
      <c r="AX705" s="13" t="s">
        <v>83</v>
      </c>
      <c r="AY705" s="254" t="s">
        <v>244</v>
      </c>
    </row>
    <row r="706" s="13" customFormat="1">
      <c r="A706" s="13"/>
      <c r="B706" s="243"/>
      <c r="C706" s="244"/>
      <c r="D706" s="245" t="s">
        <v>253</v>
      </c>
      <c r="E706" s="246" t="s">
        <v>1</v>
      </c>
      <c r="F706" s="247" t="s">
        <v>2605</v>
      </c>
      <c r="G706" s="244"/>
      <c r="H706" s="248">
        <v>2.6800000000000002</v>
      </c>
      <c r="I706" s="249"/>
      <c r="J706" s="244"/>
      <c r="K706" s="244"/>
      <c r="L706" s="250"/>
      <c r="M706" s="251"/>
      <c r="N706" s="252"/>
      <c r="O706" s="252"/>
      <c r="P706" s="252"/>
      <c r="Q706" s="252"/>
      <c r="R706" s="252"/>
      <c r="S706" s="252"/>
      <c r="T706" s="25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4" t="s">
        <v>253</v>
      </c>
      <c r="AU706" s="254" t="s">
        <v>92</v>
      </c>
      <c r="AV706" s="13" t="s">
        <v>92</v>
      </c>
      <c r="AW706" s="13" t="s">
        <v>36</v>
      </c>
      <c r="AX706" s="13" t="s">
        <v>83</v>
      </c>
      <c r="AY706" s="254" t="s">
        <v>244</v>
      </c>
    </row>
    <row r="707" s="16" customFormat="1">
      <c r="A707" s="16"/>
      <c r="B707" s="276"/>
      <c r="C707" s="277"/>
      <c r="D707" s="245" t="s">
        <v>253</v>
      </c>
      <c r="E707" s="278" t="s">
        <v>1</v>
      </c>
      <c r="F707" s="279" t="s">
        <v>503</v>
      </c>
      <c r="G707" s="277"/>
      <c r="H707" s="280">
        <v>142.25</v>
      </c>
      <c r="I707" s="281"/>
      <c r="J707" s="277"/>
      <c r="K707" s="277"/>
      <c r="L707" s="282"/>
      <c r="M707" s="283"/>
      <c r="N707" s="284"/>
      <c r="O707" s="284"/>
      <c r="P707" s="284"/>
      <c r="Q707" s="284"/>
      <c r="R707" s="284"/>
      <c r="S707" s="284"/>
      <c r="T707" s="285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T707" s="286" t="s">
        <v>253</v>
      </c>
      <c r="AU707" s="286" t="s">
        <v>92</v>
      </c>
      <c r="AV707" s="16" t="s">
        <v>358</v>
      </c>
      <c r="AW707" s="16" t="s">
        <v>36</v>
      </c>
      <c r="AX707" s="16" t="s">
        <v>83</v>
      </c>
      <c r="AY707" s="286" t="s">
        <v>244</v>
      </c>
    </row>
    <row r="708" s="13" customFormat="1">
      <c r="A708" s="13"/>
      <c r="B708" s="243"/>
      <c r="C708" s="244"/>
      <c r="D708" s="245" t="s">
        <v>253</v>
      </c>
      <c r="E708" s="246" t="s">
        <v>1</v>
      </c>
      <c r="F708" s="247" t="s">
        <v>2606</v>
      </c>
      <c r="G708" s="244"/>
      <c r="H708" s="248">
        <v>690</v>
      </c>
      <c r="I708" s="249"/>
      <c r="J708" s="244"/>
      <c r="K708" s="244"/>
      <c r="L708" s="250"/>
      <c r="M708" s="251"/>
      <c r="N708" s="252"/>
      <c r="O708" s="252"/>
      <c r="P708" s="252"/>
      <c r="Q708" s="252"/>
      <c r="R708" s="252"/>
      <c r="S708" s="252"/>
      <c r="T708" s="25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4" t="s">
        <v>253</v>
      </c>
      <c r="AU708" s="254" t="s">
        <v>92</v>
      </c>
      <c r="AV708" s="13" t="s">
        <v>92</v>
      </c>
      <c r="AW708" s="13" t="s">
        <v>36</v>
      </c>
      <c r="AX708" s="13" t="s">
        <v>83</v>
      </c>
      <c r="AY708" s="254" t="s">
        <v>244</v>
      </c>
    </row>
    <row r="709" s="13" customFormat="1">
      <c r="A709" s="13"/>
      <c r="B709" s="243"/>
      <c r="C709" s="244"/>
      <c r="D709" s="245" t="s">
        <v>253</v>
      </c>
      <c r="E709" s="246" t="s">
        <v>1</v>
      </c>
      <c r="F709" s="247" t="s">
        <v>2607</v>
      </c>
      <c r="G709" s="244"/>
      <c r="H709" s="248">
        <v>4.6900000000000004</v>
      </c>
      <c r="I709" s="249"/>
      <c r="J709" s="244"/>
      <c r="K709" s="244"/>
      <c r="L709" s="250"/>
      <c r="M709" s="251"/>
      <c r="N709" s="252"/>
      <c r="O709" s="252"/>
      <c r="P709" s="252"/>
      <c r="Q709" s="252"/>
      <c r="R709" s="252"/>
      <c r="S709" s="252"/>
      <c r="T709" s="25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54" t="s">
        <v>253</v>
      </c>
      <c r="AU709" s="254" t="s">
        <v>92</v>
      </c>
      <c r="AV709" s="13" t="s">
        <v>92</v>
      </c>
      <c r="AW709" s="13" t="s">
        <v>36</v>
      </c>
      <c r="AX709" s="13" t="s">
        <v>83</v>
      </c>
      <c r="AY709" s="254" t="s">
        <v>244</v>
      </c>
    </row>
    <row r="710" s="13" customFormat="1">
      <c r="A710" s="13"/>
      <c r="B710" s="243"/>
      <c r="C710" s="244"/>
      <c r="D710" s="245" t="s">
        <v>253</v>
      </c>
      <c r="E710" s="246" t="s">
        <v>1</v>
      </c>
      <c r="F710" s="247" t="s">
        <v>2608</v>
      </c>
      <c r="G710" s="244"/>
      <c r="H710" s="248">
        <v>71.319999999999993</v>
      </c>
      <c r="I710" s="249"/>
      <c r="J710" s="244"/>
      <c r="K710" s="244"/>
      <c r="L710" s="250"/>
      <c r="M710" s="251"/>
      <c r="N710" s="252"/>
      <c r="O710" s="252"/>
      <c r="P710" s="252"/>
      <c r="Q710" s="252"/>
      <c r="R710" s="252"/>
      <c r="S710" s="252"/>
      <c r="T710" s="25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4" t="s">
        <v>253</v>
      </c>
      <c r="AU710" s="254" t="s">
        <v>92</v>
      </c>
      <c r="AV710" s="13" t="s">
        <v>92</v>
      </c>
      <c r="AW710" s="13" t="s">
        <v>36</v>
      </c>
      <c r="AX710" s="13" t="s">
        <v>83</v>
      </c>
      <c r="AY710" s="254" t="s">
        <v>244</v>
      </c>
    </row>
    <row r="711" s="13" customFormat="1">
      <c r="A711" s="13"/>
      <c r="B711" s="243"/>
      <c r="C711" s="244"/>
      <c r="D711" s="245" t="s">
        <v>253</v>
      </c>
      <c r="E711" s="246" t="s">
        <v>1</v>
      </c>
      <c r="F711" s="247" t="s">
        <v>2609</v>
      </c>
      <c r="G711" s="244"/>
      <c r="H711" s="248">
        <v>351.12</v>
      </c>
      <c r="I711" s="249"/>
      <c r="J711" s="244"/>
      <c r="K711" s="244"/>
      <c r="L711" s="250"/>
      <c r="M711" s="251"/>
      <c r="N711" s="252"/>
      <c r="O711" s="252"/>
      <c r="P711" s="252"/>
      <c r="Q711" s="252"/>
      <c r="R711" s="252"/>
      <c r="S711" s="252"/>
      <c r="T711" s="25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4" t="s">
        <v>253</v>
      </c>
      <c r="AU711" s="254" t="s">
        <v>92</v>
      </c>
      <c r="AV711" s="13" t="s">
        <v>92</v>
      </c>
      <c r="AW711" s="13" t="s">
        <v>36</v>
      </c>
      <c r="AX711" s="13" t="s">
        <v>83</v>
      </c>
      <c r="AY711" s="254" t="s">
        <v>244</v>
      </c>
    </row>
    <row r="712" s="13" customFormat="1">
      <c r="A712" s="13"/>
      <c r="B712" s="243"/>
      <c r="C712" s="244"/>
      <c r="D712" s="245" t="s">
        <v>253</v>
      </c>
      <c r="E712" s="246" t="s">
        <v>1</v>
      </c>
      <c r="F712" s="247" t="s">
        <v>2610</v>
      </c>
      <c r="G712" s="244"/>
      <c r="H712" s="248">
        <v>6.3499999999999996</v>
      </c>
      <c r="I712" s="249"/>
      <c r="J712" s="244"/>
      <c r="K712" s="244"/>
      <c r="L712" s="250"/>
      <c r="M712" s="251"/>
      <c r="N712" s="252"/>
      <c r="O712" s="252"/>
      <c r="P712" s="252"/>
      <c r="Q712" s="252"/>
      <c r="R712" s="252"/>
      <c r="S712" s="252"/>
      <c r="T712" s="25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4" t="s">
        <v>253</v>
      </c>
      <c r="AU712" s="254" t="s">
        <v>92</v>
      </c>
      <c r="AV712" s="13" t="s">
        <v>92</v>
      </c>
      <c r="AW712" s="13" t="s">
        <v>36</v>
      </c>
      <c r="AX712" s="13" t="s">
        <v>83</v>
      </c>
      <c r="AY712" s="254" t="s">
        <v>244</v>
      </c>
    </row>
    <row r="713" s="13" customFormat="1">
      <c r="A713" s="13"/>
      <c r="B713" s="243"/>
      <c r="C713" s="244"/>
      <c r="D713" s="245" t="s">
        <v>253</v>
      </c>
      <c r="E713" s="246" t="s">
        <v>1</v>
      </c>
      <c r="F713" s="247" t="s">
        <v>2611</v>
      </c>
      <c r="G713" s="244"/>
      <c r="H713" s="248">
        <v>144</v>
      </c>
      <c r="I713" s="249"/>
      <c r="J713" s="244"/>
      <c r="K713" s="244"/>
      <c r="L713" s="250"/>
      <c r="M713" s="251"/>
      <c r="N713" s="252"/>
      <c r="O713" s="252"/>
      <c r="P713" s="252"/>
      <c r="Q713" s="252"/>
      <c r="R713" s="252"/>
      <c r="S713" s="252"/>
      <c r="T713" s="25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4" t="s">
        <v>253</v>
      </c>
      <c r="AU713" s="254" t="s">
        <v>92</v>
      </c>
      <c r="AV713" s="13" t="s">
        <v>92</v>
      </c>
      <c r="AW713" s="13" t="s">
        <v>36</v>
      </c>
      <c r="AX713" s="13" t="s">
        <v>83</v>
      </c>
      <c r="AY713" s="254" t="s">
        <v>244</v>
      </c>
    </row>
    <row r="714" s="13" customFormat="1">
      <c r="A714" s="13"/>
      <c r="B714" s="243"/>
      <c r="C714" s="244"/>
      <c r="D714" s="245" t="s">
        <v>253</v>
      </c>
      <c r="E714" s="246" t="s">
        <v>1</v>
      </c>
      <c r="F714" s="247" t="s">
        <v>2612</v>
      </c>
      <c r="G714" s="244"/>
      <c r="H714" s="248">
        <v>490.19999999999999</v>
      </c>
      <c r="I714" s="249"/>
      <c r="J714" s="244"/>
      <c r="K714" s="244"/>
      <c r="L714" s="250"/>
      <c r="M714" s="251"/>
      <c r="N714" s="252"/>
      <c r="O714" s="252"/>
      <c r="P714" s="252"/>
      <c r="Q714" s="252"/>
      <c r="R714" s="252"/>
      <c r="S714" s="252"/>
      <c r="T714" s="25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4" t="s">
        <v>253</v>
      </c>
      <c r="AU714" s="254" t="s">
        <v>92</v>
      </c>
      <c r="AV714" s="13" t="s">
        <v>92</v>
      </c>
      <c r="AW714" s="13" t="s">
        <v>36</v>
      </c>
      <c r="AX714" s="13" t="s">
        <v>83</v>
      </c>
      <c r="AY714" s="254" t="s">
        <v>244</v>
      </c>
    </row>
    <row r="715" s="13" customFormat="1">
      <c r="A715" s="13"/>
      <c r="B715" s="243"/>
      <c r="C715" s="244"/>
      <c r="D715" s="245" t="s">
        <v>253</v>
      </c>
      <c r="E715" s="246" t="s">
        <v>1</v>
      </c>
      <c r="F715" s="247" t="s">
        <v>2613</v>
      </c>
      <c r="G715" s="244"/>
      <c r="H715" s="248">
        <v>8.8699999999999992</v>
      </c>
      <c r="I715" s="249"/>
      <c r="J715" s="244"/>
      <c r="K715" s="244"/>
      <c r="L715" s="250"/>
      <c r="M715" s="251"/>
      <c r="N715" s="252"/>
      <c r="O715" s="252"/>
      <c r="P715" s="252"/>
      <c r="Q715" s="252"/>
      <c r="R715" s="252"/>
      <c r="S715" s="252"/>
      <c r="T715" s="25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4" t="s">
        <v>253</v>
      </c>
      <c r="AU715" s="254" t="s">
        <v>92</v>
      </c>
      <c r="AV715" s="13" t="s">
        <v>92</v>
      </c>
      <c r="AW715" s="13" t="s">
        <v>36</v>
      </c>
      <c r="AX715" s="13" t="s">
        <v>83</v>
      </c>
      <c r="AY715" s="254" t="s">
        <v>244</v>
      </c>
    </row>
    <row r="716" s="13" customFormat="1">
      <c r="A716" s="13"/>
      <c r="B716" s="243"/>
      <c r="C716" s="244"/>
      <c r="D716" s="245" t="s">
        <v>253</v>
      </c>
      <c r="E716" s="246" t="s">
        <v>1</v>
      </c>
      <c r="F716" s="247" t="s">
        <v>2614</v>
      </c>
      <c r="G716" s="244"/>
      <c r="H716" s="248">
        <v>188.09999999999999</v>
      </c>
      <c r="I716" s="249"/>
      <c r="J716" s="244"/>
      <c r="K716" s="244"/>
      <c r="L716" s="250"/>
      <c r="M716" s="251"/>
      <c r="N716" s="252"/>
      <c r="O716" s="252"/>
      <c r="P716" s="252"/>
      <c r="Q716" s="252"/>
      <c r="R716" s="252"/>
      <c r="S716" s="252"/>
      <c r="T716" s="25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4" t="s">
        <v>253</v>
      </c>
      <c r="AU716" s="254" t="s">
        <v>92</v>
      </c>
      <c r="AV716" s="13" t="s">
        <v>92</v>
      </c>
      <c r="AW716" s="13" t="s">
        <v>36</v>
      </c>
      <c r="AX716" s="13" t="s">
        <v>83</v>
      </c>
      <c r="AY716" s="254" t="s">
        <v>244</v>
      </c>
    </row>
    <row r="717" s="13" customFormat="1">
      <c r="A717" s="13"/>
      <c r="B717" s="243"/>
      <c r="C717" s="244"/>
      <c r="D717" s="245" t="s">
        <v>253</v>
      </c>
      <c r="E717" s="246" t="s">
        <v>1</v>
      </c>
      <c r="F717" s="247" t="s">
        <v>2615</v>
      </c>
      <c r="G717" s="244"/>
      <c r="H717" s="248">
        <v>498.62</v>
      </c>
      <c r="I717" s="249"/>
      <c r="J717" s="244"/>
      <c r="K717" s="244"/>
      <c r="L717" s="250"/>
      <c r="M717" s="251"/>
      <c r="N717" s="252"/>
      <c r="O717" s="252"/>
      <c r="P717" s="252"/>
      <c r="Q717" s="252"/>
      <c r="R717" s="252"/>
      <c r="S717" s="252"/>
      <c r="T717" s="25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4" t="s">
        <v>253</v>
      </c>
      <c r="AU717" s="254" t="s">
        <v>92</v>
      </c>
      <c r="AV717" s="13" t="s">
        <v>92</v>
      </c>
      <c r="AW717" s="13" t="s">
        <v>36</v>
      </c>
      <c r="AX717" s="13" t="s">
        <v>83</v>
      </c>
      <c r="AY717" s="254" t="s">
        <v>244</v>
      </c>
    </row>
    <row r="718" s="13" customFormat="1">
      <c r="A718" s="13"/>
      <c r="B718" s="243"/>
      <c r="C718" s="244"/>
      <c r="D718" s="245" t="s">
        <v>253</v>
      </c>
      <c r="E718" s="246" t="s">
        <v>1</v>
      </c>
      <c r="F718" s="247" t="s">
        <v>2616</v>
      </c>
      <c r="G718" s="244"/>
      <c r="H718" s="248">
        <v>6.4699999999999998</v>
      </c>
      <c r="I718" s="249"/>
      <c r="J718" s="244"/>
      <c r="K718" s="244"/>
      <c r="L718" s="250"/>
      <c r="M718" s="251"/>
      <c r="N718" s="252"/>
      <c r="O718" s="252"/>
      <c r="P718" s="252"/>
      <c r="Q718" s="252"/>
      <c r="R718" s="252"/>
      <c r="S718" s="252"/>
      <c r="T718" s="25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54" t="s">
        <v>253</v>
      </c>
      <c r="AU718" s="254" t="s">
        <v>92</v>
      </c>
      <c r="AV718" s="13" t="s">
        <v>92</v>
      </c>
      <c r="AW718" s="13" t="s">
        <v>36</v>
      </c>
      <c r="AX718" s="13" t="s">
        <v>83</v>
      </c>
      <c r="AY718" s="254" t="s">
        <v>244</v>
      </c>
    </row>
    <row r="719" s="13" customFormat="1">
      <c r="A719" s="13"/>
      <c r="B719" s="243"/>
      <c r="C719" s="244"/>
      <c r="D719" s="245" t="s">
        <v>253</v>
      </c>
      <c r="E719" s="246" t="s">
        <v>1</v>
      </c>
      <c r="F719" s="247" t="s">
        <v>2617</v>
      </c>
      <c r="G719" s="244"/>
      <c r="H719" s="248">
        <v>780</v>
      </c>
      <c r="I719" s="249"/>
      <c r="J719" s="244"/>
      <c r="K719" s="244"/>
      <c r="L719" s="250"/>
      <c r="M719" s="251"/>
      <c r="N719" s="252"/>
      <c r="O719" s="252"/>
      <c r="P719" s="252"/>
      <c r="Q719" s="252"/>
      <c r="R719" s="252"/>
      <c r="S719" s="252"/>
      <c r="T719" s="25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4" t="s">
        <v>253</v>
      </c>
      <c r="AU719" s="254" t="s">
        <v>92</v>
      </c>
      <c r="AV719" s="13" t="s">
        <v>92</v>
      </c>
      <c r="AW719" s="13" t="s">
        <v>36</v>
      </c>
      <c r="AX719" s="13" t="s">
        <v>83</v>
      </c>
      <c r="AY719" s="254" t="s">
        <v>244</v>
      </c>
    </row>
    <row r="720" s="13" customFormat="1">
      <c r="A720" s="13"/>
      <c r="B720" s="243"/>
      <c r="C720" s="244"/>
      <c r="D720" s="245" t="s">
        <v>253</v>
      </c>
      <c r="E720" s="246" t="s">
        <v>1</v>
      </c>
      <c r="F720" s="247" t="s">
        <v>2618</v>
      </c>
      <c r="G720" s="244"/>
      <c r="H720" s="248">
        <v>15</v>
      </c>
      <c r="I720" s="249"/>
      <c r="J720" s="244"/>
      <c r="K720" s="244"/>
      <c r="L720" s="250"/>
      <c r="M720" s="251"/>
      <c r="N720" s="252"/>
      <c r="O720" s="252"/>
      <c r="P720" s="252"/>
      <c r="Q720" s="252"/>
      <c r="R720" s="252"/>
      <c r="S720" s="252"/>
      <c r="T720" s="25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4" t="s">
        <v>253</v>
      </c>
      <c r="AU720" s="254" t="s">
        <v>92</v>
      </c>
      <c r="AV720" s="13" t="s">
        <v>92</v>
      </c>
      <c r="AW720" s="13" t="s">
        <v>36</v>
      </c>
      <c r="AX720" s="13" t="s">
        <v>83</v>
      </c>
      <c r="AY720" s="254" t="s">
        <v>244</v>
      </c>
    </row>
    <row r="721" s="13" customFormat="1">
      <c r="A721" s="13"/>
      <c r="B721" s="243"/>
      <c r="C721" s="244"/>
      <c r="D721" s="245" t="s">
        <v>253</v>
      </c>
      <c r="E721" s="246" t="s">
        <v>1</v>
      </c>
      <c r="F721" s="247" t="s">
        <v>2619</v>
      </c>
      <c r="G721" s="244"/>
      <c r="H721" s="248">
        <v>334.07999999999998</v>
      </c>
      <c r="I721" s="249"/>
      <c r="J721" s="244"/>
      <c r="K721" s="244"/>
      <c r="L721" s="250"/>
      <c r="M721" s="251"/>
      <c r="N721" s="252"/>
      <c r="O721" s="252"/>
      <c r="P721" s="252"/>
      <c r="Q721" s="252"/>
      <c r="R721" s="252"/>
      <c r="S721" s="252"/>
      <c r="T721" s="25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4" t="s">
        <v>253</v>
      </c>
      <c r="AU721" s="254" t="s">
        <v>92</v>
      </c>
      <c r="AV721" s="13" t="s">
        <v>92</v>
      </c>
      <c r="AW721" s="13" t="s">
        <v>36</v>
      </c>
      <c r="AX721" s="13" t="s">
        <v>83</v>
      </c>
      <c r="AY721" s="254" t="s">
        <v>244</v>
      </c>
    </row>
    <row r="722" s="13" customFormat="1">
      <c r="A722" s="13"/>
      <c r="B722" s="243"/>
      <c r="C722" s="244"/>
      <c r="D722" s="245" t="s">
        <v>253</v>
      </c>
      <c r="E722" s="246" t="s">
        <v>1</v>
      </c>
      <c r="F722" s="247" t="s">
        <v>2620</v>
      </c>
      <c r="G722" s="244"/>
      <c r="H722" s="248">
        <v>5.2199999999999998</v>
      </c>
      <c r="I722" s="249"/>
      <c r="J722" s="244"/>
      <c r="K722" s="244"/>
      <c r="L722" s="250"/>
      <c r="M722" s="251"/>
      <c r="N722" s="252"/>
      <c r="O722" s="252"/>
      <c r="P722" s="252"/>
      <c r="Q722" s="252"/>
      <c r="R722" s="252"/>
      <c r="S722" s="252"/>
      <c r="T722" s="25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4" t="s">
        <v>253</v>
      </c>
      <c r="AU722" s="254" t="s">
        <v>92</v>
      </c>
      <c r="AV722" s="13" t="s">
        <v>92</v>
      </c>
      <c r="AW722" s="13" t="s">
        <v>36</v>
      </c>
      <c r="AX722" s="13" t="s">
        <v>83</v>
      </c>
      <c r="AY722" s="254" t="s">
        <v>244</v>
      </c>
    </row>
    <row r="723" s="13" customFormat="1">
      <c r="A723" s="13"/>
      <c r="B723" s="243"/>
      <c r="C723" s="244"/>
      <c r="D723" s="245" t="s">
        <v>253</v>
      </c>
      <c r="E723" s="246" t="s">
        <v>1</v>
      </c>
      <c r="F723" s="247" t="s">
        <v>2621</v>
      </c>
      <c r="G723" s="244"/>
      <c r="H723" s="248">
        <v>162.11000000000001</v>
      </c>
      <c r="I723" s="249"/>
      <c r="J723" s="244"/>
      <c r="K723" s="244"/>
      <c r="L723" s="250"/>
      <c r="M723" s="251"/>
      <c r="N723" s="252"/>
      <c r="O723" s="252"/>
      <c r="P723" s="252"/>
      <c r="Q723" s="252"/>
      <c r="R723" s="252"/>
      <c r="S723" s="252"/>
      <c r="T723" s="25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54" t="s">
        <v>253</v>
      </c>
      <c r="AU723" s="254" t="s">
        <v>92</v>
      </c>
      <c r="AV723" s="13" t="s">
        <v>92</v>
      </c>
      <c r="AW723" s="13" t="s">
        <v>36</v>
      </c>
      <c r="AX723" s="13" t="s">
        <v>83</v>
      </c>
      <c r="AY723" s="254" t="s">
        <v>244</v>
      </c>
    </row>
    <row r="724" s="13" customFormat="1">
      <c r="A724" s="13"/>
      <c r="B724" s="243"/>
      <c r="C724" s="244"/>
      <c r="D724" s="245" t="s">
        <v>253</v>
      </c>
      <c r="E724" s="246" t="s">
        <v>1</v>
      </c>
      <c r="F724" s="247" t="s">
        <v>2622</v>
      </c>
      <c r="G724" s="244"/>
      <c r="H724" s="248">
        <v>7.4699999999999998</v>
      </c>
      <c r="I724" s="249"/>
      <c r="J724" s="244"/>
      <c r="K724" s="244"/>
      <c r="L724" s="250"/>
      <c r="M724" s="251"/>
      <c r="N724" s="252"/>
      <c r="O724" s="252"/>
      <c r="P724" s="252"/>
      <c r="Q724" s="252"/>
      <c r="R724" s="252"/>
      <c r="S724" s="252"/>
      <c r="T724" s="25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4" t="s">
        <v>253</v>
      </c>
      <c r="AU724" s="254" t="s">
        <v>92</v>
      </c>
      <c r="AV724" s="13" t="s">
        <v>92</v>
      </c>
      <c r="AW724" s="13" t="s">
        <v>36</v>
      </c>
      <c r="AX724" s="13" t="s">
        <v>83</v>
      </c>
      <c r="AY724" s="254" t="s">
        <v>244</v>
      </c>
    </row>
    <row r="725" s="13" customFormat="1">
      <c r="A725" s="13"/>
      <c r="B725" s="243"/>
      <c r="C725" s="244"/>
      <c r="D725" s="245" t="s">
        <v>253</v>
      </c>
      <c r="E725" s="246" t="s">
        <v>1</v>
      </c>
      <c r="F725" s="247" t="s">
        <v>2623</v>
      </c>
      <c r="G725" s="244"/>
      <c r="H725" s="248">
        <v>4.2699999999999996</v>
      </c>
      <c r="I725" s="249"/>
      <c r="J725" s="244"/>
      <c r="K725" s="244"/>
      <c r="L725" s="250"/>
      <c r="M725" s="251"/>
      <c r="N725" s="252"/>
      <c r="O725" s="252"/>
      <c r="P725" s="252"/>
      <c r="Q725" s="252"/>
      <c r="R725" s="252"/>
      <c r="S725" s="252"/>
      <c r="T725" s="25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4" t="s">
        <v>253</v>
      </c>
      <c r="AU725" s="254" t="s">
        <v>92</v>
      </c>
      <c r="AV725" s="13" t="s">
        <v>92</v>
      </c>
      <c r="AW725" s="13" t="s">
        <v>36</v>
      </c>
      <c r="AX725" s="13" t="s">
        <v>83</v>
      </c>
      <c r="AY725" s="254" t="s">
        <v>244</v>
      </c>
    </row>
    <row r="726" s="13" customFormat="1">
      <c r="A726" s="13"/>
      <c r="B726" s="243"/>
      <c r="C726" s="244"/>
      <c r="D726" s="245" t="s">
        <v>253</v>
      </c>
      <c r="E726" s="246" t="s">
        <v>1</v>
      </c>
      <c r="F726" s="247" t="s">
        <v>2624</v>
      </c>
      <c r="G726" s="244"/>
      <c r="H726" s="248">
        <v>372.48000000000002</v>
      </c>
      <c r="I726" s="249"/>
      <c r="J726" s="244"/>
      <c r="K726" s="244"/>
      <c r="L726" s="250"/>
      <c r="M726" s="251"/>
      <c r="N726" s="252"/>
      <c r="O726" s="252"/>
      <c r="P726" s="252"/>
      <c r="Q726" s="252"/>
      <c r="R726" s="252"/>
      <c r="S726" s="252"/>
      <c r="T726" s="25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4" t="s">
        <v>253</v>
      </c>
      <c r="AU726" s="254" t="s">
        <v>92</v>
      </c>
      <c r="AV726" s="13" t="s">
        <v>92</v>
      </c>
      <c r="AW726" s="13" t="s">
        <v>36</v>
      </c>
      <c r="AX726" s="13" t="s">
        <v>83</v>
      </c>
      <c r="AY726" s="254" t="s">
        <v>244</v>
      </c>
    </row>
    <row r="727" s="13" customFormat="1">
      <c r="A727" s="13"/>
      <c r="B727" s="243"/>
      <c r="C727" s="244"/>
      <c r="D727" s="245" t="s">
        <v>253</v>
      </c>
      <c r="E727" s="246" t="s">
        <v>1</v>
      </c>
      <c r="F727" s="247" t="s">
        <v>2625</v>
      </c>
      <c r="G727" s="244"/>
      <c r="H727" s="248">
        <v>5.8200000000000003</v>
      </c>
      <c r="I727" s="249"/>
      <c r="J727" s="244"/>
      <c r="K727" s="244"/>
      <c r="L727" s="250"/>
      <c r="M727" s="251"/>
      <c r="N727" s="252"/>
      <c r="O727" s="252"/>
      <c r="P727" s="252"/>
      <c r="Q727" s="252"/>
      <c r="R727" s="252"/>
      <c r="S727" s="252"/>
      <c r="T727" s="25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4" t="s">
        <v>253</v>
      </c>
      <c r="AU727" s="254" t="s">
        <v>92</v>
      </c>
      <c r="AV727" s="13" t="s">
        <v>92</v>
      </c>
      <c r="AW727" s="13" t="s">
        <v>36</v>
      </c>
      <c r="AX727" s="13" t="s">
        <v>83</v>
      </c>
      <c r="AY727" s="254" t="s">
        <v>244</v>
      </c>
    </row>
    <row r="728" s="13" customFormat="1">
      <c r="A728" s="13"/>
      <c r="B728" s="243"/>
      <c r="C728" s="244"/>
      <c r="D728" s="245" t="s">
        <v>253</v>
      </c>
      <c r="E728" s="246" t="s">
        <v>1</v>
      </c>
      <c r="F728" s="247" t="s">
        <v>2626</v>
      </c>
      <c r="G728" s="244"/>
      <c r="H728" s="248">
        <v>7.2800000000000002</v>
      </c>
      <c r="I728" s="249"/>
      <c r="J728" s="244"/>
      <c r="K728" s="244"/>
      <c r="L728" s="250"/>
      <c r="M728" s="251"/>
      <c r="N728" s="252"/>
      <c r="O728" s="252"/>
      <c r="P728" s="252"/>
      <c r="Q728" s="252"/>
      <c r="R728" s="252"/>
      <c r="S728" s="252"/>
      <c r="T728" s="25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4" t="s">
        <v>253</v>
      </c>
      <c r="AU728" s="254" t="s">
        <v>92</v>
      </c>
      <c r="AV728" s="13" t="s">
        <v>92</v>
      </c>
      <c r="AW728" s="13" t="s">
        <v>36</v>
      </c>
      <c r="AX728" s="13" t="s">
        <v>83</v>
      </c>
      <c r="AY728" s="254" t="s">
        <v>244</v>
      </c>
    </row>
    <row r="729" s="13" customFormat="1">
      <c r="A729" s="13"/>
      <c r="B729" s="243"/>
      <c r="C729" s="244"/>
      <c r="D729" s="245" t="s">
        <v>253</v>
      </c>
      <c r="E729" s="246" t="s">
        <v>1</v>
      </c>
      <c r="F729" s="247" t="s">
        <v>2627</v>
      </c>
      <c r="G729" s="244"/>
      <c r="H729" s="248">
        <v>103.31999999999999</v>
      </c>
      <c r="I729" s="249"/>
      <c r="J729" s="244"/>
      <c r="K729" s="244"/>
      <c r="L729" s="250"/>
      <c r="M729" s="251"/>
      <c r="N729" s="252"/>
      <c r="O729" s="252"/>
      <c r="P729" s="252"/>
      <c r="Q729" s="252"/>
      <c r="R729" s="252"/>
      <c r="S729" s="252"/>
      <c r="T729" s="25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4" t="s">
        <v>253</v>
      </c>
      <c r="AU729" s="254" t="s">
        <v>92</v>
      </c>
      <c r="AV729" s="13" t="s">
        <v>92</v>
      </c>
      <c r="AW729" s="13" t="s">
        <v>36</v>
      </c>
      <c r="AX729" s="13" t="s">
        <v>83</v>
      </c>
      <c r="AY729" s="254" t="s">
        <v>244</v>
      </c>
    </row>
    <row r="730" s="13" customFormat="1">
      <c r="A730" s="13"/>
      <c r="B730" s="243"/>
      <c r="C730" s="244"/>
      <c r="D730" s="245" t="s">
        <v>253</v>
      </c>
      <c r="E730" s="246" t="s">
        <v>1</v>
      </c>
      <c r="F730" s="247" t="s">
        <v>2628</v>
      </c>
      <c r="G730" s="244"/>
      <c r="H730" s="248">
        <v>5.1699999999999999</v>
      </c>
      <c r="I730" s="249"/>
      <c r="J730" s="244"/>
      <c r="K730" s="244"/>
      <c r="L730" s="250"/>
      <c r="M730" s="251"/>
      <c r="N730" s="252"/>
      <c r="O730" s="252"/>
      <c r="P730" s="252"/>
      <c r="Q730" s="252"/>
      <c r="R730" s="252"/>
      <c r="S730" s="252"/>
      <c r="T730" s="25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4" t="s">
        <v>253</v>
      </c>
      <c r="AU730" s="254" t="s">
        <v>92</v>
      </c>
      <c r="AV730" s="13" t="s">
        <v>92</v>
      </c>
      <c r="AW730" s="13" t="s">
        <v>36</v>
      </c>
      <c r="AX730" s="13" t="s">
        <v>83</v>
      </c>
      <c r="AY730" s="254" t="s">
        <v>244</v>
      </c>
    </row>
    <row r="731" s="13" customFormat="1">
      <c r="A731" s="13"/>
      <c r="B731" s="243"/>
      <c r="C731" s="244"/>
      <c r="D731" s="245" t="s">
        <v>253</v>
      </c>
      <c r="E731" s="246" t="s">
        <v>1</v>
      </c>
      <c r="F731" s="247" t="s">
        <v>2629</v>
      </c>
      <c r="G731" s="244"/>
      <c r="H731" s="248">
        <v>597.24000000000001</v>
      </c>
      <c r="I731" s="249"/>
      <c r="J731" s="244"/>
      <c r="K731" s="244"/>
      <c r="L731" s="250"/>
      <c r="M731" s="251"/>
      <c r="N731" s="252"/>
      <c r="O731" s="252"/>
      <c r="P731" s="252"/>
      <c r="Q731" s="252"/>
      <c r="R731" s="252"/>
      <c r="S731" s="252"/>
      <c r="T731" s="25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4" t="s">
        <v>253</v>
      </c>
      <c r="AU731" s="254" t="s">
        <v>92</v>
      </c>
      <c r="AV731" s="13" t="s">
        <v>92</v>
      </c>
      <c r="AW731" s="13" t="s">
        <v>36</v>
      </c>
      <c r="AX731" s="13" t="s">
        <v>83</v>
      </c>
      <c r="AY731" s="254" t="s">
        <v>244</v>
      </c>
    </row>
    <row r="732" s="13" customFormat="1">
      <c r="A732" s="13"/>
      <c r="B732" s="243"/>
      <c r="C732" s="244"/>
      <c r="D732" s="245" t="s">
        <v>253</v>
      </c>
      <c r="E732" s="246" t="s">
        <v>1</v>
      </c>
      <c r="F732" s="247" t="s">
        <v>2630</v>
      </c>
      <c r="G732" s="244"/>
      <c r="H732" s="248">
        <v>6.5199999999999996</v>
      </c>
      <c r="I732" s="249"/>
      <c r="J732" s="244"/>
      <c r="K732" s="244"/>
      <c r="L732" s="250"/>
      <c r="M732" s="251"/>
      <c r="N732" s="252"/>
      <c r="O732" s="252"/>
      <c r="P732" s="252"/>
      <c r="Q732" s="252"/>
      <c r="R732" s="252"/>
      <c r="S732" s="252"/>
      <c r="T732" s="25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4" t="s">
        <v>253</v>
      </c>
      <c r="AU732" s="254" t="s">
        <v>92</v>
      </c>
      <c r="AV732" s="13" t="s">
        <v>92</v>
      </c>
      <c r="AW732" s="13" t="s">
        <v>36</v>
      </c>
      <c r="AX732" s="13" t="s">
        <v>83</v>
      </c>
      <c r="AY732" s="254" t="s">
        <v>244</v>
      </c>
    </row>
    <row r="733" s="13" customFormat="1">
      <c r="A733" s="13"/>
      <c r="B733" s="243"/>
      <c r="C733" s="244"/>
      <c r="D733" s="245" t="s">
        <v>253</v>
      </c>
      <c r="E733" s="246" t="s">
        <v>1</v>
      </c>
      <c r="F733" s="247" t="s">
        <v>2631</v>
      </c>
      <c r="G733" s="244"/>
      <c r="H733" s="248">
        <v>826.55999999999995</v>
      </c>
      <c r="I733" s="249"/>
      <c r="J733" s="244"/>
      <c r="K733" s="244"/>
      <c r="L733" s="250"/>
      <c r="M733" s="251"/>
      <c r="N733" s="252"/>
      <c r="O733" s="252"/>
      <c r="P733" s="252"/>
      <c r="Q733" s="252"/>
      <c r="R733" s="252"/>
      <c r="S733" s="252"/>
      <c r="T733" s="25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4" t="s">
        <v>253</v>
      </c>
      <c r="AU733" s="254" t="s">
        <v>92</v>
      </c>
      <c r="AV733" s="13" t="s">
        <v>92</v>
      </c>
      <c r="AW733" s="13" t="s">
        <v>36</v>
      </c>
      <c r="AX733" s="13" t="s">
        <v>83</v>
      </c>
      <c r="AY733" s="254" t="s">
        <v>244</v>
      </c>
    </row>
    <row r="734" s="13" customFormat="1">
      <c r="A734" s="13"/>
      <c r="B734" s="243"/>
      <c r="C734" s="244"/>
      <c r="D734" s="245" t="s">
        <v>253</v>
      </c>
      <c r="E734" s="246" t="s">
        <v>1</v>
      </c>
      <c r="F734" s="247" t="s">
        <v>2632</v>
      </c>
      <c r="G734" s="244"/>
      <c r="H734" s="248">
        <v>10.15</v>
      </c>
      <c r="I734" s="249"/>
      <c r="J734" s="244"/>
      <c r="K734" s="244"/>
      <c r="L734" s="250"/>
      <c r="M734" s="251"/>
      <c r="N734" s="252"/>
      <c r="O734" s="252"/>
      <c r="P734" s="252"/>
      <c r="Q734" s="252"/>
      <c r="R734" s="252"/>
      <c r="S734" s="252"/>
      <c r="T734" s="25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4" t="s">
        <v>253</v>
      </c>
      <c r="AU734" s="254" t="s">
        <v>92</v>
      </c>
      <c r="AV734" s="13" t="s">
        <v>92</v>
      </c>
      <c r="AW734" s="13" t="s">
        <v>36</v>
      </c>
      <c r="AX734" s="13" t="s">
        <v>83</v>
      </c>
      <c r="AY734" s="254" t="s">
        <v>244</v>
      </c>
    </row>
    <row r="735" s="13" customFormat="1">
      <c r="A735" s="13"/>
      <c r="B735" s="243"/>
      <c r="C735" s="244"/>
      <c r="D735" s="245" t="s">
        <v>253</v>
      </c>
      <c r="E735" s="246" t="s">
        <v>1</v>
      </c>
      <c r="F735" s="247" t="s">
        <v>2633</v>
      </c>
      <c r="G735" s="244"/>
      <c r="H735" s="248">
        <v>14.67</v>
      </c>
      <c r="I735" s="249"/>
      <c r="J735" s="244"/>
      <c r="K735" s="244"/>
      <c r="L735" s="250"/>
      <c r="M735" s="251"/>
      <c r="N735" s="252"/>
      <c r="O735" s="252"/>
      <c r="P735" s="252"/>
      <c r="Q735" s="252"/>
      <c r="R735" s="252"/>
      <c r="S735" s="252"/>
      <c r="T735" s="25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4" t="s">
        <v>253</v>
      </c>
      <c r="AU735" s="254" t="s">
        <v>92</v>
      </c>
      <c r="AV735" s="13" t="s">
        <v>92</v>
      </c>
      <c r="AW735" s="13" t="s">
        <v>36</v>
      </c>
      <c r="AX735" s="13" t="s">
        <v>83</v>
      </c>
      <c r="AY735" s="254" t="s">
        <v>244</v>
      </c>
    </row>
    <row r="736" s="13" customFormat="1">
      <c r="A736" s="13"/>
      <c r="B736" s="243"/>
      <c r="C736" s="244"/>
      <c r="D736" s="245" t="s">
        <v>253</v>
      </c>
      <c r="E736" s="246" t="s">
        <v>1</v>
      </c>
      <c r="F736" s="247" t="s">
        <v>2634</v>
      </c>
      <c r="G736" s="244"/>
      <c r="H736" s="248">
        <v>14.279999999999999</v>
      </c>
      <c r="I736" s="249"/>
      <c r="J736" s="244"/>
      <c r="K736" s="244"/>
      <c r="L736" s="250"/>
      <c r="M736" s="251"/>
      <c r="N736" s="252"/>
      <c r="O736" s="252"/>
      <c r="P736" s="252"/>
      <c r="Q736" s="252"/>
      <c r="R736" s="252"/>
      <c r="S736" s="252"/>
      <c r="T736" s="25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4" t="s">
        <v>253</v>
      </c>
      <c r="AU736" s="254" t="s">
        <v>92</v>
      </c>
      <c r="AV736" s="13" t="s">
        <v>92</v>
      </c>
      <c r="AW736" s="13" t="s">
        <v>36</v>
      </c>
      <c r="AX736" s="13" t="s">
        <v>83</v>
      </c>
      <c r="AY736" s="254" t="s">
        <v>244</v>
      </c>
    </row>
    <row r="737" s="13" customFormat="1">
      <c r="A737" s="13"/>
      <c r="B737" s="243"/>
      <c r="C737" s="244"/>
      <c r="D737" s="245" t="s">
        <v>253</v>
      </c>
      <c r="E737" s="246" t="s">
        <v>1</v>
      </c>
      <c r="F737" s="247" t="s">
        <v>2635</v>
      </c>
      <c r="G737" s="244"/>
      <c r="H737" s="248">
        <v>13.880000000000001</v>
      </c>
      <c r="I737" s="249"/>
      <c r="J737" s="244"/>
      <c r="K737" s="244"/>
      <c r="L737" s="250"/>
      <c r="M737" s="251"/>
      <c r="N737" s="252"/>
      <c r="O737" s="252"/>
      <c r="P737" s="252"/>
      <c r="Q737" s="252"/>
      <c r="R737" s="252"/>
      <c r="S737" s="252"/>
      <c r="T737" s="25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4" t="s">
        <v>253</v>
      </c>
      <c r="AU737" s="254" t="s">
        <v>92</v>
      </c>
      <c r="AV737" s="13" t="s">
        <v>92</v>
      </c>
      <c r="AW737" s="13" t="s">
        <v>36</v>
      </c>
      <c r="AX737" s="13" t="s">
        <v>83</v>
      </c>
      <c r="AY737" s="254" t="s">
        <v>244</v>
      </c>
    </row>
    <row r="738" s="13" customFormat="1">
      <c r="A738" s="13"/>
      <c r="B738" s="243"/>
      <c r="C738" s="244"/>
      <c r="D738" s="245" t="s">
        <v>253</v>
      </c>
      <c r="E738" s="246" t="s">
        <v>1</v>
      </c>
      <c r="F738" s="247" t="s">
        <v>2636</v>
      </c>
      <c r="G738" s="244"/>
      <c r="H738" s="248">
        <v>13.49</v>
      </c>
      <c r="I738" s="249"/>
      <c r="J738" s="244"/>
      <c r="K738" s="244"/>
      <c r="L738" s="250"/>
      <c r="M738" s="251"/>
      <c r="N738" s="252"/>
      <c r="O738" s="252"/>
      <c r="P738" s="252"/>
      <c r="Q738" s="252"/>
      <c r="R738" s="252"/>
      <c r="S738" s="252"/>
      <c r="T738" s="25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4" t="s">
        <v>253</v>
      </c>
      <c r="AU738" s="254" t="s">
        <v>92</v>
      </c>
      <c r="AV738" s="13" t="s">
        <v>92</v>
      </c>
      <c r="AW738" s="13" t="s">
        <v>36</v>
      </c>
      <c r="AX738" s="13" t="s">
        <v>83</v>
      </c>
      <c r="AY738" s="254" t="s">
        <v>244</v>
      </c>
    </row>
    <row r="739" s="13" customFormat="1">
      <c r="A739" s="13"/>
      <c r="B739" s="243"/>
      <c r="C739" s="244"/>
      <c r="D739" s="245" t="s">
        <v>253</v>
      </c>
      <c r="E739" s="246" t="s">
        <v>1</v>
      </c>
      <c r="F739" s="247" t="s">
        <v>2637</v>
      </c>
      <c r="G739" s="244"/>
      <c r="H739" s="248">
        <v>12.58</v>
      </c>
      <c r="I739" s="249"/>
      <c r="J739" s="244"/>
      <c r="K739" s="244"/>
      <c r="L739" s="250"/>
      <c r="M739" s="251"/>
      <c r="N739" s="252"/>
      <c r="O739" s="252"/>
      <c r="P739" s="252"/>
      <c r="Q739" s="252"/>
      <c r="R739" s="252"/>
      <c r="S739" s="252"/>
      <c r="T739" s="25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4" t="s">
        <v>253</v>
      </c>
      <c r="AU739" s="254" t="s">
        <v>92</v>
      </c>
      <c r="AV739" s="13" t="s">
        <v>92</v>
      </c>
      <c r="AW739" s="13" t="s">
        <v>36</v>
      </c>
      <c r="AX739" s="13" t="s">
        <v>83</v>
      </c>
      <c r="AY739" s="254" t="s">
        <v>244</v>
      </c>
    </row>
    <row r="740" s="13" customFormat="1">
      <c r="A740" s="13"/>
      <c r="B740" s="243"/>
      <c r="C740" s="244"/>
      <c r="D740" s="245" t="s">
        <v>253</v>
      </c>
      <c r="E740" s="246" t="s">
        <v>1</v>
      </c>
      <c r="F740" s="247" t="s">
        <v>2638</v>
      </c>
      <c r="G740" s="244"/>
      <c r="H740" s="248">
        <v>11.16</v>
      </c>
      <c r="I740" s="249"/>
      <c r="J740" s="244"/>
      <c r="K740" s="244"/>
      <c r="L740" s="250"/>
      <c r="M740" s="251"/>
      <c r="N740" s="252"/>
      <c r="O740" s="252"/>
      <c r="P740" s="252"/>
      <c r="Q740" s="252"/>
      <c r="R740" s="252"/>
      <c r="S740" s="252"/>
      <c r="T740" s="25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4" t="s">
        <v>253</v>
      </c>
      <c r="AU740" s="254" t="s">
        <v>92</v>
      </c>
      <c r="AV740" s="13" t="s">
        <v>92</v>
      </c>
      <c r="AW740" s="13" t="s">
        <v>36</v>
      </c>
      <c r="AX740" s="13" t="s">
        <v>83</v>
      </c>
      <c r="AY740" s="254" t="s">
        <v>244</v>
      </c>
    </row>
    <row r="741" s="13" customFormat="1">
      <c r="A741" s="13"/>
      <c r="B741" s="243"/>
      <c r="C741" s="244"/>
      <c r="D741" s="245" t="s">
        <v>253</v>
      </c>
      <c r="E741" s="246" t="s">
        <v>1</v>
      </c>
      <c r="F741" s="247" t="s">
        <v>2639</v>
      </c>
      <c r="G741" s="244"/>
      <c r="H741" s="248">
        <v>9.7200000000000006</v>
      </c>
      <c r="I741" s="249"/>
      <c r="J741" s="244"/>
      <c r="K741" s="244"/>
      <c r="L741" s="250"/>
      <c r="M741" s="251"/>
      <c r="N741" s="252"/>
      <c r="O741" s="252"/>
      <c r="P741" s="252"/>
      <c r="Q741" s="252"/>
      <c r="R741" s="252"/>
      <c r="S741" s="252"/>
      <c r="T741" s="25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4" t="s">
        <v>253</v>
      </c>
      <c r="AU741" s="254" t="s">
        <v>92</v>
      </c>
      <c r="AV741" s="13" t="s">
        <v>92</v>
      </c>
      <c r="AW741" s="13" t="s">
        <v>36</v>
      </c>
      <c r="AX741" s="13" t="s">
        <v>83</v>
      </c>
      <c r="AY741" s="254" t="s">
        <v>244</v>
      </c>
    </row>
    <row r="742" s="13" customFormat="1">
      <c r="A742" s="13"/>
      <c r="B742" s="243"/>
      <c r="C742" s="244"/>
      <c r="D742" s="245" t="s">
        <v>253</v>
      </c>
      <c r="E742" s="246" t="s">
        <v>1</v>
      </c>
      <c r="F742" s="247" t="s">
        <v>2640</v>
      </c>
      <c r="G742" s="244"/>
      <c r="H742" s="248">
        <v>25.379999999999999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253</v>
      </c>
      <c r="AU742" s="254" t="s">
        <v>92</v>
      </c>
      <c r="AV742" s="13" t="s">
        <v>92</v>
      </c>
      <c r="AW742" s="13" t="s">
        <v>36</v>
      </c>
      <c r="AX742" s="13" t="s">
        <v>83</v>
      </c>
      <c r="AY742" s="254" t="s">
        <v>244</v>
      </c>
    </row>
    <row r="743" s="13" customFormat="1">
      <c r="A743" s="13"/>
      <c r="B743" s="243"/>
      <c r="C743" s="244"/>
      <c r="D743" s="245" t="s">
        <v>253</v>
      </c>
      <c r="E743" s="246" t="s">
        <v>1</v>
      </c>
      <c r="F743" s="247" t="s">
        <v>2641</v>
      </c>
      <c r="G743" s="244"/>
      <c r="H743" s="248">
        <v>3.1699999999999999</v>
      </c>
      <c r="I743" s="249"/>
      <c r="J743" s="244"/>
      <c r="K743" s="244"/>
      <c r="L743" s="250"/>
      <c r="M743" s="251"/>
      <c r="N743" s="252"/>
      <c r="O743" s="252"/>
      <c r="P743" s="252"/>
      <c r="Q743" s="252"/>
      <c r="R743" s="252"/>
      <c r="S743" s="252"/>
      <c r="T743" s="25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4" t="s">
        <v>253</v>
      </c>
      <c r="AU743" s="254" t="s">
        <v>92</v>
      </c>
      <c r="AV743" s="13" t="s">
        <v>92</v>
      </c>
      <c r="AW743" s="13" t="s">
        <v>36</v>
      </c>
      <c r="AX743" s="13" t="s">
        <v>83</v>
      </c>
      <c r="AY743" s="254" t="s">
        <v>244</v>
      </c>
    </row>
    <row r="744" s="13" customFormat="1">
      <c r="A744" s="13"/>
      <c r="B744" s="243"/>
      <c r="C744" s="244"/>
      <c r="D744" s="245" t="s">
        <v>253</v>
      </c>
      <c r="E744" s="246" t="s">
        <v>1</v>
      </c>
      <c r="F744" s="247" t="s">
        <v>2642</v>
      </c>
      <c r="G744" s="244"/>
      <c r="H744" s="248">
        <v>62.710000000000001</v>
      </c>
      <c r="I744" s="249"/>
      <c r="J744" s="244"/>
      <c r="K744" s="244"/>
      <c r="L744" s="250"/>
      <c r="M744" s="251"/>
      <c r="N744" s="252"/>
      <c r="O744" s="252"/>
      <c r="P744" s="252"/>
      <c r="Q744" s="252"/>
      <c r="R744" s="252"/>
      <c r="S744" s="252"/>
      <c r="T744" s="25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4" t="s">
        <v>253</v>
      </c>
      <c r="AU744" s="254" t="s">
        <v>92</v>
      </c>
      <c r="AV744" s="13" t="s">
        <v>92</v>
      </c>
      <c r="AW744" s="13" t="s">
        <v>36</v>
      </c>
      <c r="AX744" s="13" t="s">
        <v>83</v>
      </c>
      <c r="AY744" s="254" t="s">
        <v>244</v>
      </c>
    </row>
    <row r="745" s="13" customFormat="1">
      <c r="A745" s="13"/>
      <c r="B745" s="243"/>
      <c r="C745" s="244"/>
      <c r="D745" s="245" t="s">
        <v>253</v>
      </c>
      <c r="E745" s="246" t="s">
        <v>1</v>
      </c>
      <c r="F745" s="247" t="s">
        <v>2643</v>
      </c>
      <c r="G745" s="244"/>
      <c r="H745" s="248">
        <v>76.569999999999993</v>
      </c>
      <c r="I745" s="249"/>
      <c r="J745" s="244"/>
      <c r="K745" s="244"/>
      <c r="L745" s="250"/>
      <c r="M745" s="251"/>
      <c r="N745" s="252"/>
      <c r="O745" s="252"/>
      <c r="P745" s="252"/>
      <c r="Q745" s="252"/>
      <c r="R745" s="252"/>
      <c r="S745" s="252"/>
      <c r="T745" s="25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4" t="s">
        <v>253</v>
      </c>
      <c r="AU745" s="254" t="s">
        <v>92</v>
      </c>
      <c r="AV745" s="13" t="s">
        <v>92</v>
      </c>
      <c r="AW745" s="13" t="s">
        <v>36</v>
      </c>
      <c r="AX745" s="13" t="s">
        <v>83</v>
      </c>
      <c r="AY745" s="254" t="s">
        <v>244</v>
      </c>
    </row>
    <row r="746" s="13" customFormat="1">
      <c r="A746" s="13"/>
      <c r="B746" s="243"/>
      <c r="C746" s="244"/>
      <c r="D746" s="245" t="s">
        <v>253</v>
      </c>
      <c r="E746" s="246" t="s">
        <v>1</v>
      </c>
      <c r="F746" s="247" t="s">
        <v>2644</v>
      </c>
      <c r="G746" s="244"/>
      <c r="H746" s="248">
        <v>5.8499999999999996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253</v>
      </c>
      <c r="AU746" s="254" t="s">
        <v>92</v>
      </c>
      <c r="AV746" s="13" t="s">
        <v>92</v>
      </c>
      <c r="AW746" s="13" t="s">
        <v>36</v>
      </c>
      <c r="AX746" s="13" t="s">
        <v>83</v>
      </c>
      <c r="AY746" s="254" t="s">
        <v>244</v>
      </c>
    </row>
    <row r="747" s="13" customFormat="1">
      <c r="A747" s="13"/>
      <c r="B747" s="243"/>
      <c r="C747" s="244"/>
      <c r="D747" s="245" t="s">
        <v>253</v>
      </c>
      <c r="E747" s="246" t="s">
        <v>1</v>
      </c>
      <c r="F747" s="247" t="s">
        <v>2645</v>
      </c>
      <c r="G747" s="244"/>
      <c r="H747" s="248">
        <v>2.6600000000000001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253</v>
      </c>
      <c r="AU747" s="254" t="s">
        <v>92</v>
      </c>
      <c r="AV747" s="13" t="s">
        <v>92</v>
      </c>
      <c r="AW747" s="13" t="s">
        <v>36</v>
      </c>
      <c r="AX747" s="13" t="s">
        <v>83</v>
      </c>
      <c r="AY747" s="254" t="s">
        <v>244</v>
      </c>
    </row>
    <row r="748" s="16" customFormat="1">
      <c r="A748" s="16"/>
      <c r="B748" s="276"/>
      <c r="C748" s="277"/>
      <c r="D748" s="245" t="s">
        <v>253</v>
      </c>
      <c r="E748" s="278" t="s">
        <v>1</v>
      </c>
      <c r="F748" s="279" t="s">
        <v>503</v>
      </c>
      <c r="G748" s="277"/>
      <c r="H748" s="280">
        <v>5968.5500000000002</v>
      </c>
      <c r="I748" s="281"/>
      <c r="J748" s="277"/>
      <c r="K748" s="277"/>
      <c r="L748" s="282"/>
      <c r="M748" s="283"/>
      <c r="N748" s="284"/>
      <c r="O748" s="284"/>
      <c r="P748" s="284"/>
      <c r="Q748" s="284"/>
      <c r="R748" s="284"/>
      <c r="S748" s="284"/>
      <c r="T748" s="285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T748" s="286" t="s">
        <v>253</v>
      </c>
      <c r="AU748" s="286" t="s">
        <v>92</v>
      </c>
      <c r="AV748" s="16" t="s">
        <v>358</v>
      </c>
      <c r="AW748" s="16" t="s">
        <v>36</v>
      </c>
      <c r="AX748" s="16" t="s">
        <v>83</v>
      </c>
      <c r="AY748" s="286" t="s">
        <v>244</v>
      </c>
    </row>
    <row r="749" s="13" customFormat="1">
      <c r="A749" s="13"/>
      <c r="B749" s="243"/>
      <c r="C749" s="244"/>
      <c r="D749" s="245" t="s">
        <v>253</v>
      </c>
      <c r="E749" s="246" t="s">
        <v>1</v>
      </c>
      <c r="F749" s="247" t="s">
        <v>2646</v>
      </c>
      <c r="G749" s="244"/>
      <c r="H749" s="248">
        <v>20.300000000000001</v>
      </c>
      <c r="I749" s="249"/>
      <c r="J749" s="244"/>
      <c r="K749" s="244"/>
      <c r="L749" s="250"/>
      <c r="M749" s="251"/>
      <c r="N749" s="252"/>
      <c r="O749" s="252"/>
      <c r="P749" s="252"/>
      <c r="Q749" s="252"/>
      <c r="R749" s="252"/>
      <c r="S749" s="252"/>
      <c r="T749" s="25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4" t="s">
        <v>253</v>
      </c>
      <c r="AU749" s="254" t="s">
        <v>92</v>
      </c>
      <c r="AV749" s="13" t="s">
        <v>92</v>
      </c>
      <c r="AW749" s="13" t="s">
        <v>36</v>
      </c>
      <c r="AX749" s="13" t="s">
        <v>83</v>
      </c>
      <c r="AY749" s="254" t="s">
        <v>244</v>
      </c>
    </row>
    <row r="750" s="13" customFormat="1">
      <c r="A750" s="13"/>
      <c r="B750" s="243"/>
      <c r="C750" s="244"/>
      <c r="D750" s="245" t="s">
        <v>253</v>
      </c>
      <c r="E750" s="246" t="s">
        <v>1</v>
      </c>
      <c r="F750" s="247" t="s">
        <v>2647</v>
      </c>
      <c r="G750" s="244"/>
      <c r="H750" s="248">
        <v>1.5900000000000001</v>
      </c>
      <c r="I750" s="249"/>
      <c r="J750" s="244"/>
      <c r="K750" s="244"/>
      <c r="L750" s="250"/>
      <c r="M750" s="251"/>
      <c r="N750" s="252"/>
      <c r="O750" s="252"/>
      <c r="P750" s="252"/>
      <c r="Q750" s="252"/>
      <c r="R750" s="252"/>
      <c r="S750" s="252"/>
      <c r="T750" s="25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4" t="s">
        <v>253</v>
      </c>
      <c r="AU750" s="254" t="s">
        <v>92</v>
      </c>
      <c r="AV750" s="13" t="s">
        <v>92</v>
      </c>
      <c r="AW750" s="13" t="s">
        <v>36</v>
      </c>
      <c r="AX750" s="13" t="s">
        <v>83</v>
      </c>
      <c r="AY750" s="254" t="s">
        <v>244</v>
      </c>
    </row>
    <row r="751" s="13" customFormat="1">
      <c r="A751" s="13"/>
      <c r="B751" s="243"/>
      <c r="C751" s="244"/>
      <c r="D751" s="245" t="s">
        <v>253</v>
      </c>
      <c r="E751" s="246" t="s">
        <v>1</v>
      </c>
      <c r="F751" s="247" t="s">
        <v>2648</v>
      </c>
      <c r="G751" s="244"/>
      <c r="H751" s="248">
        <v>62.710000000000001</v>
      </c>
      <c r="I751" s="249"/>
      <c r="J751" s="244"/>
      <c r="K751" s="244"/>
      <c r="L751" s="250"/>
      <c r="M751" s="251"/>
      <c r="N751" s="252"/>
      <c r="O751" s="252"/>
      <c r="P751" s="252"/>
      <c r="Q751" s="252"/>
      <c r="R751" s="252"/>
      <c r="S751" s="252"/>
      <c r="T751" s="25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4" t="s">
        <v>253</v>
      </c>
      <c r="AU751" s="254" t="s">
        <v>92</v>
      </c>
      <c r="AV751" s="13" t="s">
        <v>92</v>
      </c>
      <c r="AW751" s="13" t="s">
        <v>36</v>
      </c>
      <c r="AX751" s="13" t="s">
        <v>83</v>
      </c>
      <c r="AY751" s="254" t="s">
        <v>244</v>
      </c>
    </row>
    <row r="752" s="13" customFormat="1">
      <c r="A752" s="13"/>
      <c r="B752" s="243"/>
      <c r="C752" s="244"/>
      <c r="D752" s="245" t="s">
        <v>253</v>
      </c>
      <c r="E752" s="246" t="s">
        <v>1</v>
      </c>
      <c r="F752" s="247" t="s">
        <v>2649</v>
      </c>
      <c r="G752" s="244"/>
      <c r="H752" s="248">
        <v>59.560000000000002</v>
      </c>
      <c r="I752" s="249"/>
      <c r="J752" s="244"/>
      <c r="K752" s="244"/>
      <c r="L752" s="250"/>
      <c r="M752" s="251"/>
      <c r="N752" s="252"/>
      <c r="O752" s="252"/>
      <c r="P752" s="252"/>
      <c r="Q752" s="252"/>
      <c r="R752" s="252"/>
      <c r="S752" s="252"/>
      <c r="T752" s="25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4" t="s">
        <v>253</v>
      </c>
      <c r="AU752" s="254" t="s">
        <v>92</v>
      </c>
      <c r="AV752" s="13" t="s">
        <v>92</v>
      </c>
      <c r="AW752" s="13" t="s">
        <v>36</v>
      </c>
      <c r="AX752" s="13" t="s">
        <v>83</v>
      </c>
      <c r="AY752" s="254" t="s">
        <v>244</v>
      </c>
    </row>
    <row r="753" s="13" customFormat="1">
      <c r="A753" s="13"/>
      <c r="B753" s="243"/>
      <c r="C753" s="244"/>
      <c r="D753" s="245" t="s">
        <v>253</v>
      </c>
      <c r="E753" s="246" t="s">
        <v>1</v>
      </c>
      <c r="F753" s="247" t="s">
        <v>2650</v>
      </c>
      <c r="G753" s="244"/>
      <c r="H753" s="248">
        <v>5.8499999999999996</v>
      </c>
      <c r="I753" s="249"/>
      <c r="J753" s="244"/>
      <c r="K753" s="244"/>
      <c r="L753" s="250"/>
      <c r="M753" s="251"/>
      <c r="N753" s="252"/>
      <c r="O753" s="252"/>
      <c r="P753" s="252"/>
      <c r="Q753" s="252"/>
      <c r="R753" s="252"/>
      <c r="S753" s="252"/>
      <c r="T753" s="25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4" t="s">
        <v>253</v>
      </c>
      <c r="AU753" s="254" t="s">
        <v>92</v>
      </c>
      <c r="AV753" s="13" t="s">
        <v>92</v>
      </c>
      <c r="AW753" s="13" t="s">
        <v>36</v>
      </c>
      <c r="AX753" s="13" t="s">
        <v>83</v>
      </c>
      <c r="AY753" s="254" t="s">
        <v>244</v>
      </c>
    </row>
    <row r="754" s="13" customFormat="1">
      <c r="A754" s="13"/>
      <c r="B754" s="243"/>
      <c r="C754" s="244"/>
      <c r="D754" s="245" t="s">
        <v>253</v>
      </c>
      <c r="E754" s="246" t="s">
        <v>1</v>
      </c>
      <c r="F754" s="247" t="s">
        <v>2651</v>
      </c>
      <c r="G754" s="244"/>
      <c r="H754" s="248">
        <v>2.6600000000000001</v>
      </c>
      <c r="I754" s="249"/>
      <c r="J754" s="244"/>
      <c r="K754" s="244"/>
      <c r="L754" s="250"/>
      <c r="M754" s="251"/>
      <c r="N754" s="252"/>
      <c r="O754" s="252"/>
      <c r="P754" s="252"/>
      <c r="Q754" s="252"/>
      <c r="R754" s="252"/>
      <c r="S754" s="252"/>
      <c r="T754" s="25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4" t="s">
        <v>253</v>
      </c>
      <c r="AU754" s="254" t="s">
        <v>92</v>
      </c>
      <c r="AV754" s="13" t="s">
        <v>92</v>
      </c>
      <c r="AW754" s="13" t="s">
        <v>36</v>
      </c>
      <c r="AX754" s="13" t="s">
        <v>83</v>
      </c>
      <c r="AY754" s="254" t="s">
        <v>244</v>
      </c>
    </row>
    <row r="755" s="13" customFormat="1">
      <c r="A755" s="13"/>
      <c r="B755" s="243"/>
      <c r="C755" s="244"/>
      <c r="D755" s="245" t="s">
        <v>253</v>
      </c>
      <c r="E755" s="246" t="s">
        <v>1</v>
      </c>
      <c r="F755" s="247" t="s">
        <v>2652</v>
      </c>
      <c r="G755" s="244"/>
      <c r="H755" s="248">
        <v>9.1400000000000006</v>
      </c>
      <c r="I755" s="249"/>
      <c r="J755" s="244"/>
      <c r="K755" s="244"/>
      <c r="L755" s="250"/>
      <c r="M755" s="251"/>
      <c r="N755" s="252"/>
      <c r="O755" s="252"/>
      <c r="P755" s="252"/>
      <c r="Q755" s="252"/>
      <c r="R755" s="252"/>
      <c r="S755" s="252"/>
      <c r="T755" s="25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54" t="s">
        <v>253</v>
      </c>
      <c r="AU755" s="254" t="s">
        <v>92</v>
      </c>
      <c r="AV755" s="13" t="s">
        <v>92</v>
      </c>
      <c r="AW755" s="13" t="s">
        <v>36</v>
      </c>
      <c r="AX755" s="13" t="s">
        <v>83</v>
      </c>
      <c r="AY755" s="254" t="s">
        <v>244</v>
      </c>
    </row>
    <row r="756" s="13" customFormat="1">
      <c r="A756" s="13"/>
      <c r="B756" s="243"/>
      <c r="C756" s="244"/>
      <c r="D756" s="245" t="s">
        <v>253</v>
      </c>
      <c r="E756" s="246" t="s">
        <v>1</v>
      </c>
      <c r="F756" s="247" t="s">
        <v>2653</v>
      </c>
      <c r="G756" s="244"/>
      <c r="H756" s="248">
        <v>1.52</v>
      </c>
      <c r="I756" s="249"/>
      <c r="J756" s="244"/>
      <c r="K756" s="244"/>
      <c r="L756" s="250"/>
      <c r="M756" s="251"/>
      <c r="N756" s="252"/>
      <c r="O756" s="252"/>
      <c r="P756" s="252"/>
      <c r="Q756" s="252"/>
      <c r="R756" s="252"/>
      <c r="S756" s="252"/>
      <c r="T756" s="25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4" t="s">
        <v>253</v>
      </c>
      <c r="AU756" s="254" t="s">
        <v>92</v>
      </c>
      <c r="AV756" s="13" t="s">
        <v>92</v>
      </c>
      <c r="AW756" s="13" t="s">
        <v>36</v>
      </c>
      <c r="AX756" s="13" t="s">
        <v>83</v>
      </c>
      <c r="AY756" s="254" t="s">
        <v>244</v>
      </c>
    </row>
    <row r="757" s="16" customFormat="1">
      <c r="A757" s="16"/>
      <c r="B757" s="276"/>
      <c r="C757" s="277"/>
      <c r="D757" s="245" t="s">
        <v>253</v>
      </c>
      <c r="E757" s="278" t="s">
        <v>1</v>
      </c>
      <c r="F757" s="279" t="s">
        <v>503</v>
      </c>
      <c r="G757" s="277"/>
      <c r="H757" s="280">
        <v>163.33000000000001</v>
      </c>
      <c r="I757" s="281"/>
      <c r="J757" s="277"/>
      <c r="K757" s="277"/>
      <c r="L757" s="282"/>
      <c r="M757" s="283"/>
      <c r="N757" s="284"/>
      <c r="O757" s="284"/>
      <c r="P757" s="284"/>
      <c r="Q757" s="284"/>
      <c r="R757" s="284"/>
      <c r="S757" s="284"/>
      <c r="T757" s="285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T757" s="286" t="s">
        <v>253</v>
      </c>
      <c r="AU757" s="286" t="s">
        <v>92</v>
      </c>
      <c r="AV757" s="16" t="s">
        <v>358</v>
      </c>
      <c r="AW757" s="16" t="s">
        <v>36</v>
      </c>
      <c r="AX757" s="16" t="s">
        <v>83</v>
      </c>
      <c r="AY757" s="286" t="s">
        <v>244</v>
      </c>
    </row>
    <row r="758" s="14" customFormat="1">
      <c r="A758" s="14"/>
      <c r="B758" s="255"/>
      <c r="C758" s="256"/>
      <c r="D758" s="245" t="s">
        <v>253</v>
      </c>
      <c r="E758" s="257" t="s">
        <v>1</v>
      </c>
      <c r="F758" s="258" t="s">
        <v>255</v>
      </c>
      <c r="G758" s="256"/>
      <c r="H758" s="259">
        <v>6416.3800000000001</v>
      </c>
      <c r="I758" s="260"/>
      <c r="J758" s="256"/>
      <c r="K758" s="256"/>
      <c r="L758" s="261"/>
      <c r="M758" s="262"/>
      <c r="N758" s="263"/>
      <c r="O758" s="263"/>
      <c r="P758" s="263"/>
      <c r="Q758" s="263"/>
      <c r="R758" s="263"/>
      <c r="S758" s="263"/>
      <c r="T758" s="26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65" t="s">
        <v>253</v>
      </c>
      <c r="AU758" s="265" t="s">
        <v>92</v>
      </c>
      <c r="AV758" s="14" t="s">
        <v>251</v>
      </c>
      <c r="AW758" s="14" t="s">
        <v>36</v>
      </c>
      <c r="AX758" s="14" t="s">
        <v>90</v>
      </c>
      <c r="AY758" s="265" t="s">
        <v>244</v>
      </c>
    </row>
    <row r="759" s="2" customFormat="1" ht="21.75" customHeight="1">
      <c r="A759" s="39"/>
      <c r="B759" s="40"/>
      <c r="C759" s="229" t="s">
        <v>470</v>
      </c>
      <c r="D759" s="229" t="s">
        <v>247</v>
      </c>
      <c r="E759" s="230" t="s">
        <v>2654</v>
      </c>
      <c r="F759" s="231" t="s">
        <v>2655</v>
      </c>
      <c r="G759" s="232" t="s">
        <v>250</v>
      </c>
      <c r="H759" s="233">
        <v>1</v>
      </c>
      <c r="I759" s="234"/>
      <c r="J759" s="235">
        <f>ROUND(I759*H759,2)</f>
        <v>0</v>
      </c>
      <c r="K759" s="236"/>
      <c r="L759" s="45"/>
      <c r="M759" s="237" t="s">
        <v>1</v>
      </c>
      <c r="N759" s="238" t="s">
        <v>48</v>
      </c>
      <c r="O759" s="92"/>
      <c r="P759" s="239">
        <f>O759*H759</f>
        <v>0</v>
      </c>
      <c r="Q759" s="239">
        <v>0.29304999999999998</v>
      </c>
      <c r="R759" s="239">
        <f>Q759*H759</f>
        <v>0.29304999999999998</v>
      </c>
      <c r="S759" s="239">
        <v>0</v>
      </c>
      <c r="T759" s="240">
        <f>S759*H759</f>
        <v>0</v>
      </c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R759" s="241" t="s">
        <v>251</v>
      </c>
      <c r="AT759" s="241" t="s">
        <v>247</v>
      </c>
      <c r="AU759" s="241" t="s">
        <v>92</v>
      </c>
      <c r="AY759" s="18" t="s">
        <v>244</v>
      </c>
      <c r="BE759" s="242">
        <f>IF(N759="základní",J759,0)</f>
        <v>0</v>
      </c>
      <c r="BF759" s="242">
        <f>IF(N759="snížená",J759,0)</f>
        <v>0</v>
      </c>
      <c r="BG759" s="242">
        <f>IF(N759="zákl. přenesená",J759,0)</f>
        <v>0</v>
      </c>
      <c r="BH759" s="242">
        <f>IF(N759="sníž. přenesená",J759,0)</f>
        <v>0</v>
      </c>
      <c r="BI759" s="242">
        <f>IF(N759="nulová",J759,0)</f>
        <v>0</v>
      </c>
      <c r="BJ759" s="18" t="s">
        <v>90</v>
      </c>
      <c r="BK759" s="242">
        <f>ROUND(I759*H759,2)</f>
        <v>0</v>
      </c>
      <c r="BL759" s="18" t="s">
        <v>251</v>
      </c>
      <c r="BM759" s="241" t="s">
        <v>2656</v>
      </c>
    </row>
    <row r="760" s="2" customFormat="1">
      <c r="A760" s="39"/>
      <c r="B760" s="40"/>
      <c r="C760" s="41"/>
      <c r="D760" s="245" t="s">
        <v>632</v>
      </c>
      <c r="E760" s="41"/>
      <c r="F760" s="299" t="s">
        <v>2334</v>
      </c>
      <c r="G760" s="41"/>
      <c r="H760" s="41"/>
      <c r="I760" s="300"/>
      <c r="J760" s="41"/>
      <c r="K760" s="41"/>
      <c r="L760" s="45"/>
      <c r="M760" s="301"/>
      <c r="N760" s="302"/>
      <c r="O760" s="92"/>
      <c r="P760" s="92"/>
      <c r="Q760" s="92"/>
      <c r="R760" s="92"/>
      <c r="S760" s="92"/>
      <c r="T760" s="93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T760" s="18" t="s">
        <v>632</v>
      </c>
      <c r="AU760" s="18" t="s">
        <v>92</v>
      </c>
    </row>
    <row r="761" s="15" customFormat="1">
      <c r="A761" s="15"/>
      <c r="B761" s="266"/>
      <c r="C761" s="267"/>
      <c r="D761" s="245" t="s">
        <v>253</v>
      </c>
      <c r="E761" s="268" t="s">
        <v>1</v>
      </c>
      <c r="F761" s="269" t="s">
        <v>2320</v>
      </c>
      <c r="G761" s="267"/>
      <c r="H761" s="268" t="s">
        <v>1</v>
      </c>
      <c r="I761" s="270"/>
      <c r="J761" s="267"/>
      <c r="K761" s="267"/>
      <c r="L761" s="271"/>
      <c r="M761" s="272"/>
      <c r="N761" s="273"/>
      <c r="O761" s="273"/>
      <c r="P761" s="273"/>
      <c r="Q761" s="273"/>
      <c r="R761" s="273"/>
      <c r="S761" s="273"/>
      <c r="T761" s="274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T761" s="275" t="s">
        <v>253</v>
      </c>
      <c r="AU761" s="275" t="s">
        <v>92</v>
      </c>
      <c r="AV761" s="15" t="s">
        <v>90</v>
      </c>
      <c r="AW761" s="15" t="s">
        <v>36</v>
      </c>
      <c r="AX761" s="15" t="s">
        <v>83</v>
      </c>
      <c r="AY761" s="275" t="s">
        <v>244</v>
      </c>
    </row>
    <row r="762" s="15" customFormat="1">
      <c r="A762" s="15"/>
      <c r="B762" s="266"/>
      <c r="C762" s="267"/>
      <c r="D762" s="245" t="s">
        <v>253</v>
      </c>
      <c r="E762" s="268" t="s">
        <v>1</v>
      </c>
      <c r="F762" s="269" t="s">
        <v>791</v>
      </c>
      <c r="G762" s="267"/>
      <c r="H762" s="268" t="s">
        <v>1</v>
      </c>
      <c r="I762" s="270"/>
      <c r="J762" s="267"/>
      <c r="K762" s="267"/>
      <c r="L762" s="271"/>
      <c r="M762" s="272"/>
      <c r="N762" s="273"/>
      <c r="O762" s="273"/>
      <c r="P762" s="273"/>
      <c r="Q762" s="273"/>
      <c r="R762" s="273"/>
      <c r="S762" s="273"/>
      <c r="T762" s="274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T762" s="275" t="s">
        <v>253</v>
      </c>
      <c r="AU762" s="275" t="s">
        <v>92</v>
      </c>
      <c r="AV762" s="15" t="s">
        <v>90</v>
      </c>
      <c r="AW762" s="15" t="s">
        <v>36</v>
      </c>
      <c r="AX762" s="15" t="s">
        <v>83</v>
      </c>
      <c r="AY762" s="275" t="s">
        <v>244</v>
      </c>
    </row>
    <row r="763" s="13" customFormat="1">
      <c r="A763" s="13"/>
      <c r="B763" s="243"/>
      <c r="C763" s="244"/>
      <c r="D763" s="245" t="s">
        <v>253</v>
      </c>
      <c r="E763" s="246" t="s">
        <v>1</v>
      </c>
      <c r="F763" s="247" t="s">
        <v>2657</v>
      </c>
      <c r="G763" s="244"/>
      <c r="H763" s="248">
        <v>1</v>
      </c>
      <c r="I763" s="249"/>
      <c r="J763" s="244"/>
      <c r="K763" s="244"/>
      <c r="L763" s="250"/>
      <c r="M763" s="251"/>
      <c r="N763" s="252"/>
      <c r="O763" s="252"/>
      <c r="P763" s="252"/>
      <c r="Q763" s="252"/>
      <c r="R763" s="252"/>
      <c r="S763" s="252"/>
      <c r="T763" s="25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4" t="s">
        <v>253</v>
      </c>
      <c r="AU763" s="254" t="s">
        <v>92</v>
      </c>
      <c r="AV763" s="13" t="s">
        <v>92</v>
      </c>
      <c r="AW763" s="13" t="s">
        <v>36</v>
      </c>
      <c r="AX763" s="13" t="s">
        <v>83</v>
      </c>
      <c r="AY763" s="254" t="s">
        <v>244</v>
      </c>
    </row>
    <row r="764" s="14" customFormat="1">
      <c r="A764" s="14"/>
      <c r="B764" s="255"/>
      <c r="C764" s="256"/>
      <c r="D764" s="245" t="s">
        <v>253</v>
      </c>
      <c r="E764" s="257" t="s">
        <v>1</v>
      </c>
      <c r="F764" s="258" t="s">
        <v>255</v>
      </c>
      <c r="G764" s="256"/>
      <c r="H764" s="259">
        <v>1</v>
      </c>
      <c r="I764" s="260"/>
      <c r="J764" s="256"/>
      <c r="K764" s="256"/>
      <c r="L764" s="261"/>
      <c r="M764" s="262"/>
      <c r="N764" s="263"/>
      <c r="O764" s="263"/>
      <c r="P764" s="263"/>
      <c r="Q764" s="263"/>
      <c r="R764" s="263"/>
      <c r="S764" s="263"/>
      <c r="T764" s="26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65" t="s">
        <v>253</v>
      </c>
      <c r="AU764" s="265" t="s">
        <v>92</v>
      </c>
      <c r="AV764" s="14" t="s">
        <v>251</v>
      </c>
      <c r="AW764" s="14" t="s">
        <v>36</v>
      </c>
      <c r="AX764" s="14" t="s">
        <v>90</v>
      </c>
      <c r="AY764" s="265" t="s">
        <v>244</v>
      </c>
    </row>
    <row r="765" s="2" customFormat="1" ht="24.15" customHeight="1">
      <c r="A765" s="39"/>
      <c r="B765" s="40"/>
      <c r="C765" s="287" t="s">
        <v>481</v>
      </c>
      <c r="D765" s="287" t="s">
        <v>529</v>
      </c>
      <c r="E765" s="288" t="s">
        <v>2658</v>
      </c>
      <c r="F765" s="289" t="s">
        <v>2659</v>
      </c>
      <c r="G765" s="290" t="s">
        <v>171</v>
      </c>
      <c r="H765" s="291">
        <v>1</v>
      </c>
      <c r="I765" s="292"/>
      <c r="J765" s="293">
        <f>ROUND(I765*H765,2)</f>
        <v>0</v>
      </c>
      <c r="K765" s="294"/>
      <c r="L765" s="295"/>
      <c r="M765" s="296" t="s">
        <v>1</v>
      </c>
      <c r="N765" s="297" t="s">
        <v>48</v>
      </c>
      <c r="O765" s="92"/>
      <c r="P765" s="239">
        <f>O765*H765</f>
        <v>0</v>
      </c>
      <c r="Q765" s="239">
        <v>2.6000000000000001</v>
      </c>
      <c r="R765" s="239">
        <f>Q765*H765</f>
        <v>2.6000000000000001</v>
      </c>
      <c r="S765" s="239">
        <v>0</v>
      </c>
      <c r="T765" s="240">
        <f>S765*H765</f>
        <v>0</v>
      </c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R765" s="241" t="s">
        <v>280</v>
      </c>
      <c r="AT765" s="241" t="s">
        <v>529</v>
      </c>
      <c r="AU765" s="241" t="s">
        <v>92</v>
      </c>
      <c r="AY765" s="18" t="s">
        <v>244</v>
      </c>
      <c r="BE765" s="242">
        <f>IF(N765="základní",J765,0)</f>
        <v>0</v>
      </c>
      <c r="BF765" s="242">
        <f>IF(N765="snížená",J765,0)</f>
        <v>0</v>
      </c>
      <c r="BG765" s="242">
        <f>IF(N765="zákl. přenesená",J765,0)</f>
        <v>0</v>
      </c>
      <c r="BH765" s="242">
        <f>IF(N765="sníž. přenesená",J765,0)</f>
        <v>0</v>
      </c>
      <c r="BI765" s="242">
        <f>IF(N765="nulová",J765,0)</f>
        <v>0</v>
      </c>
      <c r="BJ765" s="18" t="s">
        <v>90</v>
      </c>
      <c r="BK765" s="242">
        <f>ROUND(I765*H765,2)</f>
        <v>0</v>
      </c>
      <c r="BL765" s="18" t="s">
        <v>251</v>
      </c>
      <c r="BM765" s="241" t="s">
        <v>2660</v>
      </c>
    </row>
    <row r="766" s="15" customFormat="1">
      <c r="A766" s="15"/>
      <c r="B766" s="266"/>
      <c r="C766" s="267"/>
      <c r="D766" s="245" t="s">
        <v>253</v>
      </c>
      <c r="E766" s="268" t="s">
        <v>1</v>
      </c>
      <c r="F766" s="269" t="s">
        <v>2320</v>
      </c>
      <c r="G766" s="267"/>
      <c r="H766" s="268" t="s">
        <v>1</v>
      </c>
      <c r="I766" s="270"/>
      <c r="J766" s="267"/>
      <c r="K766" s="267"/>
      <c r="L766" s="271"/>
      <c r="M766" s="272"/>
      <c r="N766" s="273"/>
      <c r="O766" s="273"/>
      <c r="P766" s="273"/>
      <c r="Q766" s="273"/>
      <c r="R766" s="273"/>
      <c r="S766" s="273"/>
      <c r="T766" s="274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75" t="s">
        <v>253</v>
      </c>
      <c r="AU766" s="275" t="s">
        <v>92</v>
      </c>
      <c r="AV766" s="15" t="s">
        <v>90</v>
      </c>
      <c r="AW766" s="15" t="s">
        <v>36</v>
      </c>
      <c r="AX766" s="15" t="s">
        <v>83</v>
      </c>
      <c r="AY766" s="275" t="s">
        <v>244</v>
      </c>
    </row>
    <row r="767" s="15" customFormat="1">
      <c r="A767" s="15"/>
      <c r="B767" s="266"/>
      <c r="C767" s="267"/>
      <c r="D767" s="245" t="s">
        <v>253</v>
      </c>
      <c r="E767" s="268" t="s">
        <v>1</v>
      </c>
      <c r="F767" s="269" t="s">
        <v>2661</v>
      </c>
      <c r="G767" s="267"/>
      <c r="H767" s="268" t="s">
        <v>1</v>
      </c>
      <c r="I767" s="270"/>
      <c r="J767" s="267"/>
      <c r="K767" s="267"/>
      <c r="L767" s="271"/>
      <c r="M767" s="272"/>
      <c r="N767" s="273"/>
      <c r="O767" s="273"/>
      <c r="P767" s="273"/>
      <c r="Q767" s="273"/>
      <c r="R767" s="273"/>
      <c r="S767" s="273"/>
      <c r="T767" s="274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T767" s="275" t="s">
        <v>253</v>
      </c>
      <c r="AU767" s="275" t="s">
        <v>92</v>
      </c>
      <c r="AV767" s="15" t="s">
        <v>90</v>
      </c>
      <c r="AW767" s="15" t="s">
        <v>36</v>
      </c>
      <c r="AX767" s="15" t="s">
        <v>83</v>
      </c>
      <c r="AY767" s="275" t="s">
        <v>244</v>
      </c>
    </row>
    <row r="768" s="13" customFormat="1">
      <c r="A768" s="13"/>
      <c r="B768" s="243"/>
      <c r="C768" s="244"/>
      <c r="D768" s="245" t="s">
        <v>253</v>
      </c>
      <c r="E768" s="246" t="s">
        <v>1</v>
      </c>
      <c r="F768" s="247" t="s">
        <v>2662</v>
      </c>
      <c r="G768" s="244"/>
      <c r="H768" s="248">
        <v>1</v>
      </c>
      <c r="I768" s="249"/>
      <c r="J768" s="244"/>
      <c r="K768" s="244"/>
      <c r="L768" s="250"/>
      <c r="M768" s="251"/>
      <c r="N768" s="252"/>
      <c r="O768" s="252"/>
      <c r="P768" s="252"/>
      <c r="Q768" s="252"/>
      <c r="R768" s="252"/>
      <c r="S768" s="252"/>
      <c r="T768" s="25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4" t="s">
        <v>253</v>
      </c>
      <c r="AU768" s="254" t="s">
        <v>92</v>
      </c>
      <c r="AV768" s="13" t="s">
        <v>92</v>
      </c>
      <c r="AW768" s="13" t="s">
        <v>36</v>
      </c>
      <c r="AX768" s="13" t="s">
        <v>83</v>
      </c>
      <c r="AY768" s="254" t="s">
        <v>244</v>
      </c>
    </row>
    <row r="769" s="14" customFormat="1">
      <c r="A769" s="14"/>
      <c r="B769" s="255"/>
      <c r="C769" s="256"/>
      <c r="D769" s="245" t="s">
        <v>253</v>
      </c>
      <c r="E769" s="257" t="s">
        <v>1</v>
      </c>
      <c r="F769" s="258" t="s">
        <v>255</v>
      </c>
      <c r="G769" s="256"/>
      <c r="H769" s="259">
        <v>1</v>
      </c>
      <c r="I769" s="260"/>
      <c r="J769" s="256"/>
      <c r="K769" s="256"/>
      <c r="L769" s="261"/>
      <c r="M769" s="262"/>
      <c r="N769" s="263"/>
      <c r="O769" s="263"/>
      <c r="P769" s="263"/>
      <c r="Q769" s="263"/>
      <c r="R769" s="263"/>
      <c r="S769" s="263"/>
      <c r="T769" s="26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65" t="s">
        <v>253</v>
      </c>
      <c r="AU769" s="265" t="s">
        <v>92</v>
      </c>
      <c r="AV769" s="14" t="s">
        <v>251</v>
      </c>
      <c r="AW769" s="14" t="s">
        <v>36</v>
      </c>
      <c r="AX769" s="14" t="s">
        <v>90</v>
      </c>
      <c r="AY769" s="265" t="s">
        <v>244</v>
      </c>
    </row>
    <row r="770" s="2" customFormat="1" ht="24.15" customHeight="1">
      <c r="A770" s="39"/>
      <c r="B770" s="40"/>
      <c r="C770" s="229" t="s">
        <v>873</v>
      </c>
      <c r="D770" s="229" t="s">
        <v>247</v>
      </c>
      <c r="E770" s="230" t="s">
        <v>2663</v>
      </c>
      <c r="F770" s="231" t="s">
        <v>2664</v>
      </c>
      <c r="G770" s="232" t="s">
        <v>687</v>
      </c>
      <c r="H770" s="233">
        <v>298</v>
      </c>
      <c r="I770" s="234"/>
      <c r="J770" s="235">
        <f>ROUND(I770*H770,2)</f>
        <v>0</v>
      </c>
      <c r="K770" s="236"/>
      <c r="L770" s="45"/>
      <c r="M770" s="237" t="s">
        <v>1</v>
      </c>
      <c r="N770" s="238" t="s">
        <v>48</v>
      </c>
      <c r="O770" s="92"/>
      <c r="P770" s="239">
        <f>O770*H770</f>
        <v>0</v>
      </c>
      <c r="Q770" s="239">
        <v>0.00088000000000000003</v>
      </c>
      <c r="R770" s="239">
        <f>Q770*H770</f>
        <v>0.26224000000000003</v>
      </c>
      <c r="S770" s="239">
        <v>0</v>
      </c>
      <c r="T770" s="240">
        <f>S770*H770</f>
        <v>0</v>
      </c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R770" s="241" t="s">
        <v>251</v>
      </c>
      <c r="AT770" s="241" t="s">
        <v>247</v>
      </c>
      <c r="AU770" s="241" t="s">
        <v>92</v>
      </c>
      <c r="AY770" s="18" t="s">
        <v>244</v>
      </c>
      <c r="BE770" s="242">
        <f>IF(N770="základní",J770,0)</f>
        <v>0</v>
      </c>
      <c r="BF770" s="242">
        <f>IF(N770="snížená",J770,0)</f>
        <v>0</v>
      </c>
      <c r="BG770" s="242">
        <f>IF(N770="zákl. přenesená",J770,0)</f>
        <v>0</v>
      </c>
      <c r="BH770" s="242">
        <f>IF(N770="sníž. přenesená",J770,0)</f>
        <v>0</v>
      </c>
      <c r="BI770" s="242">
        <f>IF(N770="nulová",J770,0)</f>
        <v>0</v>
      </c>
      <c r="BJ770" s="18" t="s">
        <v>90</v>
      </c>
      <c r="BK770" s="242">
        <f>ROUND(I770*H770,2)</f>
        <v>0</v>
      </c>
      <c r="BL770" s="18" t="s">
        <v>251</v>
      </c>
      <c r="BM770" s="241" t="s">
        <v>2665</v>
      </c>
    </row>
    <row r="771" s="15" customFormat="1">
      <c r="A771" s="15"/>
      <c r="B771" s="266"/>
      <c r="C771" s="267"/>
      <c r="D771" s="245" t="s">
        <v>253</v>
      </c>
      <c r="E771" s="268" t="s">
        <v>1</v>
      </c>
      <c r="F771" s="269" t="s">
        <v>2666</v>
      </c>
      <c r="G771" s="267"/>
      <c r="H771" s="268" t="s">
        <v>1</v>
      </c>
      <c r="I771" s="270"/>
      <c r="J771" s="267"/>
      <c r="K771" s="267"/>
      <c r="L771" s="271"/>
      <c r="M771" s="272"/>
      <c r="N771" s="273"/>
      <c r="O771" s="273"/>
      <c r="P771" s="273"/>
      <c r="Q771" s="273"/>
      <c r="R771" s="273"/>
      <c r="S771" s="273"/>
      <c r="T771" s="274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T771" s="275" t="s">
        <v>253</v>
      </c>
      <c r="AU771" s="275" t="s">
        <v>92</v>
      </c>
      <c r="AV771" s="15" t="s">
        <v>90</v>
      </c>
      <c r="AW771" s="15" t="s">
        <v>36</v>
      </c>
      <c r="AX771" s="15" t="s">
        <v>83</v>
      </c>
      <c r="AY771" s="275" t="s">
        <v>244</v>
      </c>
    </row>
    <row r="772" s="13" customFormat="1">
      <c r="A772" s="13"/>
      <c r="B772" s="243"/>
      <c r="C772" s="244"/>
      <c r="D772" s="245" t="s">
        <v>253</v>
      </c>
      <c r="E772" s="246" t="s">
        <v>1</v>
      </c>
      <c r="F772" s="247" t="s">
        <v>2667</v>
      </c>
      <c r="G772" s="244"/>
      <c r="H772" s="248">
        <v>298</v>
      </c>
      <c r="I772" s="249"/>
      <c r="J772" s="244"/>
      <c r="K772" s="244"/>
      <c r="L772" s="250"/>
      <c r="M772" s="251"/>
      <c r="N772" s="252"/>
      <c r="O772" s="252"/>
      <c r="P772" s="252"/>
      <c r="Q772" s="252"/>
      <c r="R772" s="252"/>
      <c r="S772" s="252"/>
      <c r="T772" s="25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4" t="s">
        <v>253</v>
      </c>
      <c r="AU772" s="254" t="s">
        <v>92</v>
      </c>
      <c r="AV772" s="13" t="s">
        <v>92</v>
      </c>
      <c r="AW772" s="13" t="s">
        <v>36</v>
      </c>
      <c r="AX772" s="13" t="s">
        <v>83</v>
      </c>
      <c r="AY772" s="254" t="s">
        <v>244</v>
      </c>
    </row>
    <row r="773" s="14" customFormat="1">
      <c r="A773" s="14"/>
      <c r="B773" s="255"/>
      <c r="C773" s="256"/>
      <c r="D773" s="245" t="s">
        <v>253</v>
      </c>
      <c r="E773" s="257" t="s">
        <v>1</v>
      </c>
      <c r="F773" s="258" t="s">
        <v>255</v>
      </c>
      <c r="G773" s="256"/>
      <c r="H773" s="259">
        <v>298</v>
      </c>
      <c r="I773" s="260"/>
      <c r="J773" s="256"/>
      <c r="K773" s="256"/>
      <c r="L773" s="261"/>
      <c r="M773" s="262"/>
      <c r="N773" s="263"/>
      <c r="O773" s="263"/>
      <c r="P773" s="263"/>
      <c r="Q773" s="263"/>
      <c r="R773" s="263"/>
      <c r="S773" s="263"/>
      <c r="T773" s="26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65" t="s">
        <v>253</v>
      </c>
      <c r="AU773" s="265" t="s">
        <v>92</v>
      </c>
      <c r="AV773" s="14" t="s">
        <v>251</v>
      </c>
      <c r="AW773" s="14" t="s">
        <v>36</v>
      </c>
      <c r="AX773" s="14" t="s">
        <v>90</v>
      </c>
      <c r="AY773" s="265" t="s">
        <v>244</v>
      </c>
    </row>
    <row r="774" s="2" customFormat="1" ht="24.15" customHeight="1">
      <c r="A774" s="39"/>
      <c r="B774" s="40"/>
      <c r="C774" s="229" t="s">
        <v>876</v>
      </c>
      <c r="D774" s="229" t="s">
        <v>247</v>
      </c>
      <c r="E774" s="230" t="s">
        <v>2668</v>
      </c>
      <c r="F774" s="231" t="s">
        <v>2669</v>
      </c>
      <c r="G774" s="232" t="s">
        <v>687</v>
      </c>
      <c r="H774" s="233">
        <v>290</v>
      </c>
      <c r="I774" s="234"/>
      <c r="J774" s="235">
        <f>ROUND(I774*H774,2)</f>
        <v>0</v>
      </c>
      <c r="K774" s="236"/>
      <c r="L774" s="45"/>
      <c r="M774" s="237" t="s">
        <v>1</v>
      </c>
      <c r="N774" s="238" t="s">
        <v>48</v>
      </c>
      <c r="O774" s="92"/>
      <c r="P774" s="239">
        <f>O774*H774</f>
        <v>0</v>
      </c>
      <c r="Q774" s="239">
        <v>0.00088000000000000003</v>
      </c>
      <c r="R774" s="239">
        <f>Q774*H774</f>
        <v>0.25519999999999998</v>
      </c>
      <c r="S774" s="239">
        <v>0</v>
      </c>
      <c r="T774" s="240">
        <f>S774*H774</f>
        <v>0</v>
      </c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R774" s="241" t="s">
        <v>251</v>
      </c>
      <c r="AT774" s="241" t="s">
        <v>247</v>
      </c>
      <c r="AU774" s="241" t="s">
        <v>92</v>
      </c>
      <c r="AY774" s="18" t="s">
        <v>244</v>
      </c>
      <c r="BE774" s="242">
        <f>IF(N774="základní",J774,0)</f>
        <v>0</v>
      </c>
      <c r="BF774" s="242">
        <f>IF(N774="snížená",J774,0)</f>
        <v>0</v>
      </c>
      <c r="BG774" s="242">
        <f>IF(N774="zákl. přenesená",J774,0)</f>
        <v>0</v>
      </c>
      <c r="BH774" s="242">
        <f>IF(N774="sníž. přenesená",J774,0)</f>
        <v>0</v>
      </c>
      <c r="BI774" s="242">
        <f>IF(N774="nulová",J774,0)</f>
        <v>0</v>
      </c>
      <c r="BJ774" s="18" t="s">
        <v>90</v>
      </c>
      <c r="BK774" s="242">
        <f>ROUND(I774*H774,2)</f>
        <v>0</v>
      </c>
      <c r="BL774" s="18" t="s">
        <v>251</v>
      </c>
      <c r="BM774" s="241" t="s">
        <v>2670</v>
      </c>
    </row>
    <row r="775" s="15" customFormat="1">
      <c r="A775" s="15"/>
      <c r="B775" s="266"/>
      <c r="C775" s="267"/>
      <c r="D775" s="245" t="s">
        <v>253</v>
      </c>
      <c r="E775" s="268" t="s">
        <v>1</v>
      </c>
      <c r="F775" s="269" t="s">
        <v>2666</v>
      </c>
      <c r="G775" s="267"/>
      <c r="H775" s="268" t="s">
        <v>1</v>
      </c>
      <c r="I775" s="270"/>
      <c r="J775" s="267"/>
      <c r="K775" s="267"/>
      <c r="L775" s="271"/>
      <c r="M775" s="272"/>
      <c r="N775" s="273"/>
      <c r="O775" s="273"/>
      <c r="P775" s="273"/>
      <c r="Q775" s="273"/>
      <c r="R775" s="273"/>
      <c r="S775" s="273"/>
      <c r="T775" s="274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T775" s="275" t="s">
        <v>253</v>
      </c>
      <c r="AU775" s="275" t="s">
        <v>92</v>
      </c>
      <c r="AV775" s="15" t="s">
        <v>90</v>
      </c>
      <c r="AW775" s="15" t="s">
        <v>36</v>
      </c>
      <c r="AX775" s="15" t="s">
        <v>83</v>
      </c>
      <c r="AY775" s="275" t="s">
        <v>244</v>
      </c>
    </row>
    <row r="776" s="13" customFormat="1">
      <c r="A776" s="13"/>
      <c r="B776" s="243"/>
      <c r="C776" s="244"/>
      <c r="D776" s="245" t="s">
        <v>253</v>
      </c>
      <c r="E776" s="246" t="s">
        <v>1</v>
      </c>
      <c r="F776" s="247" t="s">
        <v>2671</v>
      </c>
      <c r="G776" s="244"/>
      <c r="H776" s="248">
        <v>290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253</v>
      </c>
      <c r="AU776" s="254" t="s">
        <v>92</v>
      </c>
      <c r="AV776" s="13" t="s">
        <v>92</v>
      </c>
      <c r="AW776" s="13" t="s">
        <v>36</v>
      </c>
      <c r="AX776" s="13" t="s">
        <v>83</v>
      </c>
      <c r="AY776" s="254" t="s">
        <v>244</v>
      </c>
    </row>
    <row r="777" s="14" customFormat="1">
      <c r="A777" s="14"/>
      <c r="B777" s="255"/>
      <c r="C777" s="256"/>
      <c r="D777" s="245" t="s">
        <v>253</v>
      </c>
      <c r="E777" s="257" t="s">
        <v>1</v>
      </c>
      <c r="F777" s="258" t="s">
        <v>255</v>
      </c>
      <c r="G777" s="256"/>
      <c r="H777" s="259">
        <v>290</v>
      </c>
      <c r="I777" s="260"/>
      <c r="J777" s="256"/>
      <c r="K777" s="256"/>
      <c r="L777" s="261"/>
      <c r="M777" s="262"/>
      <c r="N777" s="263"/>
      <c r="O777" s="263"/>
      <c r="P777" s="263"/>
      <c r="Q777" s="263"/>
      <c r="R777" s="263"/>
      <c r="S777" s="263"/>
      <c r="T777" s="26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65" t="s">
        <v>253</v>
      </c>
      <c r="AU777" s="265" t="s">
        <v>92</v>
      </c>
      <c r="AV777" s="14" t="s">
        <v>251</v>
      </c>
      <c r="AW777" s="14" t="s">
        <v>36</v>
      </c>
      <c r="AX777" s="14" t="s">
        <v>90</v>
      </c>
      <c r="AY777" s="265" t="s">
        <v>244</v>
      </c>
    </row>
    <row r="778" s="2" customFormat="1" ht="24.15" customHeight="1">
      <c r="A778" s="39"/>
      <c r="B778" s="40"/>
      <c r="C778" s="229" t="s">
        <v>881</v>
      </c>
      <c r="D778" s="229" t="s">
        <v>247</v>
      </c>
      <c r="E778" s="230" t="s">
        <v>2672</v>
      </c>
      <c r="F778" s="231" t="s">
        <v>2673</v>
      </c>
      <c r="G778" s="232" t="s">
        <v>687</v>
      </c>
      <c r="H778" s="233">
        <v>32</v>
      </c>
      <c r="I778" s="234"/>
      <c r="J778" s="235">
        <f>ROUND(I778*H778,2)</f>
        <v>0</v>
      </c>
      <c r="K778" s="236"/>
      <c r="L778" s="45"/>
      <c r="M778" s="237" t="s">
        <v>1</v>
      </c>
      <c r="N778" s="238" t="s">
        <v>48</v>
      </c>
      <c r="O778" s="92"/>
      <c r="P778" s="239">
        <f>O778*H778</f>
        <v>0</v>
      </c>
      <c r="Q778" s="239">
        <v>0.00088000000000000003</v>
      </c>
      <c r="R778" s="239">
        <f>Q778*H778</f>
        <v>0.028160000000000001</v>
      </c>
      <c r="S778" s="239">
        <v>0</v>
      </c>
      <c r="T778" s="240">
        <f>S778*H778</f>
        <v>0</v>
      </c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R778" s="241" t="s">
        <v>251</v>
      </c>
      <c r="AT778" s="241" t="s">
        <v>247</v>
      </c>
      <c r="AU778" s="241" t="s">
        <v>92</v>
      </c>
      <c r="AY778" s="18" t="s">
        <v>244</v>
      </c>
      <c r="BE778" s="242">
        <f>IF(N778="základní",J778,0)</f>
        <v>0</v>
      </c>
      <c r="BF778" s="242">
        <f>IF(N778="snížená",J778,0)</f>
        <v>0</v>
      </c>
      <c r="BG778" s="242">
        <f>IF(N778="zákl. přenesená",J778,0)</f>
        <v>0</v>
      </c>
      <c r="BH778" s="242">
        <f>IF(N778="sníž. přenesená",J778,0)</f>
        <v>0</v>
      </c>
      <c r="BI778" s="242">
        <f>IF(N778="nulová",J778,0)</f>
        <v>0</v>
      </c>
      <c r="BJ778" s="18" t="s">
        <v>90</v>
      </c>
      <c r="BK778" s="242">
        <f>ROUND(I778*H778,2)</f>
        <v>0</v>
      </c>
      <c r="BL778" s="18" t="s">
        <v>251</v>
      </c>
      <c r="BM778" s="241" t="s">
        <v>2674</v>
      </c>
    </row>
    <row r="779" s="15" customFormat="1">
      <c r="A779" s="15"/>
      <c r="B779" s="266"/>
      <c r="C779" s="267"/>
      <c r="D779" s="245" t="s">
        <v>253</v>
      </c>
      <c r="E779" s="268" t="s">
        <v>1</v>
      </c>
      <c r="F779" s="269" t="s">
        <v>2666</v>
      </c>
      <c r="G779" s="267"/>
      <c r="H779" s="268" t="s">
        <v>1</v>
      </c>
      <c r="I779" s="270"/>
      <c r="J779" s="267"/>
      <c r="K779" s="267"/>
      <c r="L779" s="271"/>
      <c r="M779" s="272"/>
      <c r="N779" s="273"/>
      <c r="O779" s="273"/>
      <c r="P779" s="273"/>
      <c r="Q779" s="273"/>
      <c r="R779" s="273"/>
      <c r="S779" s="273"/>
      <c r="T779" s="274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75" t="s">
        <v>253</v>
      </c>
      <c r="AU779" s="275" t="s">
        <v>92</v>
      </c>
      <c r="AV779" s="15" t="s">
        <v>90</v>
      </c>
      <c r="AW779" s="15" t="s">
        <v>36</v>
      </c>
      <c r="AX779" s="15" t="s">
        <v>83</v>
      </c>
      <c r="AY779" s="275" t="s">
        <v>244</v>
      </c>
    </row>
    <row r="780" s="13" customFormat="1">
      <c r="A780" s="13"/>
      <c r="B780" s="243"/>
      <c r="C780" s="244"/>
      <c r="D780" s="245" t="s">
        <v>253</v>
      </c>
      <c r="E780" s="246" t="s">
        <v>1</v>
      </c>
      <c r="F780" s="247" t="s">
        <v>2675</v>
      </c>
      <c r="G780" s="244"/>
      <c r="H780" s="248">
        <v>32</v>
      </c>
      <c r="I780" s="249"/>
      <c r="J780" s="244"/>
      <c r="K780" s="244"/>
      <c r="L780" s="250"/>
      <c r="M780" s="251"/>
      <c r="N780" s="252"/>
      <c r="O780" s="252"/>
      <c r="P780" s="252"/>
      <c r="Q780" s="252"/>
      <c r="R780" s="252"/>
      <c r="S780" s="252"/>
      <c r="T780" s="25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4" t="s">
        <v>253</v>
      </c>
      <c r="AU780" s="254" t="s">
        <v>92</v>
      </c>
      <c r="AV780" s="13" t="s">
        <v>92</v>
      </c>
      <c r="AW780" s="13" t="s">
        <v>36</v>
      </c>
      <c r="AX780" s="13" t="s">
        <v>83</v>
      </c>
      <c r="AY780" s="254" t="s">
        <v>244</v>
      </c>
    </row>
    <row r="781" s="14" customFormat="1">
      <c r="A781" s="14"/>
      <c r="B781" s="255"/>
      <c r="C781" s="256"/>
      <c r="D781" s="245" t="s">
        <v>253</v>
      </c>
      <c r="E781" s="257" t="s">
        <v>1</v>
      </c>
      <c r="F781" s="258" t="s">
        <v>255</v>
      </c>
      <c r="G781" s="256"/>
      <c r="H781" s="259">
        <v>32</v>
      </c>
      <c r="I781" s="260"/>
      <c r="J781" s="256"/>
      <c r="K781" s="256"/>
      <c r="L781" s="261"/>
      <c r="M781" s="262"/>
      <c r="N781" s="263"/>
      <c r="O781" s="263"/>
      <c r="P781" s="263"/>
      <c r="Q781" s="263"/>
      <c r="R781" s="263"/>
      <c r="S781" s="263"/>
      <c r="T781" s="26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65" t="s">
        <v>253</v>
      </c>
      <c r="AU781" s="265" t="s">
        <v>92</v>
      </c>
      <c r="AV781" s="14" t="s">
        <v>251</v>
      </c>
      <c r="AW781" s="14" t="s">
        <v>36</v>
      </c>
      <c r="AX781" s="14" t="s">
        <v>90</v>
      </c>
      <c r="AY781" s="265" t="s">
        <v>244</v>
      </c>
    </row>
    <row r="782" s="2" customFormat="1" ht="24.15" customHeight="1">
      <c r="A782" s="39"/>
      <c r="B782" s="40"/>
      <c r="C782" s="229" t="s">
        <v>886</v>
      </c>
      <c r="D782" s="229" t="s">
        <v>247</v>
      </c>
      <c r="E782" s="230" t="s">
        <v>2676</v>
      </c>
      <c r="F782" s="231" t="s">
        <v>2677</v>
      </c>
      <c r="G782" s="232" t="s">
        <v>687</v>
      </c>
      <c r="H782" s="233">
        <v>88</v>
      </c>
      <c r="I782" s="234"/>
      <c r="J782" s="235">
        <f>ROUND(I782*H782,2)</f>
        <v>0</v>
      </c>
      <c r="K782" s="236"/>
      <c r="L782" s="45"/>
      <c r="M782" s="237" t="s">
        <v>1</v>
      </c>
      <c r="N782" s="238" t="s">
        <v>48</v>
      </c>
      <c r="O782" s="92"/>
      <c r="P782" s="239">
        <f>O782*H782</f>
        <v>0</v>
      </c>
      <c r="Q782" s="239">
        <v>0.00088000000000000003</v>
      </c>
      <c r="R782" s="239">
        <f>Q782*H782</f>
        <v>0.077440000000000009</v>
      </c>
      <c r="S782" s="239">
        <v>0</v>
      </c>
      <c r="T782" s="240">
        <f>S782*H782</f>
        <v>0</v>
      </c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R782" s="241" t="s">
        <v>251</v>
      </c>
      <c r="AT782" s="241" t="s">
        <v>247</v>
      </c>
      <c r="AU782" s="241" t="s">
        <v>92</v>
      </c>
      <c r="AY782" s="18" t="s">
        <v>244</v>
      </c>
      <c r="BE782" s="242">
        <f>IF(N782="základní",J782,0)</f>
        <v>0</v>
      </c>
      <c r="BF782" s="242">
        <f>IF(N782="snížená",J782,0)</f>
        <v>0</v>
      </c>
      <c r="BG782" s="242">
        <f>IF(N782="zákl. přenesená",J782,0)</f>
        <v>0</v>
      </c>
      <c r="BH782" s="242">
        <f>IF(N782="sníž. přenesená",J782,0)</f>
        <v>0</v>
      </c>
      <c r="BI782" s="242">
        <f>IF(N782="nulová",J782,0)</f>
        <v>0</v>
      </c>
      <c r="BJ782" s="18" t="s">
        <v>90</v>
      </c>
      <c r="BK782" s="242">
        <f>ROUND(I782*H782,2)</f>
        <v>0</v>
      </c>
      <c r="BL782" s="18" t="s">
        <v>251</v>
      </c>
      <c r="BM782" s="241" t="s">
        <v>2678</v>
      </c>
    </row>
    <row r="783" s="15" customFormat="1">
      <c r="A783" s="15"/>
      <c r="B783" s="266"/>
      <c r="C783" s="267"/>
      <c r="D783" s="245" t="s">
        <v>253</v>
      </c>
      <c r="E783" s="268" t="s">
        <v>1</v>
      </c>
      <c r="F783" s="269" t="s">
        <v>2666</v>
      </c>
      <c r="G783" s="267"/>
      <c r="H783" s="268" t="s">
        <v>1</v>
      </c>
      <c r="I783" s="270"/>
      <c r="J783" s="267"/>
      <c r="K783" s="267"/>
      <c r="L783" s="271"/>
      <c r="M783" s="272"/>
      <c r="N783" s="273"/>
      <c r="O783" s="273"/>
      <c r="P783" s="273"/>
      <c r="Q783" s="273"/>
      <c r="R783" s="273"/>
      <c r="S783" s="273"/>
      <c r="T783" s="274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75" t="s">
        <v>253</v>
      </c>
      <c r="AU783" s="275" t="s">
        <v>92</v>
      </c>
      <c r="AV783" s="15" t="s">
        <v>90</v>
      </c>
      <c r="AW783" s="15" t="s">
        <v>36</v>
      </c>
      <c r="AX783" s="15" t="s">
        <v>83</v>
      </c>
      <c r="AY783" s="275" t="s">
        <v>244</v>
      </c>
    </row>
    <row r="784" s="13" customFormat="1">
      <c r="A784" s="13"/>
      <c r="B784" s="243"/>
      <c r="C784" s="244"/>
      <c r="D784" s="245" t="s">
        <v>253</v>
      </c>
      <c r="E784" s="246" t="s">
        <v>1</v>
      </c>
      <c r="F784" s="247" t="s">
        <v>2679</v>
      </c>
      <c r="G784" s="244"/>
      <c r="H784" s="248">
        <v>88</v>
      </c>
      <c r="I784" s="249"/>
      <c r="J784" s="244"/>
      <c r="K784" s="244"/>
      <c r="L784" s="250"/>
      <c r="M784" s="251"/>
      <c r="N784" s="252"/>
      <c r="O784" s="252"/>
      <c r="P784" s="252"/>
      <c r="Q784" s="252"/>
      <c r="R784" s="252"/>
      <c r="S784" s="252"/>
      <c r="T784" s="25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54" t="s">
        <v>253</v>
      </c>
      <c r="AU784" s="254" t="s">
        <v>92</v>
      </c>
      <c r="AV784" s="13" t="s">
        <v>92</v>
      </c>
      <c r="AW784" s="13" t="s">
        <v>36</v>
      </c>
      <c r="AX784" s="13" t="s">
        <v>83</v>
      </c>
      <c r="AY784" s="254" t="s">
        <v>244</v>
      </c>
    </row>
    <row r="785" s="14" customFormat="1">
      <c r="A785" s="14"/>
      <c r="B785" s="255"/>
      <c r="C785" s="256"/>
      <c r="D785" s="245" t="s">
        <v>253</v>
      </c>
      <c r="E785" s="257" t="s">
        <v>1</v>
      </c>
      <c r="F785" s="258" t="s">
        <v>255</v>
      </c>
      <c r="G785" s="256"/>
      <c r="H785" s="259">
        <v>88</v>
      </c>
      <c r="I785" s="260"/>
      <c r="J785" s="256"/>
      <c r="K785" s="256"/>
      <c r="L785" s="261"/>
      <c r="M785" s="262"/>
      <c r="N785" s="263"/>
      <c r="O785" s="263"/>
      <c r="P785" s="263"/>
      <c r="Q785" s="263"/>
      <c r="R785" s="263"/>
      <c r="S785" s="263"/>
      <c r="T785" s="26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65" t="s">
        <v>253</v>
      </c>
      <c r="AU785" s="265" t="s">
        <v>92</v>
      </c>
      <c r="AV785" s="14" t="s">
        <v>251</v>
      </c>
      <c r="AW785" s="14" t="s">
        <v>36</v>
      </c>
      <c r="AX785" s="14" t="s">
        <v>90</v>
      </c>
      <c r="AY785" s="265" t="s">
        <v>244</v>
      </c>
    </row>
    <row r="786" s="2" customFormat="1" ht="24.15" customHeight="1">
      <c r="A786" s="39"/>
      <c r="B786" s="40"/>
      <c r="C786" s="229" t="s">
        <v>2062</v>
      </c>
      <c r="D786" s="229" t="s">
        <v>247</v>
      </c>
      <c r="E786" s="230" t="s">
        <v>2680</v>
      </c>
      <c r="F786" s="231" t="s">
        <v>2681</v>
      </c>
      <c r="G786" s="232" t="s">
        <v>250</v>
      </c>
      <c r="H786" s="233">
        <v>278</v>
      </c>
      <c r="I786" s="234"/>
      <c r="J786" s="235">
        <f>ROUND(I786*H786,2)</f>
        <v>0</v>
      </c>
      <c r="K786" s="236"/>
      <c r="L786" s="45"/>
      <c r="M786" s="237" t="s">
        <v>1</v>
      </c>
      <c r="N786" s="238" t="s">
        <v>48</v>
      </c>
      <c r="O786" s="92"/>
      <c r="P786" s="239">
        <f>O786*H786</f>
        <v>0</v>
      </c>
      <c r="Q786" s="239">
        <v>0.024160000000000001</v>
      </c>
      <c r="R786" s="239">
        <f>Q786*H786</f>
        <v>6.7164800000000007</v>
      </c>
      <c r="S786" s="239">
        <v>0</v>
      </c>
      <c r="T786" s="240">
        <f>S786*H786</f>
        <v>0</v>
      </c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R786" s="241" t="s">
        <v>251</v>
      </c>
      <c r="AT786" s="241" t="s">
        <v>247</v>
      </c>
      <c r="AU786" s="241" t="s">
        <v>92</v>
      </c>
      <c r="AY786" s="18" t="s">
        <v>244</v>
      </c>
      <c r="BE786" s="242">
        <f>IF(N786="základní",J786,0)</f>
        <v>0</v>
      </c>
      <c r="BF786" s="242">
        <f>IF(N786="snížená",J786,0)</f>
        <v>0</v>
      </c>
      <c r="BG786" s="242">
        <f>IF(N786="zákl. přenesená",J786,0)</f>
        <v>0</v>
      </c>
      <c r="BH786" s="242">
        <f>IF(N786="sníž. přenesená",J786,0)</f>
        <v>0</v>
      </c>
      <c r="BI786" s="242">
        <f>IF(N786="nulová",J786,0)</f>
        <v>0</v>
      </c>
      <c r="BJ786" s="18" t="s">
        <v>90</v>
      </c>
      <c r="BK786" s="242">
        <f>ROUND(I786*H786,2)</f>
        <v>0</v>
      </c>
      <c r="BL786" s="18" t="s">
        <v>251</v>
      </c>
      <c r="BM786" s="241" t="s">
        <v>2682</v>
      </c>
    </row>
    <row r="787" s="15" customFormat="1">
      <c r="A787" s="15"/>
      <c r="B787" s="266"/>
      <c r="C787" s="267"/>
      <c r="D787" s="245" t="s">
        <v>253</v>
      </c>
      <c r="E787" s="268" t="s">
        <v>1</v>
      </c>
      <c r="F787" s="269" t="s">
        <v>2683</v>
      </c>
      <c r="G787" s="267"/>
      <c r="H787" s="268" t="s">
        <v>1</v>
      </c>
      <c r="I787" s="270"/>
      <c r="J787" s="267"/>
      <c r="K787" s="267"/>
      <c r="L787" s="271"/>
      <c r="M787" s="272"/>
      <c r="N787" s="273"/>
      <c r="O787" s="273"/>
      <c r="P787" s="273"/>
      <c r="Q787" s="273"/>
      <c r="R787" s="273"/>
      <c r="S787" s="273"/>
      <c r="T787" s="274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T787" s="275" t="s">
        <v>253</v>
      </c>
      <c r="AU787" s="275" t="s">
        <v>92</v>
      </c>
      <c r="AV787" s="15" t="s">
        <v>90</v>
      </c>
      <c r="AW787" s="15" t="s">
        <v>36</v>
      </c>
      <c r="AX787" s="15" t="s">
        <v>83</v>
      </c>
      <c r="AY787" s="275" t="s">
        <v>244</v>
      </c>
    </row>
    <row r="788" s="13" customFormat="1">
      <c r="A788" s="13"/>
      <c r="B788" s="243"/>
      <c r="C788" s="244"/>
      <c r="D788" s="245" t="s">
        <v>253</v>
      </c>
      <c r="E788" s="246" t="s">
        <v>1</v>
      </c>
      <c r="F788" s="247" t="s">
        <v>1335</v>
      </c>
      <c r="G788" s="244"/>
      <c r="H788" s="248">
        <v>131</v>
      </c>
      <c r="I788" s="249"/>
      <c r="J788" s="244"/>
      <c r="K788" s="244"/>
      <c r="L788" s="250"/>
      <c r="M788" s="251"/>
      <c r="N788" s="252"/>
      <c r="O788" s="252"/>
      <c r="P788" s="252"/>
      <c r="Q788" s="252"/>
      <c r="R788" s="252"/>
      <c r="S788" s="252"/>
      <c r="T788" s="25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54" t="s">
        <v>253</v>
      </c>
      <c r="AU788" s="254" t="s">
        <v>92</v>
      </c>
      <c r="AV788" s="13" t="s">
        <v>92</v>
      </c>
      <c r="AW788" s="13" t="s">
        <v>36</v>
      </c>
      <c r="AX788" s="13" t="s">
        <v>83</v>
      </c>
      <c r="AY788" s="254" t="s">
        <v>244</v>
      </c>
    </row>
    <row r="789" s="15" customFormat="1">
      <c r="A789" s="15"/>
      <c r="B789" s="266"/>
      <c r="C789" s="267"/>
      <c r="D789" s="245" t="s">
        <v>253</v>
      </c>
      <c r="E789" s="268" t="s">
        <v>1</v>
      </c>
      <c r="F789" s="269" t="s">
        <v>2683</v>
      </c>
      <c r="G789" s="267"/>
      <c r="H789" s="268" t="s">
        <v>1</v>
      </c>
      <c r="I789" s="270"/>
      <c r="J789" s="267"/>
      <c r="K789" s="267"/>
      <c r="L789" s="271"/>
      <c r="M789" s="272"/>
      <c r="N789" s="273"/>
      <c r="O789" s="273"/>
      <c r="P789" s="273"/>
      <c r="Q789" s="273"/>
      <c r="R789" s="273"/>
      <c r="S789" s="273"/>
      <c r="T789" s="274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75" t="s">
        <v>253</v>
      </c>
      <c r="AU789" s="275" t="s">
        <v>92</v>
      </c>
      <c r="AV789" s="15" t="s">
        <v>90</v>
      </c>
      <c r="AW789" s="15" t="s">
        <v>36</v>
      </c>
      <c r="AX789" s="15" t="s">
        <v>83</v>
      </c>
      <c r="AY789" s="275" t="s">
        <v>244</v>
      </c>
    </row>
    <row r="790" s="13" customFormat="1">
      <c r="A790" s="13"/>
      <c r="B790" s="243"/>
      <c r="C790" s="244"/>
      <c r="D790" s="245" t="s">
        <v>253</v>
      </c>
      <c r="E790" s="246" t="s">
        <v>1</v>
      </c>
      <c r="F790" s="247" t="s">
        <v>251</v>
      </c>
      <c r="G790" s="244"/>
      <c r="H790" s="248">
        <v>4</v>
      </c>
      <c r="I790" s="249"/>
      <c r="J790" s="244"/>
      <c r="K790" s="244"/>
      <c r="L790" s="250"/>
      <c r="M790" s="251"/>
      <c r="N790" s="252"/>
      <c r="O790" s="252"/>
      <c r="P790" s="252"/>
      <c r="Q790" s="252"/>
      <c r="R790" s="252"/>
      <c r="S790" s="252"/>
      <c r="T790" s="25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4" t="s">
        <v>253</v>
      </c>
      <c r="AU790" s="254" t="s">
        <v>92</v>
      </c>
      <c r="AV790" s="13" t="s">
        <v>92</v>
      </c>
      <c r="AW790" s="13" t="s">
        <v>36</v>
      </c>
      <c r="AX790" s="13" t="s">
        <v>83</v>
      </c>
      <c r="AY790" s="254" t="s">
        <v>244</v>
      </c>
    </row>
    <row r="791" s="15" customFormat="1">
      <c r="A791" s="15"/>
      <c r="B791" s="266"/>
      <c r="C791" s="267"/>
      <c r="D791" s="245" t="s">
        <v>253</v>
      </c>
      <c r="E791" s="268" t="s">
        <v>1</v>
      </c>
      <c r="F791" s="269" t="s">
        <v>2684</v>
      </c>
      <c r="G791" s="267"/>
      <c r="H791" s="268" t="s">
        <v>1</v>
      </c>
      <c r="I791" s="270"/>
      <c r="J791" s="267"/>
      <c r="K791" s="267"/>
      <c r="L791" s="271"/>
      <c r="M791" s="272"/>
      <c r="N791" s="273"/>
      <c r="O791" s="273"/>
      <c r="P791" s="273"/>
      <c r="Q791" s="273"/>
      <c r="R791" s="273"/>
      <c r="S791" s="273"/>
      <c r="T791" s="274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75" t="s">
        <v>253</v>
      </c>
      <c r="AU791" s="275" t="s">
        <v>92</v>
      </c>
      <c r="AV791" s="15" t="s">
        <v>90</v>
      </c>
      <c r="AW791" s="15" t="s">
        <v>36</v>
      </c>
      <c r="AX791" s="15" t="s">
        <v>83</v>
      </c>
      <c r="AY791" s="275" t="s">
        <v>244</v>
      </c>
    </row>
    <row r="792" s="13" customFormat="1">
      <c r="A792" s="13"/>
      <c r="B792" s="243"/>
      <c r="C792" s="244"/>
      <c r="D792" s="245" t="s">
        <v>253</v>
      </c>
      <c r="E792" s="246" t="s">
        <v>1</v>
      </c>
      <c r="F792" s="247" t="s">
        <v>1335</v>
      </c>
      <c r="G792" s="244"/>
      <c r="H792" s="248">
        <v>131</v>
      </c>
      <c r="I792" s="249"/>
      <c r="J792" s="244"/>
      <c r="K792" s="244"/>
      <c r="L792" s="250"/>
      <c r="M792" s="251"/>
      <c r="N792" s="252"/>
      <c r="O792" s="252"/>
      <c r="P792" s="252"/>
      <c r="Q792" s="252"/>
      <c r="R792" s="252"/>
      <c r="S792" s="252"/>
      <c r="T792" s="25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4" t="s">
        <v>253</v>
      </c>
      <c r="AU792" s="254" t="s">
        <v>92</v>
      </c>
      <c r="AV792" s="13" t="s">
        <v>92</v>
      </c>
      <c r="AW792" s="13" t="s">
        <v>36</v>
      </c>
      <c r="AX792" s="13" t="s">
        <v>83</v>
      </c>
      <c r="AY792" s="254" t="s">
        <v>244</v>
      </c>
    </row>
    <row r="793" s="15" customFormat="1">
      <c r="A793" s="15"/>
      <c r="B793" s="266"/>
      <c r="C793" s="267"/>
      <c r="D793" s="245" t="s">
        <v>253</v>
      </c>
      <c r="E793" s="268" t="s">
        <v>1</v>
      </c>
      <c r="F793" s="269" t="s">
        <v>2684</v>
      </c>
      <c r="G793" s="267"/>
      <c r="H793" s="268" t="s">
        <v>1</v>
      </c>
      <c r="I793" s="270"/>
      <c r="J793" s="267"/>
      <c r="K793" s="267"/>
      <c r="L793" s="271"/>
      <c r="M793" s="272"/>
      <c r="N793" s="273"/>
      <c r="O793" s="273"/>
      <c r="P793" s="273"/>
      <c r="Q793" s="273"/>
      <c r="R793" s="273"/>
      <c r="S793" s="273"/>
      <c r="T793" s="274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T793" s="275" t="s">
        <v>253</v>
      </c>
      <c r="AU793" s="275" t="s">
        <v>92</v>
      </c>
      <c r="AV793" s="15" t="s">
        <v>90</v>
      </c>
      <c r="AW793" s="15" t="s">
        <v>36</v>
      </c>
      <c r="AX793" s="15" t="s">
        <v>83</v>
      </c>
      <c r="AY793" s="275" t="s">
        <v>244</v>
      </c>
    </row>
    <row r="794" s="13" customFormat="1">
      <c r="A794" s="13"/>
      <c r="B794" s="243"/>
      <c r="C794" s="244"/>
      <c r="D794" s="245" t="s">
        <v>253</v>
      </c>
      <c r="E794" s="246" t="s">
        <v>1</v>
      </c>
      <c r="F794" s="247" t="s">
        <v>251</v>
      </c>
      <c r="G794" s="244"/>
      <c r="H794" s="248">
        <v>4</v>
      </c>
      <c r="I794" s="249"/>
      <c r="J794" s="244"/>
      <c r="K794" s="244"/>
      <c r="L794" s="250"/>
      <c r="M794" s="251"/>
      <c r="N794" s="252"/>
      <c r="O794" s="252"/>
      <c r="P794" s="252"/>
      <c r="Q794" s="252"/>
      <c r="R794" s="252"/>
      <c r="S794" s="252"/>
      <c r="T794" s="25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54" t="s">
        <v>253</v>
      </c>
      <c r="AU794" s="254" t="s">
        <v>92</v>
      </c>
      <c r="AV794" s="13" t="s">
        <v>92</v>
      </c>
      <c r="AW794" s="13" t="s">
        <v>36</v>
      </c>
      <c r="AX794" s="13" t="s">
        <v>83</v>
      </c>
      <c r="AY794" s="254" t="s">
        <v>244</v>
      </c>
    </row>
    <row r="795" s="15" customFormat="1">
      <c r="A795" s="15"/>
      <c r="B795" s="266"/>
      <c r="C795" s="267"/>
      <c r="D795" s="245" t="s">
        <v>253</v>
      </c>
      <c r="E795" s="268" t="s">
        <v>1</v>
      </c>
      <c r="F795" s="269" t="s">
        <v>2685</v>
      </c>
      <c r="G795" s="267"/>
      <c r="H795" s="268" t="s">
        <v>1</v>
      </c>
      <c r="I795" s="270"/>
      <c r="J795" s="267"/>
      <c r="K795" s="267"/>
      <c r="L795" s="271"/>
      <c r="M795" s="272"/>
      <c r="N795" s="273"/>
      <c r="O795" s="273"/>
      <c r="P795" s="273"/>
      <c r="Q795" s="273"/>
      <c r="R795" s="273"/>
      <c r="S795" s="273"/>
      <c r="T795" s="274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T795" s="275" t="s">
        <v>253</v>
      </c>
      <c r="AU795" s="275" t="s">
        <v>92</v>
      </c>
      <c r="AV795" s="15" t="s">
        <v>90</v>
      </c>
      <c r="AW795" s="15" t="s">
        <v>36</v>
      </c>
      <c r="AX795" s="15" t="s">
        <v>83</v>
      </c>
      <c r="AY795" s="275" t="s">
        <v>244</v>
      </c>
    </row>
    <row r="796" s="13" customFormat="1">
      <c r="A796" s="13"/>
      <c r="B796" s="243"/>
      <c r="C796" s="244"/>
      <c r="D796" s="245" t="s">
        <v>253</v>
      </c>
      <c r="E796" s="246" t="s">
        <v>1</v>
      </c>
      <c r="F796" s="247" t="s">
        <v>251</v>
      </c>
      <c r="G796" s="244"/>
      <c r="H796" s="248">
        <v>4</v>
      </c>
      <c r="I796" s="249"/>
      <c r="J796" s="244"/>
      <c r="K796" s="244"/>
      <c r="L796" s="250"/>
      <c r="M796" s="251"/>
      <c r="N796" s="252"/>
      <c r="O796" s="252"/>
      <c r="P796" s="252"/>
      <c r="Q796" s="252"/>
      <c r="R796" s="252"/>
      <c r="S796" s="252"/>
      <c r="T796" s="25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4" t="s">
        <v>253</v>
      </c>
      <c r="AU796" s="254" t="s">
        <v>92</v>
      </c>
      <c r="AV796" s="13" t="s">
        <v>92</v>
      </c>
      <c r="AW796" s="13" t="s">
        <v>36</v>
      </c>
      <c r="AX796" s="13" t="s">
        <v>83</v>
      </c>
      <c r="AY796" s="254" t="s">
        <v>244</v>
      </c>
    </row>
    <row r="797" s="15" customFormat="1">
      <c r="A797" s="15"/>
      <c r="B797" s="266"/>
      <c r="C797" s="267"/>
      <c r="D797" s="245" t="s">
        <v>253</v>
      </c>
      <c r="E797" s="268" t="s">
        <v>1</v>
      </c>
      <c r="F797" s="269" t="s">
        <v>2686</v>
      </c>
      <c r="G797" s="267"/>
      <c r="H797" s="268" t="s">
        <v>1</v>
      </c>
      <c r="I797" s="270"/>
      <c r="J797" s="267"/>
      <c r="K797" s="267"/>
      <c r="L797" s="271"/>
      <c r="M797" s="272"/>
      <c r="N797" s="273"/>
      <c r="O797" s="273"/>
      <c r="P797" s="273"/>
      <c r="Q797" s="273"/>
      <c r="R797" s="273"/>
      <c r="S797" s="273"/>
      <c r="T797" s="274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T797" s="275" t="s">
        <v>253</v>
      </c>
      <c r="AU797" s="275" t="s">
        <v>92</v>
      </c>
      <c r="AV797" s="15" t="s">
        <v>90</v>
      </c>
      <c r="AW797" s="15" t="s">
        <v>36</v>
      </c>
      <c r="AX797" s="15" t="s">
        <v>83</v>
      </c>
      <c r="AY797" s="275" t="s">
        <v>244</v>
      </c>
    </row>
    <row r="798" s="13" customFormat="1">
      <c r="A798" s="13"/>
      <c r="B798" s="243"/>
      <c r="C798" s="244"/>
      <c r="D798" s="245" t="s">
        <v>253</v>
      </c>
      <c r="E798" s="246" t="s">
        <v>1</v>
      </c>
      <c r="F798" s="247" t="s">
        <v>251</v>
      </c>
      <c r="G798" s="244"/>
      <c r="H798" s="248">
        <v>4</v>
      </c>
      <c r="I798" s="249"/>
      <c r="J798" s="244"/>
      <c r="K798" s="244"/>
      <c r="L798" s="250"/>
      <c r="M798" s="251"/>
      <c r="N798" s="252"/>
      <c r="O798" s="252"/>
      <c r="P798" s="252"/>
      <c r="Q798" s="252"/>
      <c r="R798" s="252"/>
      <c r="S798" s="252"/>
      <c r="T798" s="25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54" t="s">
        <v>253</v>
      </c>
      <c r="AU798" s="254" t="s">
        <v>92</v>
      </c>
      <c r="AV798" s="13" t="s">
        <v>92</v>
      </c>
      <c r="AW798" s="13" t="s">
        <v>36</v>
      </c>
      <c r="AX798" s="13" t="s">
        <v>83</v>
      </c>
      <c r="AY798" s="254" t="s">
        <v>244</v>
      </c>
    </row>
    <row r="799" s="14" customFormat="1">
      <c r="A799" s="14"/>
      <c r="B799" s="255"/>
      <c r="C799" s="256"/>
      <c r="D799" s="245" t="s">
        <v>253</v>
      </c>
      <c r="E799" s="257" t="s">
        <v>1</v>
      </c>
      <c r="F799" s="258" t="s">
        <v>255</v>
      </c>
      <c r="G799" s="256"/>
      <c r="H799" s="259">
        <v>278</v>
      </c>
      <c r="I799" s="260"/>
      <c r="J799" s="256"/>
      <c r="K799" s="256"/>
      <c r="L799" s="261"/>
      <c r="M799" s="262"/>
      <c r="N799" s="263"/>
      <c r="O799" s="263"/>
      <c r="P799" s="263"/>
      <c r="Q799" s="263"/>
      <c r="R799" s="263"/>
      <c r="S799" s="263"/>
      <c r="T799" s="26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65" t="s">
        <v>253</v>
      </c>
      <c r="AU799" s="265" t="s">
        <v>92</v>
      </c>
      <c r="AV799" s="14" t="s">
        <v>251</v>
      </c>
      <c r="AW799" s="14" t="s">
        <v>36</v>
      </c>
      <c r="AX799" s="14" t="s">
        <v>90</v>
      </c>
      <c r="AY799" s="265" t="s">
        <v>244</v>
      </c>
    </row>
    <row r="800" s="2" customFormat="1" ht="16.5" customHeight="1">
      <c r="A800" s="39"/>
      <c r="B800" s="40"/>
      <c r="C800" s="287" t="s">
        <v>2066</v>
      </c>
      <c r="D800" s="287" t="s">
        <v>529</v>
      </c>
      <c r="E800" s="288" t="s">
        <v>1489</v>
      </c>
      <c r="F800" s="289" t="s">
        <v>2687</v>
      </c>
      <c r="G800" s="290" t="s">
        <v>184</v>
      </c>
      <c r="H800" s="291">
        <v>2106</v>
      </c>
      <c r="I800" s="292"/>
      <c r="J800" s="293">
        <f>ROUND(I800*H800,2)</f>
        <v>0</v>
      </c>
      <c r="K800" s="294"/>
      <c r="L800" s="295"/>
      <c r="M800" s="296" t="s">
        <v>1</v>
      </c>
      <c r="N800" s="297" t="s">
        <v>48</v>
      </c>
      <c r="O800" s="92"/>
      <c r="P800" s="239">
        <f>O800*H800</f>
        <v>0</v>
      </c>
      <c r="Q800" s="239">
        <v>0.19500000000000001</v>
      </c>
      <c r="R800" s="239">
        <f>Q800*H800</f>
        <v>410.67000000000002</v>
      </c>
      <c r="S800" s="239">
        <v>0</v>
      </c>
      <c r="T800" s="240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41" t="s">
        <v>280</v>
      </c>
      <c r="AT800" s="241" t="s">
        <v>529</v>
      </c>
      <c r="AU800" s="241" t="s">
        <v>92</v>
      </c>
      <c r="AY800" s="18" t="s">
        <v>244</v>
      </c>
      <c r="BE800" s="242">
        <f>IF(N800="základní",J800,0)</f>
        <v>0</v>
      </c>
      <c r="BF800" s="242">
        <f>IF(N800="snížená",J800,0)</f>
        <v>0</v>
      </c>
      <c r="BG800" s="242">
        <f>IF(N800="zákl. přenesená",J800,0)</f>
        <v>0</v>
      </c>
      <c r="BH800" s="242">
        <f>IF(N800="sníž. přenesená",J800,0)</f>
        <v>0</v>
      </c>
      <c r="BI800" s="242">
        <f>IF(N800="nulová",J800,0)</f>
        <v>0</v>
      </c>
      <c r="BJ800" s="18" t="s">
        <v>90</v>
      </c>
      <c r="BK800" s="242">
        <f>ROUND(I800*H800,2)</f>
        <v>0</v>
      </c>
      <c r="BL800" s="18" t="s">
        <v>251</v>
      </c>
      <c r="BM800" s="241" t="s">
        <v>2688</v>
      </c>
    </row>
    <row r="801" s="2" customFormat="1" ht="24.15" customHeight="1">
      <c r="A801" s="39"/>
      <c r="B801" s="40"/>
      <c r="C801" s="229" t="s">
        <v>2070</v>
      </c>
      <c r="D801" s="229" t="s">
        <v>247</v>
      </c>
      <c r="E801" s="230" t="s">
        <v>2680</v>
      </c>
      <c r="F801" s="231" t="s">
        <v>2681</v>
      </c>
      <c r="G801" s="232" t="s">
        <v>250</v>
      </c>
      <c r="H801" s="233">
        <v>2</v>
      </c>
      <c r="I801" s="234"/>
      <c r="J801" s="235">
        <f>ROUND(I801*H801,2)</f>
        <v>0</v>
      </c>
      <c r="K801" s="236"/>
      <c r="L801" s="45"/>
      <c r="M801" s="237" t="s">
        <v>1</v>
      </c>
      <c r="N801" s="238" t="s">
        <v>48</v>
      </c>
      <c r="O801" s="92"/>
      <c r="P801" s="239">
        <f>O801*H801</f>
        <v>0</v>
      </c>
      <c r="Q801" s="239">
        <v>0.024160000000000001</v>
      </c>
      <c r="R801" s="239">
        <f>Q801*H801</f>
        <v>0.048320000000000002</v>
      </c>
      <c r="S801" s="239">
        <v>0</v>
      </c>
      <c r="T801" s="240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241" t="s">
        <v>251</v>
      </c>
      <c r="AT801" s="241" t="s">
        <v>247</v>
      </c>
      <c r="AU801" s="241" t="s">
        <v>92</v>
      </c>
      <c r="AY801" s="18" t="s">
        <v>244</v>
      </c>
      <c r="BE801" s="242">
        <f>IF(N801="základní",J801,0)</f>
        <v>0</v>
      </c>
      <c r="BF801" s="242">
        <f>IF(N801="snížená",J801,0)</f>
        <v>0</v>
      </c>
      <c r="BG801" s="242">
        <f>IF(N801="zákl. přenesená",J801,0)</f>
        <v>0</v>
      </c>
      <c r="BH801" s="242">
        <f>IF(N801="sníž. přenesená",J801,0)</f>
        <v>0</v>
      </c>
      <c r="BI801" s="242">
        <f>IF(N801="nulová",J801,0)</f>
        <v>0</v>
      </c>
      <c r="BJ801" s="18" t="s">
        <v>90</v>
      </c>
      <c r="BK801" s="242">
        <f>ROUND(I801*H801,2)</f>
        <v>0</v>
      </c>
      <c r="BL801" s="18" t="s">
        <v>251</v>
      </c>
      <c r="BM801" s="241" t="s">
        <v>2689</v>
      </c>
    </row>
    <row r="802" s="13" customFormat="1">
      <c r="A802" s="13"/>
      <c r="B802" s="243"/>
      <c r="C802" s="244"/>
      <c r="D802" s="245" t="s">
        <v>253</v>
      </c>
      <c r="E802" s="246" t="s">
        <v>1</v>
      </c>
      <c r="F802" s="247" t="s">
        <v>2690</v>
      </c>
      <c r="G802" s="244"/>
      <c r="H802" s="248">
        <v>2</v>
      </c>
      <c r="I802" s="249"/>
      <c r="J802" s="244"/>
      <c r="K802" s="244"/>
      <c r="L802" s="250"/>
      <c r="M802" s="251"/>
      <c r="N802" s="252"/>
      <c r="O802" s="252"/>
      <c r="P802" s="252"/>
      <c r="Q802" s="252"/>
      <c r="R802" s="252"/>
      <c r="S802" s="252"/>
      <c r="T802" s="25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4" t="s">
        <v>253</v>
      </c>
      <c r="AU802" s="254" t="s">
        <v>92</v>
      </c>
      <c r="AV802" s="13" t="s">
        <v>92</v>
      </c>
      <c r="AW802" s="13" t="s">
        <v>36</v>
      </c>
      <c r="AX802" s="13" t="s">
        <v>90</v>
      </c>
      <c r="AY802" s="254" t="s">
        <v>244</v>
      </c>
    </row>
    <row r="803" s="2" customFormat="1" ht="24.15" customHeight="1">
      <c r="A803" s="39"/>
      <c r="B803" s="40"/>
      <c r="C803" s="287" t="s">
        <v>514</v>
      </c>
      <c r="D803" s="287" t="s">
        <v>529</v>
      </c>
      <c r="E803" s="288" t="s">
        <v>2691</v>
      </c>
      <c r="F803" s="289" t="s">
        <v>2692</v>
      </c>
      <c r="G803" s="290" t="s">
        <v>171</v>
      </c>
      <c r="H803" s="291">
        <v>1.0800000000000001</v>
      </c>
      <c r="I803" s="292"/>
      <c r="J803" s="293">
        <f>ROUND(I803*H803,2)</f>
        <v>0</v>
      </c>
      <c r="K803" s="294"/>
      <c r="L803" s="295"/>
      <c r="M803" s="296" t="s">
        <v>1</v>
      </c>
      <c r="N803" s="297" t="s">
        <v>48</v>
      </c>
      <c r="O803" s="92"/>
      <c r="P803" s="239">
        <f>O803*H803</f>
        <v>0</v>
      </c>
      <c r="Q803" s="239">
        <v>2.6499999999999999</v>
      </c>
      <c r="R803" s="239">
        <f>Q803*H803</f>
        <v>2.8620000000000001</v>
      </c>
      <c r="S803" s="239">
        <v>0</v>
      </c>
      <c r="T803" s="240">
        <f>S803*H803</f>
        <v>0</v>
      </c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R803" s="241" t="s">
        <v>280</v>
      </c>
      <c r="AT803" s="241" t="s">
        <v>529</v>
      </c>
      <c r="AU803" s="241" t="s">
        <v>92</v>
      </c>
      <c r="AY803" s="18" t="s">
        <v>244</v>
      </c>
      <c r="BE803" s="242">
        <f>IF(N803="základní",J803,0)</f>
        <v>0</v>
      </c>
      <c r="BF803" s="242">
        <f>IF(N803="snížená",J803,0)</f>
        <v>0</v>
      </c>
      <c r="BG803" s="242">
        <f>IF(N803="zákl. přenesená",J803,0)</f>
        <v>0</v>
      </c>
      <c r="BH803" s="242">
        <f>IF(N803="sníž. přenesená",J803,0)</f>
        <v>0</v>
      </c>
      <c r="BI803" s="242">
        <f>IF(N803="nulová",J803,0)</f>
        <v>0</v>
      </c>
      <c r="BJ803" s="18" t="s">
        <v>90</v>
      </c>
      <c r="BK803" s="242">
        <f>ROUND(I803*H803,2)</f>
        <v>0</v>
      </c>
      <c r="BL803" s="18" t="s">
        <v>251</v>
      </c>
      <c r="BM803" s="241" t="s">
        <v>2693</v>
      </c>
    </row>
    <row r="804" s="2" customFormat="1">
      <c r="A804" s="39"/>
      <c r="B804" s="40"/>
      <c r="C804" s="41"/>
      <c r="D804" s="245" t="s">
        <v>632</v>
      </c>
      <c r="E804" s="41"/>
      <c r="F804" s="299" t="s">
        <v>2247</v>
      </c>
      <c r="G804" s="41"/>
      <c r="H804" s="41"/>
      <c r="I804" s="300"/>
      <c r="J804" s="41"/>
      <c r="K804" s="41"/>
      <c r="L804" s="45"/>
      <c r="M804" s="301"/>
      <c r="N804" s="302"/>
      <c r="O804" s="92"/>
      <c r="P804" s="92"/>
      <c r="Q804" s="92"/>
      <c r="R804" s="92"/>
      <c r="S804" s="92"/>
      <c r="T804" s="93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T804" s="18" t="s">
        <v>632</v>
      </c>
      <c r="AU804" s="18" t="s">
        <v>92</v>
      </c>
    </row>
    <row r="805" s="2" customFormat="1" ht="33" customHeight="1">
      <c r="A805" s="39"/>
      <c r="B805" s="40"/>
      <c r="C805" s="229" t="s">
        <v>535</v>
      </c>
      <c r="D805" s="229" t="s">
        <v>247</v>
      </c>
      <c r="E805" s="230" t="s">
        <v>2694</v>
      </c>
      <c r="F805" s="231" t="s">
        <v>2695</v>
      </c>
      <c r="G805" s="232" t="s">
        <v>250</v>
      </c>
      <c r="H805" s="233">
        <v>42</v>
      </c>
      <c r="I805" s="234"/>
      <c r="J805" s="235">
        <f>ROUND(I805*H805,2)</f>
        <v>0</v>
      </c>
      <c r="K805" s="236"/>
      <c r="L805" s="45"/>
      <c r="M805" s="237" t="s">
        <v>1</v>
      </c>
      <c r="N805" s="238" t="s">
        <v>48</v>
      </c>
      <c r="O805" s="92"/>
      <c r="P805" s="239">
        <f>O805*H805</f>
        <v>0</v>
      </c>
      <c r="Q805" s="239">
        <v>0.030269999999999998</v>
      </c>
      <c r="R805" s="239">
        <f>Q805*H805</f>
        <v>1.2713399999999999</v>
      </c>
      <c r="S805" s="239">
        <v>0</v>
      </c>
      <c r="T805" s="240">
        <f>S805*H805</f>
        <v>0</v>
      </c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R805" s="241" t="s">
        <v>251</v>
      </c>
      <c r="AT805" s="241" t="s">
        <v>247</v>
      </c>
      <c r="AU805" s="241" t="s">
        <v>92</v>
      </c>
      <c r="AY805" s="18" t="s">
        <v>244</v>
      </c>
      <c r="BE805" s="242">
        <f>IF(N805="základní",J805,0)</f>
        <v>0</v>
      </c>
      <c r="BF805" s="242">
        <f>IF(N805="snížená",J805,0)</f>
        <v>0</v>
      </c>
      <c r="BG805" s="242">
        <f>IF(N805="zákl. přenesená",J805,0)</f>
        <v>0</v>
      </c>
      <c r="BH805" s="242">
        <f>IF(N805="sníž. přenesená",J805,0)</f>
        <v>0</v>
      </c>
      <c r="BI805" s="242">
        <f>IF(N805="nulová",J805,0)</f>
        <v>0</v>
      </c>
      <c r="BJ805" s="18" t="s">
        <v>90</v>
      </c>
      <c r="BK805" s="242">
        <f>ROUND(I805*H805,2)</f>
        <v>0</v>
      </c>
      <c r="BL805" s="18" t="s">
        <v>251</v>
      </c>
      <c r="BM805" s="241" t="s">
        <v>2696</v>
      </c>
    </row>
    <row r="806" s="15" customFormat="1">
      <c r="A806" s="15"/>
      <c r="B806" s="266"/>
      <c r="C806" s="267"/>
      <c r="D806" s="245" t="s">
        <v>253</v>
      </c>
      <c r="E806" s="268" t="s">
        <v>1</v>
      </c>
      <c r="F806" s="269" t="s">
        <v>2145</v>
      </c>
      <c r="G806" s="267"/>
      <c r="H806" s="268" t="s">
        <v>1</v>
      </c>
      <c r="I806" s="270"/>
      <c r="J806" s="267"/>
      <c r="K806" s="267"/>
      <c r="L806" s="271"/>
      <c r="M806" s="272"/>
      <c r="N806" s="273"/>
      <c r="O806" s="273"/>
      <c r="P806" s="273"/>
      <c r="Q806" s="273"/>
      <c r="R806" s="273"/>
      <c r="S806" s="273"/>
      <c r="T806" s="274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75" t="s">
        <v>253</v>
      </c>
      <c r="AU806" s="275" t="s">
        <v>92</v>
      </c>
      <c r="AV806" s="15" t="s">
        <v>90</v>
      </c>
      <c r="AW806" s="15" t="s">
        <v>36</v>
      </c>
      <c r="AX806" s="15" t="s">
        <v>83</v>
      </c>
      <c r="AY806" s="275" t="s">
        <v>244</v>
      </c>
    </row>
    <row r="807" s="15" customFormat="1">
      <c r="A807" s="15"/>
      <c r="B807" s="266"/>
      <c r="C807" s="267"/>
      <c r="D807" s="245" t="s">
        <v>253</v>
      </c>
      <c r="E807" s="268" t="s">
        <v>1</v>
      </c>
      <c r="F807" s="269" t="s">
        <v>403</v>
      </c>
      <c r="G807" s="267"/>
      <c r="H807" s="268" t="s">
        <v>1</v>
      </c>
      <c r="I807" s="270"/>
      <c r="J807" s="267"/>
      <c r="K807" s="267"/>
      <c r="L807" s="271"/>
      <c r="M807" s="272"/>
      <c r="N807" s="273"/>
      <c r="O807" s="273"/>
      <c r="P807" s="273"/>
      <c r="Q807" s="273"/>
      <c r="R807" s="273"/>
      <c r="S807" s="273"/>
      <c r="T807" s="274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T807" s="275" t="s">
        <v>253</v>
      </c>
      <c r="AU807" s="275" t="s">
        <v>92</v>
      </c>
      <c r="AV807" s="15" t="s">
        <v>90</v>
      </c>
      <c r="AW807" s="15" t="s">
        <v>36</v>
      </c>
      <c r="AX807" s="15" t="s">
        <v>83</v>
      </c>
      <c r="AY807" s="275" t="s">
        <v>244</v>
      </c>
    </row>
    <row r="808" s="13" customFormat="1">
      <c r="A808" s="13"/>
      <c r="B808" s="243"/>
      <c r="C808" s="244"/>
      <c r="D808" s="245" t="s">
        <v>253</v>
      </c>
      <c r="E808" s="246" t="s">
        <v>1</v>
      </c>
      <c r="F808" s="247" t="s">
        <v>2697</v>
      </c>
      <c r="G808" s="244"/>
      <c r="H808" s="248">
        <v>1</v>
      </c>
      <c r="I808" s="249"/>
      <c r="J808" s="244"/>
      <c r="K808" s="244"/>
      <c r="L808" s="250"/>
      <c r="M808" s="251"/>
      <c r="N808" s="252"/>
      <c r="O808" s="252"/>
      <c r="P808" s="252"/>
      <c r="Q808" s="252"/>
      <c r="R808" s="252"/>
      <c r="S808" s="252"/>
      <c r="T808" s="25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54" t="s">
        <v>253</v>
      </c>
      <c r="AU808" s="254" t="s">
        <v>92</v>
      </c>
      <c r="AV808" s="13" t="s">
        <v>92</v>
      </c>
      <c r="AW808" s="13" t="s">
        <v>36</v>
      </c>
      <c r="AX808" s="13" t="s">
        <v>83</v>
      </c>
      <c r="AY808" s="254" t="s">
        <v>244</v>
      </c>
    </row>
    <row r="809" s="13" customFormat="1">
      <c r="A809" s="13"/>
      <c r="B809" s="243"/>
      <c r="C809" s="244"/>
      <c r="D809" s="245" t="s">
        <v>253</v>
      </c>
      <c r="E809" s="246" t="s">
        <v>1</v>
      </c>
      <c r="F809" s="247" t="s">
        <v>2698</v>
      </c>
      <c r="G809" s="244"/>
      <c r="H809" s="248">
        <v>9</v>
      </c>
      <c r="I809" s="249"/>
      <c r="J809" s="244"/>
      <c r="K809" s="244"/>
      <c r="L809" s="250"/>
      <c r="M809" s="251"/>
      <c r="N809" s="252"/>
      <c r="O809" s="252"/>
      <c r="P809" s="252"/>
      <c r="Q809" s="252"/>
      <c r="R809" s="252"/>
      <c r="S809" s="252"/>
      <c r="T809" s="25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54" t="s">
        <v>253</v>
      </c>
      <c r="AU809" s="254" t="s">
        <v>92</v>
      </c>
      <c r="AV809" s="13" t="s">
        <v>92</v>
      </c>
      <c r="AW809" s="13" t="s">
        <v>36</v>
      </c>
      <c r="AX809" s="13" t="s">
        <v>83</v>
      </c>
      <c r="AY809" s="254" t="s">
        <v>244</v>
      </c>
    </row>
    <row r="810" s="16" customFormat="1">
      <c r="A810" s="16"/>
      <c r="B810" s="276"/>
      <c r="C810" s="277"/>
      <c r="D810" s="245" t="s">
        <v>253</v>
      </c>
      <c r="E810" s="278" t="s">
        <v>1</v>
      </c>
      <c r="F810" s="279" t="s">
        <v>503</v>
      </c>
      <c r="G810" s="277"/>
      <c r="H810" s="280">
        <v>10</v>
      </c>
      <c r="I810" s="281"/>
      <c r="J810" s="277"/>
      <c r="K810" s="277"/>
      <c r="L810" s="282"/>
      <c r="M810" s="283"/>
      <c r="N810" s="284"/>
      <c r="O810" s="284"/>
      <c r="P810" s="284"/>
      <c r="Q810" s="284"/>
      <c r="R810" s="284"/>
      <c r="S810" s="284"/>
      <c r="T810" s="285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T810" s="286" t="s">
        <v>253</v>
      </c>
      <c r="AU810" s="286" t="s">
        <v>92</v>
      </c>
      <c r="AV810" s="16" t="s">
        <v>358</v>
      </c>
      <c r="AW810" s="16" t="s">
        <v>36</v>
      </c>
      <c r="AX810" s="16" t="s">
        <v>83</v>
      </c>
      <c r="AY810" s="286" t="s">
        <v>244</v>
      </c>
    </row>
    <row r="811" s="15" customFormat="1">
      <c r="A811" s="15"/>
      <c r="B811" s="266"/>
      <c r="C811" s="267"/>
      <c r="D811" s="245" t="s">
        <v>253</v>
      </c>
      <c r="E811" s="268" t="s">
        <v>1</v>
      </c>
      <c r="F811" s="269" t="s">
        <v>409</v>
      </c>
      <c r="G811" s="267"/>
      <c r="H811" s="268" t="s">
        <v>1</v>
      </c>
      <c r="I811" s="270"/>
      <c r="J811" s="267"/>
      <c r="K811" s="267"/>
      <c r="L811" s="271"/>
      <c r="M811" s="272"/>
      <c r="N811" s="273"/>
      <c r="O811" s="273"/>
      <c r="P811" s="273"/>
      <c r="Q811" s="273"/>
      <c r="R811" s="273"/>
      <c r="S811" s="273"/>
      <c r="T811" s="274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T811" s="275" t="s">
        <v>253</v>
      </c>
      <c r="AU811" s="275" t="s">
        <v>92</v>
      </c>
      <c r="AV811" s="15" t="s">
        <v>90</v>
      </c>
      <c r="AW811" s="15" t="s">
        <v>36</v>
      </c>
      <c r="AX811" s="15" t="s">
        <v>83</v>
      </c>
      <c r="AY811" s="275" t="s">
        <v>244</v>
      </c>
    </row>
    <row r="812" s="13" customFormat="1">
      <c r="A812" s="13"/>
      <c r="B812" s="243"/>
      <c r="C812" s="244"/>
      <c r="D812" s="245" t="s">
        <v>253</v>
      </c>
      <c r="E812" s="246" t="s">
        <v>1</v>
      </c>
      <c r="F812" s="247" t="s">
        <v>2699</v>
      </c>
      <c r="G812" s="244"/>
      <c r="H812" s="248">
        <v>1</v>
      </c>
      <c r="I812" s="249"/>
      <c r="J812" s="244"/>
      <c r="K812" s="244"/>
      <c r="L812" s="250"/>
      <c r="M812" s="251"/>
      <c r="N812" s="252"/>
      <c r="O812" s="252"/>
      <c r="P812" s="252"/>
      <c r="Q812" s="252"/>
      <c r="R812" s="252"/>
      <c r="S812" s="252"/>
      <c r="T812" s="25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4" t="s">
        <v>253</v>
      </c>
      <c r="AU812" s="254" t="s">
        <v>92</v>
      </c>
      <c r="AV812" s="13" t="s">
        <v>92</v>
      </c>
      <c r="AW812" s="13" t="s">
        <v>36</v>
      </c>
      <c r="AX812" s="13" t="s">
        <v>83</v>
      </c>
      <c r="AY812" s="254" t="s">
        <v>244</v>
      </c>
    </row>
    <row r="813" s="13" customFormat="1">
      <c r="A813" s="13"/>
      <c r="B813" s="243"/>
      <c r="C813" s="244"/>
      <c r="D813" s="245" t="s">
        <v>253</v>
      </c>
      <c r="E813" s="246" t="s">
        <v>1</v>
      </c>
      <c r="F813" s="247" t="s">
        <v>2700</v>
      </c>
      <c r="G813" s="244"/>
      <c r="H813" s="248">
        <v>9</v>
      </c>
      <c r="I813" s="249"/>
      <c r="J813" s="244"/>
      <c r="K813" s="244"/>
      <c r="L813" s="250"/>
      <c r="M813" s="251"/>
      <c r="N813" s="252"/>
      <c r="O813" s="252"/>
      <c r="P813" s="252"/>
      <c r="Q813" s="252"/>
      <c r="R813" s="252"/>
      <c r="S813" s="252"/>
      <c r="T813" s="25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54" t="s">
        <v>253</v>
      </c>
      <c r="AU813" s="254" t="s">
        <v>92</v>
      </c>
      <c r="AV813" s="13" t="s">
        <v>92</v>
      </c>
      <c r="AW813" s="13" t="s">
        <v>36</v>
      </c>
      <c r="AX813" s="13" t="s">
        <v>83</v>
      </c>
      <c r="AY813" s="254" t="s">
        <v>244</v>
      </c>
    </row>
    <row r="814" s="16" customFormat="1">
      <c r="A814" s="16"/>
      <c r="B814" s="276"/>
      <c r="C814" s="277"/>
      <c r="D814" s="245" t="s">
        <v>253</v>
      </c>
      <c r="E814" s="278" t="s">
        <v>1</v>
      </c>
      <c r="F814" s="279" t="s">
        <v>503</v>
      </c>
      <c r="G814" s="277"/>
      <c r="H814" s="280">
        <v>10</v>
      </c>
      <c r="I814" s="281"/>
      <c r="J814" s="277"/>
      <c r="K814" s="277"/>
      <c r="L814" s="282"/>
      <c r="M814" s="283"/>
      <c r="N814" s="284"/>
      <c r="O814" s="284"/>
      <c r="P814" s="284"/>
      <c r="Q814" s="284"/>
      <c r="R814" s="284"/>
      <c r="S814" s="284"/>
      <c r="T814" s="285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T814" s="286" t="s">
        <v>253</v>
      </c>
      <c r="AU814" s="286" t="s">
        <v>92</v>
      </c>
      <c r="AV814" s="16" t="s">
        <v>358</v>
      </c>
      <c r="AW814" s="16" t="s">
        <v>36</v>
      </c>
      <c r="AX814" s="16" t="s">
        <v>83</v>
      </c>
      <c r="AY814" s="286" t="s">
        <v>244</v>
      </c>
    </row>
    <row r="815" s="15" customFormat="1">
      <c r="A815" s="15"/>
      <c r="B815" s="266"/>
      <c r="C815" s="267"/>
      <c r="D815" s="245" t="s">
        <v>253</v>
      </c>
      <c r="E815" s="268" t="s">
        <v>1</v>
      </c>
      <c r="F815" s="269" t="s">
        <v>410</v>
      </c>
      <c r="G815" s="267"/>
      <c r="H815" s="268" t="s">
        <v>1</v>
      </c>
      <c r="I815" s="270"/>
      <c r="J815" s="267"/>
      <c r="K815" s="267"/>
      <c r="L815" s="271"/>
      <c r="M815" s="272"/>
      <c r="N815" s="273"/>
      <c r="O815" s="273"/>
      <c r="P815" s="273"/>
      <c r="Q815" s="273"/>
      <c r="R815" s="273"/>
      <c r="S815" s="273"/>
      <c r="T815" s="274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75" t="s">
        <v>253</v>
      </c>
      <c r="AU815" s="275" t="s">
        <v>92</v>
      </c>
      <c r="AV815" s="15" t="s">
        <v>90</v>
      </c>
      <c r="AW815" s="15" t="s">
        <v>36</v>
      </c>
      <c r="AX815" s="15" t="s">
        <v>83</v>
      </c>
      <c r="AY815" s="275" t="s">
        <v>244</v>
      </c>
    </row>
    <row r="816" s="13" customFormat="1">
      <c r="A816" s="13"/>
      <c r="B816" s="243"/>
      <c r="C816" s="244"/>
      <c r="D816" s="245" t="s">
        <v>253</v>
      </c>
      <c r="E816" s="246" t="s">
        <v>1</v>
      </c>
      <c r="F816" s="247" t="s">
        <v>2701</v>
      </c>
      <c r="G816" s="244"/>
      <c r="H816" s="248">
        <v>6</v>
      </c>
      <c r="I816" s="249"/>
      <c r="J816" s="244"/>
      <c r="K816" s="244"/>
      <c r="L816" s="250"/>
      <c r="M816" s="251"/>
      <c r="N816" s="252"/>
      <c r="O816" s="252"/>
      <c r="P816" s="252"/>
      <c r="Q816" s="252"/>
      <c r="R816" s="252"/>
      <c r="S816" s="252"/>
      <c r="T816" s="25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4" t="s">
        <v>253</v>
      </c>
      <c r="AU816" s="254" t="s">
        <v>92</v>
      </c>
      <c r="AV816" s="13" t="s">
        <v>92</v>
      </c>
      <c r="AW816" s="13" t="s">
        <v>36</v>
      </c>
      <c r="AX816" s="13" t="s">
        <v>83</v>
      </c>
      <c r="AY816" s="254" t="s">
        <v>244</v>
      </c>
    </row>
    <row r="817" s="13" customFormat="1">
      <c r="A817" s="13"/>
      <c r="B817" s="243"/>
      <c r="C817" s="244"/>
      <c r="D817" s="245" t="s">
        <v>253</v>
      </c>
      <c r="E817" s="246" t="s">
        <v>1</v>
      </c>
      <c r="F817" s="247" t="s">
        <v>2702</v>
      </c>
      <c r="G817" s="244"/>
      <c r="H817" s="248">
        <v>3</v>
      </c>
      <c r="I817" s="249"/>
      <c r="J817" s="244"/>
      <c r="K817" s="244"/>
      <c r="L817" s="250"/>
      <c r="M817" s="251"/>
      <c r="N817" s="252"/>
      <c r="O817" s="252"/>
      <c r="P817" s="252"/>
      <c r="Q817" s="252"/>
      <c r="R817" s="252"/>
      <c r="S817" s="252"/>
      <c r="T817" s="25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54" t="s">
        <v>253</v>
      </c>
      <c r="AU817" s="254" t="s">
        <v>92</v>
      </c>
      <c r="AV817" s="13" t="s">
        <v>92</v>
      </c>
      <c r="AW817" s="13" t="s">
        <v>36</v>
      </c>
      <c r="AX817" s="13" t="s">
        <v>83</v>
      </c>
      <c r="AY817" s="254" t="s">
        <v>244</v>
      </c>
    </row>
    <row r="818" s="13" customFormat="1">
      <c r="A818" s="13"/>
      <c r="B818" s="243"/>
      <c r="C818" s="244"/>
      <c r="D818" s="245" t="s">
        <v>253</v>
      </c>
      <c r="E818" s="246" t="s">
        <v>1</v>
      </c>
      <c r="F818" s="247" t="s">
        <v>2703</v>
      </c>
      <c r="G818" s="244"/>
      <c r="H818" s="248">
        <v>1</v>
      </c>
      <c r="I818" s="249"/>
      <c r="J818" s="244"/>
      <c r="K818" s="244"/>
      <c r="L818" s="250"/>
      <c r="M818" s="251"/>
      <c r="N818" s="252"/>
      <c r="O818" s="252"/>
      <c r="P818" s="252"/>
      <c r="Q818" s="252"/>
      <c r="R818" s="252"/>
      <c r="S818" s="252"/>
      <c r="T818" s="25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54" t="s">
        <v>253</v>
      </c>
      <c r="AU818" s="254" t="s">
        <v>92</v>
      </c>
      <c r="AV818" s="13" t="s">
        <v>92</v>
      </c>
      <c r="AW818" s="13" t="s">
        <v>36</v>
      </c>
      <c r="AX818" s="13" t="s">
        <v>83</v>
      </c>
      <c r="AY818" s="254" t="s">
        <v>244</v>
      </c>
    </row>
    <row r="819" s="16" customFormat="1">
      <c r="A819" s="16"/>
      <c r="B819" s="276"/>
      <c r="C819" s="277"/>
      <c r="D819" s="245" t="s">
        <v>253</v>
      </c>
      <c r="E819" s="278" t="s">
        <v>1</v>
      </c>
      <c r="F819" s="279" t="s">
        <v>503</v>
      </c>
      <c r="G819" s="277"/>
      <c r="H819" s="280">
        <v>10</v>
      </c>
      <c r="I819" s="281"/>
      <c r="J819" s="277"/>
      <c r="K819" s="277"/>
      <c r="L819" s="282"/>
      <c r="M819" s="283"/>
      <c r="N819" s="284"/>
      <c r="O819" s="284"/>
      <c r="P819" s="284"/>
      <c r="Q819" s="284"/>
      <c r="R819" s="284"/>
      <c r="S819" s="284"/>
      <c r="T819" s="285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T819" s="286" t="s">
        <v>253</v>
      </c>
      <c r="AU819" s="286" t="s">
        <v>92</v>
      </c>
      <c r="AV819" s="16" t="s">
        <v>358</v>
      </c>
      <c r="AW819" s="16" t="s">
        <v>36</v>
      </c>
      <c r="AX819" s="16" t="s">
        <v>83</v>
      </c>
      <c r="AY819" s="286" t="s">
        <v>244</v>
      </c>
    </row>
    <row r="820" s="15" customFormat="1">
      <c r="A820" s="15"/>
      <c r="B820" s="266"/>
      <c r="C820" s="267"/>
      <c r="D820" s="245" t="s">
        <v>253</v>
      </c>
      <c r="E820" s="268" t="s">
        <v>1</v>
      </c>
      <c r="F820" s="269" t="s">
        <v>791</v>
      </c>
      <c r="G820" s="267"/>
      <c r="H820" s="268" t="s">
        <v>1</v>
      </c>
      <c r="I820" s="270"/>
      <c r="J820" s="267"/>
      <c r="K820" s="267"/>
      <c r="L820" s="271"/>
      <c r="M820" s="272"/>
      <c r="N820" s="273"/>
      <c r="O820" s="273"/>
      <c r="P820" s="273"/>
      <c r="Q820" s="273"/>
      <c r="R820" s="273"/>
      <c r="S820" s="273"/>
      <c r="T820" s="274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T820" s="275" t="s">
        <v>253</v>
      </c>
      <c r="AU820" s="275" t="s">
        <v>92</v>
      </c>
      <c r="AV820" s="15" t="s">
        <v>90</v>
      </c>
      <c r="AW820" s="15" t="s">
        <v>36</v>
      </c>
      <c r="AX820" s="15" t="s">
        <v>83</v>
      </c>
      <c r="AY820" s="275" t="s">
        <v>244</v>
      </c>
    </row>
    <row r="821" s="13" customFormat="1">
      <c r="A821" s="13"/>
      <c r="B821" s="243"/>
      <c r="C821" s="244"/>
      <c r="D821" s="245" t="s">
        <v>253</v>
      </c>
      <c r="E821" s="246" t="s">
        <v>1</v>
      </c>
      <c r="F821" s="247" t="s">
        <v>2704</v>
      </c>
      <c r="G821" s="244"/>
      <c r="H821" s="248">
        <v>11</v>
      </c>
      <c r="I821" s="249"/>
      <c r="J821" s="244"/>
      <c r="K821" s="244"/>
      <c r="L821" s="250"/>
      <c r="M821" s="251"/>
      <c r="N821" s="252"/>
      <c r="O821" s="252"/>
      <c r="P821" s="252"/>
      <c r="Q821" s="252"/>
      <c r="R821" s="252"/>
      <c r="S821" s="252"/>
      <c r="T821" s="25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4" t="s">
        <v>253</v>
      </c>
      <c r="AU821" s="254" t="s">
        <v>92</v>
      </c>
      <c r="AV821" s="13" t="s">
        <v>92</v>
      </c>
      <c r="AW821" s="13" t="s">
        <v>36</v>
      </c>
      <c r="AX821" s="13" t="s">
        <v>83</v>
      </c>
      <c r="AY821" s="254" t="s">
        <v>244</v>
      </c>
    </row>
    <row r="822" s="13" customFormat="1">
      <c r="A822" s="13"/>
      <c r="B822" s="243"/>
      <c r="C822" s="244"/>
      <c r="D822" s="245" t="s">
        <v>253</v>
      </c>
      <c r="E822" s="246" t="s">
        <v>1</v>
      </c>
      <c r="F822" s="247" t="s">
        <v>2705</v>
      </c>
      <c r="G822" s="244"/>
      <c r="H822" s="248">
        <v>1</v>
      </c>
      <c r="I822" s="249"/>
      <c r="J822" s="244"/>
      <c r="K822" s="244"/>
      <c r="L822" s="250"/>
      <c r="M822" s="251"/>
      <c r="N822" s="252"/>
      <c r="O822" s="252"/>
      <c r="P822" s="252"/>
      <c r="Q822" s="252"/>
      <c r="R822" s="252"/>
      <c r="S822" s="252"/>
      <c r="T822" s="25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54" t="s">
        <v>253</v>
      </c>
      <c r="AU822" s="254" t="s">
        <v>92</v>
      </c>
      <c r="AV822" s="13" t="s">
        <v>92</v>
      </c>
      <c r="AW822" s="13" t="s">
        <v>36</v>
      </c>
      <c r="AX822" s="13" t="s">
        <v>83</v>
      </c>
      <c r="AY822" s="254" t="s">
        <v>244</v>
      </c>
    </row>
    <row r="823" s="16" customFormat="1">
      <c r="A823" s="16"/>
      <c r="B823" s="276"/>
      <c r="C823" s="277"/>
      <c r="D823" s="245" t="s">
        <v>253</v>
      </c>
      <c r="E823" s="278" t="s">
        <v>1</v>
      </c>
      <c r="F823" s="279" t="s">
        <v>503</v>
      </c>
      <c r="G823" s="277"/>
      <c r="H823" s="280">
        <v>12</v>
      </c>
      <c r="I823" s="281"/>
      <c r="J823" s="277"/>
      <c r="K823" s="277"/>
      <c r="L823" s="282"/>
      <c r="M823" s="283"/>
      <c r="N823" s="284"/>
      <c r="O823" s="284"/>
      <c r="P823" s="284"/>
      <c r="Q823" s="284"/>
      <c r="R823" s="284"/>
      <c r="S823" s="284"/>
      <c r="T823" s="285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T823" s="286" t="s">
        <v>253</v>
      </c>
      <c r="AU823" s="286" t="s">
        <v>92</v>
      </c>
      <c r="AV823" s="16" t="s">
        <v>358</v>
      </c>
      <c r="AW823" s="16" t="s">
        <v>36</v>
      </c>
      <c r="AX823" s="16" t="s">
        <v>83</v>
      </c>
      <c r="AY823" s="286" t="s">
        <v>244</v>
      </c>
    </row>
    <row r="824" s="14" customFormat="1">
      <c r="A824" s="14"/>
      <c r="B824" s="255"/>
      <c r="C824" s="256"/>
      <c r="D824" s="245" t="s">
        <v>253</v>
      </c>
      <c r="E824" s="257" t="s">
        <v>1</v>
      </c>
      <c r="F824" s="258" t="s">
        <v>255</v>
      </c>
      <c r="G824" s="256"/>
      <c r="H824" s="259">
        <v>42</v>
      </c>
      <c r="I824" s="260"/>
      <c r="J824" s="256"/>
      <c r="K824" s="256"/>
      <c r="L824" s="261"/>
      <c r="M824" s="262"/>
      <c r="N824" s="263"/>
      <c r="O824" s="263"/>
      <c r="P824" s="263"/>
      <c r="Q824" s="263"/>
      <c r="R824" s="263"/>
      <c r="S824" s="263"/>
      <c r="T824" s="26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65" t="s">
        <v>253</v>
      </c>
      <c r="AU824" s="265" t="s">
        <v>92</v>
      </c>
      <c r="AV824" s="14" t="s">
        <v>251</v>
      </c>
      <c r="AW824" s="14" t="s">
        <v>36</v>
      </c>
      <c r="AX824" s="14" t="s">
        <v>90</v>
      </c>
      <c r="AY824" s="265" t="s">
        <v>244</v>
      </c>
    </row>
    <row r="825" s="2" customFormat="1" ht="24.15" customHeight="1">
      <c r="A825" s="39"/>
      <c r="B825" s="40"/>
      <c r="C825" s="287" t="s">
        <v>540</v>
      </c>
      <c r="D825" s="287" t="s">
        <v>529</v>
      </c>
      <c r="E825" s="288" t="s">
        <v>2691</v>
      </c>
      <c r="F825" s="289" t="s">
        <v>2692</v>
      </c>
      <c r="G825" s="290" t="s">
        <v>171</v>
      </c>
      <c r="H825" s="291">
        <v>42</v>
      </c>
      <c r="I825" s="292"/>
      <c r="J825" s="293">
        <f>ROUND(I825*H825,2)</f>
        <v>0</v>
      </c>
      <c r="K825" s="294"/>
      <c r="L825" s="295"/>
      <c r="M825" s="296" t="s">
        <v>1</v>
      </c>
      <c r="N825" s="297" t="s">
        <v>48</v>
      </c>
      <c r="O825" s="92"/>
      <c r="P825" s="239">
        <f>O825*H825</f>
        <v>0</v>
      </c>
      <c r="Q825" s="239">
        <v>2.6499999999999999</v>
      </c>
      <c r="R825" s="239">
        <f>Q825*H825</f>
        <v>111.3</v>
      </c>
      <c r="S825" s="239">
        <v>0</v>
      </c>
      <c r="T825" s="240">
        <f>S825*H825</f>
        <v>0</v>
      </c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R825" s="241" t="s">
        <v>280</v>
      </c>
      <c r="AT825" s="241" t="s">
        <v>529</v>
      </c>
      <c r="AU825" s="241" t="s">
        <v>92</v>
      </c>
      <c r="AY825" s="18" t="s">
        <v>244</v>
      </c>
      <c r="BE825" s="242">
        <f>IF(N825="základní",J825,0)</f>
        <v>0</v>
      </c>
      <c r="BF825" s="242">
        <f>IF(N825="snížená",J825,0)</f>
        <v>0</v>
      </c>
      <c r="BG825" s="242">
        <f>IF(N825="zákl. přenesená",J825,0)</f>
        <v>0</v>
      </c>
      <c r="BH825" s="242">
        <f>IF(N825="sníž. přenesená",J825,0)</f>
        <v>0</v>
      </c>
      <c r="BI825" s="242">
        <f>IF(N825="nulová",J825,0)</f>
        <v>0</v>
      </c>
      <c r="BJ825" s="18" t="s">
        <v>90</v>
      </c>
      <c r="BK825" s="242">
        <f>ROUND(I825*H825,2)</f>
        <v>0</v>
      </c>
      <c r="BL825" s="18" t="s">
        <v>251</v>
      </c>
      <c r="BM825" s="241" t="s">
        <v>2706</v>
      </c>
    </row>
    <row r="826" s="2" customFormat="1">
      <c r="A826" s="39"/>
      <c r="B826" s="40"/>
      <c r="C826" s="41"/>
      <c r="D826" s="245" t="s">
        <v>632</v>
      </c>
      <c r="E826" s="41"/>
      <c r="F826" s="299" t="s">
        <v>2247</v>
      </c>
      <c r="G826" s="41"/>
      <c r="H826" s="41"/>
      <c r="I826" s="300"/>
      <c r="J826" s="41"/>
      <c r="K826" s="41"/>
      <c r="L826" s="45"/>
      <c r="M826" s="301"/>
      <c r="N826" s="302"/>
      <c r="O826" s="92"/>
      <c r="P826" s="92"/>
      <c r="Q826" s="92"/>
      <c r="R826" s="92"/>
      <c r="S826" s="92"/>
      <c r="T826" s="93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T826" s="18" t="s">
        <v>632</v>
      </c>
      <c r="AU826" s="18" t="s">
        <v>92</v>
      </c>
    </row>
    <row r="827" s="15" customFormat="1">
      <c r="A827" s="15"/>
      <c r="B827" s="266"/>
      <c r="C827" s="267"/>
      <c r="D827" s="245" t="s">
        <v>253</v>
      </c>
      <c r="E827" s="268" t="s">
        <v>1</v>
      </c>
      <c r="F827" s="269" t="s">
        <v>2145</v>
      </c>
      <c r="G827" s="267"/>
      <c r="H827" s="268" t="s">
        <v>1</v>
      </c>
      <c r="I827" s="270"/>
      <c r="J827" s="267"/>
      <c r="K827" s="267"/>
      <c r="L827" s="271"/>
      <c r="M827" s="272"/>
      <c r="N827" s="273"/>
      <c r="O827" s="273"/>
      <c r="P827" s="273"/>
      <c r="Q827" s="273"/>
      <c r="R827" s="273"/>
      <c r="S827" s="273"/>
      <c r="T827" s="274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T827" s="275" t="s">
        <v>253</v>
      </c>
      <c r="AU827" s="275" t="s">
        <v>92</v>
      </c>
      <c r="AV827" s="15" t="s">
        <v>90</v>
      </c>
      <c r="AW827" s="15" t="s">
        <v>36</v>
      </c>
      <c r="AX827" s="15" t="s">
        <v>83</v>
      </c>
      <c r="AY827" s="275" t="s">
        <v>244</v>
      </c>
    </row>
    <row r="828" s="15" customFormat="1">
      <c r="A828" s="15"/>
      <c r="B828" s="266"/>
      <c r="C828" s="267"/>
      <c r="D828" s="245" t="s">
        <v>253</v>
      </c>
      <c r="E828" s="268" t="s">
        <v>1</v>
      </c>
      <c r="F828" s="269" t="s">
        <v>403</v>
      </c>
      <c r="G828" s="267"/>
      <c r="H828" s="268" t="s">
        <v>1</v>
      </c>
      <c r="I828" s="270"/>
      <c r="J828" s="267"/>
      <c r="K828" s="267"/>
      <c r="L828" s="271"/>
      <c r="M828" s="272"/>
      <c r="N828" s="273"/>
      <c r="O828" s="273"/>
      <c r="P828" s="273"/>
      <c r="Q828" s="273"/>
      <c r="R828" s="273"/>
      <c r="S828" s="273"/>
      <c r="T828" s="274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T828" s="275" t="s">
        <v>253</v>
      </c>
      <c r="AU828" s="275" t="s">
        <v>92</v>
      </c>
      <c r="AV828" s="15" t="s">
        <v>90</v>
      </c>
      <c r="AW828" s="15" t="s">
        <v>36</v>
      </c>
      <c r="AX828" s="15" t="s">
        <v>83</v>
      </c>
      <c r="AY828" s="275" t="s">
        <v>244</v>
      </c>
    </row>
    <row r="829" s="13" customFormat="1">
      <c r="A829" s="13"/>
      <c r="B829" s="243"/>
      <c r="C829" s="244"/>
      <c r="D829" s="245" t="s">
        <v>253</v>
      </c>
      <c r="E829" s="246" t="s">
        <v>1</v>
      </c>
      <c r="F829" s="247" t="s">
        <v>2707</v>
      </c>
      <c r="G829" s="244"/>
      <c r="H829" s="248">
        <v>0.69999999999999996</v>
      </c>
      <c r="I829" s="249"/>
      <c r="J829" s="244"/>
      <c r="K829" s="244"/>
      <c r="L829" s="250"/>
      <c r="M829" s="251"/>
      <c r="N829" s="252"/>
      <c r="O829" s="252"/>
      <c r="P829" s="252"/>
      <c r="Q829" s="252"/>
      <c r="R829" s="252"/>
      <c r="S829" s="252"/>
      <c r="T829" s="25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4" t="s">
        <v>253</v>
      </c>
      <c r="AU829" s="254" t="s">
        <v>92</v>
      </c>
      <c r="AV829" s="13" t="s">
        <v>92</v>
      </c>
      <c r="AW829" s="13" t="s">
        <v>36</v>
      </c>
      <c r="AX829" s="13" t="s">
        <v>83</v>
      </c>
      <c r="AY829" s="254" t="s">
        <v>244</v>
      </c>
    </row>
    <row r="830" s="13" customFormat="1">
      <c r="A830" s="13"/>
      <c r="B830" s="243"/>
      <c r="C830" s="244"/>
      <c r="D830" s="245" t="s">
        <v>253</v>
      </c>
      <c r="E830" s="246" t="s">
        <v>1</v>
      </c>
      <c r="F830" s="247" t="s">
        <v>2708</v>
      </c>
      <c r="G830" s="244"/>
      <c r="H830" s="248">
        <v>9.0999999999999996</v>
      </c>
      <c r="I830" s="249"/>
      <c r="J830" s="244"/>
      <c r="K830" s="244"/>
      <c r="L830" s="250"/>
      <c r="M830" s="251"/>
      <c r="N830" s="252"/>
      <c r="O830" s="252"/>
      <c r="P830" s="252"/>
      <c r="Q830" s="252"/>
      <c r="R830" s="252"/>
      <c r="S830" s="252"/>
      <c r="T830" s="25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54" t="s">
        <v>253</v>
      </c>
      <c r="AU830" s="254" t="s">
        <v>92</v>
      </c>
      <c r="AV830" s="13" t="s">
        <v>92</v>
      </c>
      <c r="AW830" s="13" t="s">
        <v>36</v>
      </c>
      <c r="AX830" s="13" t="s">
        <v>83</v>
      </c>
      <c r="AY830" s="254" t="s">
        <v>244</v>
      </c>
    </row>
    <row r="831" s="16" customFormat="1">
      <c r="A831" s="16"/>
      <c r="B831" s="276"/>
      <c r="C831" s="277"/>
      <c r="D831" s="245" t="s">
        <v>253</v>
      </c>
      <c r="E831" s="278" t="s">
        <v>1</v>
      </c>
      <c r="F831" s="279" t="s">
        <v>503</v>
      </c>
      <c r="G831" s="277"/>
      <c r="H831" s="280">
        <v>9.8000000000000007</v>
      </c>
      <c r="I831" s="281"/>
      <c r="J831" s="277"/>
      <c r="K831" s="277"/>
      <c r="L831" s="282"/>
      <c r="M831" s="283"/>
      <c r="N831" s="284"/>
      <c r="O831" s="284"/>
      <c r="P831" s="284"/>
      <c r="Q831" s="284"/>
      <c r="R831" s="284"/>
      <c r="S831" s="284"/>
      <c r="T831" s="285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T831" s="286" t="s">
        <v>253</v>
      </c>
      <c r="AU831" s="286" t="s">
        <v>92</v>
      </c>
      <c r="AV831" s="16" t="s">
        <v>358</v>
      </c>
      <c r="AW831" s="16" t="s">
        <v>36</v>
      </c>
      <c r="AX831" s="16" t="s">
        <v>83</v>
      </c>
      <c r="AY831" s="286" t="s">
        <v>244</v>
      </c>
    </row>
    <row r="832" s="15" customFormat="1">
      <c r="A832" s="15"/>
      <c r="B832" s="266"/>
      <c r="C832" s="267"/>
      <c r="D832" s="245" t="s">
        <v>253</v>
      </c>
      <c r="E832" s="268" t="s">
        <v>1</v>
      </c>
      <c r="F832" s="269" t="s">
        <v>409</v>
      </c>
      <c r="G832" s="267"/>
      <c r="H832" s="268" t="s">
        <v>1</v>
      </c>
      <c r="I832" s="270"/>
      <c r="J832" s="267"/>
      <c r="K832" s="267"/>
      <c r="L832" s="271"/>
      <c r="M832" s="272"/>
      <c r="N832" s="273"/>
      <c r="O832" s="273"/>
      <c r="P832" s="273"/>
      <c r="Q832" s="273"/>
      <c r="R832" s="273"/>
      <c r="S832" s="273"/>
      <c r="T832" s="274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T832" s="275" t="s">
        <v>253</v>
      </c>
      <c r="AU832" s="275" t="s">
        <v>92</v>
      </c>
      <c r="AV832" s="15" t="s">
        <v>90</v>
      </c>
      <c r="AW832" s="15" t="s">
        <v>36</v>
      </c>
      <c r="AX832" s="15" t="s">
        <v>83</v>
      </c>
      <c r="AY832" s="275" t="s">
        <v>244</v>
      </c>
    </row>
    <row r="833" s="13" customFormat="1">
      <c r="A833" s="13"/>
      <c r="B833" s="243"/>
      <c r="C833" s="244"/>
      <c r="D833" s="245" t="s">
        <v>253</v>
      </c>
      <c r="E833" s="246" t="s">
        <v>1</v>
      </c>
      <c r="F833" s="247" t="s">
        <v>2707</v>
      </c>
      <c r="G833" s="244"/>
      <c r="H833" s="248">
        <v>0.69999999999999996</v>
      </c>
      <c r="I833" s="249"/>
      <c r="J833" s="244"/>
      <c r="K833" s="244"/>
      <c r="L833" s="250"/>
      <c r="M833" s="251"/>
      <c r="N833" s="252"/>
      <c r="O833" s="252"/>
      <c r="P833" s="252"/>
      <c r="Q833" s="252"/>
      <c r="R833" s="252"/>
      <c r="S833" s="252"/>
      <c r="T833" s="25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54" t="s">
        <v>253</v>
      </c>
      <c r="AU833" s="254" t="s">
        <v>92</v>
      </c>
      <c r="AV833" s="13" t="s">
        <v>92</v>
      </c>
      <c r="AW833" s="13" t="s">
        <v>36</v>
      </c>
      <c r="AX833" s="13" t="s">
        <v>83</v>
      </c>
      <c r="AY833" s="254" t="s">
        <v>244</v>
      </c>
    </row>
    <row r="834" s="13" customFormat="1">
      <c r="A834" s="13"/>
      <c r="B834" s="243"/>
      <c r="C834" s="244"/>
      <c r="D834" s="245" t="s">
        <v>253</v>
      </c>
      <c r="E834" s="246" t="s">
        <v>1</v>
      </c>
      <c r="F834" s="247" t="s">
        <v>2709</v>
      </c>
      <c r="G834" s="244"/>
      <c r="H834" s="248">
        <v>8.8000000000000007</v>
      </c>
      <c r="I834" s="249"/>
      <c r="J834" s="244"/>
      <c r="K834" s="244"/>
      <c r="L834" s="250"/>
      <c r="M834" s="251"/>
      <c r="N834" s="252"/>
      <c r="O834" s="252"/>
      <c r="P834" s="252"/>
      <c r="Q834" s="252"/>
      <c r="R834" s="252"/>
      <c r="S834" s="252"/>
      <c r="T834" s="25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54" t="s">
        <v>253</v>
      </c>
      <c r="AU834" s="254" t="s">
        <v>92</v>
      </c>
      <c r="AV834" s="13" t="s">
        <v>92</v>
      </c>
      <c r="AW834" s="13" t="s">
        <v>36</v>
      </c>
      <c r="AX834" s="13" t="s">
        <v>83</v>
      </c>
      <c r="AY834" s="254" t="s">
        <v>244</v>
      </c>
    </row>
    <row r="835" s="16" customFormat="1">
      <c r="A835" s="16"/>
      <c r="B835" s="276"/>
      <c r="C835" s="277"/>
      <c r="D835" s="245" t="s">
        <v>253</v>
      </c>
      <c r="E835" s="278" t="s">
        <v>1</v>
      </c>
      <c r="F835" s="279" t="s">
        <v>503</v>
      </c>
      <c r="G835" s="277"/>
      <c r="H835" s="280">
        <v>9.5</v>
      </c>
      <c r="I835" s="281"/>
      <c r="J835" s="277"/>
      <c r="K835" s="277"/>
      <c r="L835" s="282"/>
      <c r="M835" s="283"/>
      <c r="N835" s="284"/>
      <c r="O835" s="284"/>
      <c r="P835" s="284"/>
      <c r="Q835" s="284"/>
      <c r="R835" s="284"/>
      <c r="S835" s="284"/>
      <c r="T835" s="285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T835" s="286" t="s">
        <v>253</v>
      </c>
      <c r="AU835" s="286" t="s">
        <v>92</v>
      </c>
      <c r="AV835" s="16" t="s">
        <v>358</v>
      </c>
      <c r="AW835" s="16" t="s">
        <v>36</v>
      </c>
      <c r="AX835" s="16" t="s">
        <v>83</v>
      </c>
      <c r="AY835" s="286" t="s">
        <v>244</v>
      </c>
    </row>
    <row r="836" s="15" customFormat="1">
      <c r="A836" s="15"/>
      <c r="B836" s="266"/>
      <c r="C836" s="267"/>
      <c r="D836" s="245" t="s">
        <v>253</v>
      </c>
      <c r="E836" s="268" t="s">
        <v>1</v>
      </c>
      <c r="F836" s="269" t="s">
        <v>410</v>
      </c>
      <c r="G836" s="267"/>
      <c r="H836" s="268" t="s">
        <v>1</v>
      </c>
      <c r="I836" s="270"/>
      <c r="J836" s="267"/>
      <c r="K836" s="267"/>
      <c r="L836" s="271"/>
      <c r="M836" s="272"/>
      <c r="N836" s="273"/>
      <c r="O836" s="273"/>
      <c r="P836" s="273"/>
      <c r="Q836" s="273"/>
      <c r="R836" s="273"/>
      <c r="S836" s="273"/>
      <c r="T836" s="274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T836" s="275" t="s">
        <v>253</v>
      </c>
      <c r="AU836" s="275" t="s">
        <v>92</v>
      </c>
      <c r="AV836" s="15" t="s">
        <v>90</v>
      </c>
      <c r="AW836" s="15" t="s">
        <v>36</v>
      </c>
      <c r="AX836" s="15" t="s">
        <v>83</v>
      </c>
      <c r="AY836" s="275" t="s">
        <v>244</v>
      </c>
    </row>
    <row r="837" s="13" customFormat="1">
      <c r="A837" s="13"/>
      <c r="B837" s="243"/>
      <c r="C837" s="244"/>
      <c r="D837" s="245" t="s">
        <v>253</v>
      </c>
      <c r="E837" s="246" t="s">
        <v>1</v>
      </c>
      <c r="F837" s="247" t="s">
        <v>2710</v>
      </c>
      <c r="G837" s="244"/>
      <c r="H837" s="248">
        <v>6.0999999999999996</v>
      </c>
      <c r="I837" s="249"/>
      <c r="J837" s="244"/>
      <c r="K837" s="244"/>
      <c r="L837" s="250"/>
      <c r="M837" s="251"/>
      <c r="N837" s="252"/>
      <c r="O837" s="252"/>
      <c r="P837" s="252"/>
      <c r="Q837" s="252"/>
      <c r="R837" s="252"/>
      <c r="S837" s="252"/>
      <c r="T837" s="25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4" t="s">
        <v>253</v>
      </c>
      <c r="AU837" s="254" t="s">
        <v>92</v>
      </c>
      <c r="AV837" s="13" t="s">
        <v>92</v>
      </c>
      <c r="AW837" s="13" t="s">
        <v>36</v>
      </c>
      <c r="AX837" s="13" t="s">
        <v>83</v>
      </c>
      <c r="AY837" s="254" t="s">
        <v>244</v>
      </c>
    </row>
    <row r="838" s="13" customFormat="1">
      <c r="A838" s="13"/>
      <c r="B838" s="243"/>
      <c r="C838" s="244"/>
      <c r="D838" s="245" t="s">
        <v>253</v>
      </c>
      <c r="E838" s="246" t="s">
        <v>1</v>
      </c>
      <c r="F838" s="247" t="s">
        <v>2711</v>
      </c>
      <c r="G838" s="244"/>
      <c r="H838" s="248">
        <v>2.7000000000000002</v>
      </c>
      <c r="I838" s="249"/>
      <c r="J838" s="244"/>
      <c r="K838" s="244"/>
      <c r="L838" s="250"/>
      <c r="M838" s="251"/>
      <c r="N838" s="252"/>
      <c r="O838" s="252"/>
      <c r="P838" s="252"/>
      <c r="Q838" s="252"/>
      <c r="R838" s="252"/>
      <c r="S838" s="252"/>
      <c r="T838" s="25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54" t="s">
        <v>253</v>
      </c>
      <c r="AU838" s="254" t="s">
        <v>92</v>
      </c>
      <c r="AV838" s="13" t="s">
        <v>92</v>
      </c>
      <c r="AW838" s="13" t="s">
        <v>36</v>
      </c>
      <c r="AX838" s="13" t="s">
        <v>83</v>
      </c>
      <c r="AY838" s="254" t="s">
        <v>244</v>
      </c>
    </row>
    <row r="839" s="13" customFormat="1">
      <c r="A839" s="13"/>
      <c r="B839" s="243"/>
      <c r="C839" s="244"/>
      <c r="D839" s="245" t="s">
        <v>253</v>
      </c>
      <c r="E839" s="246" t="s">
        <v>1</v>
      </c>
      <c r="F839" s="247" t="s">
        <v>2712</v>
      </c>
      <c r="G839" s="244"/>
      <c r="H839" s="248">
        <v>0.69999999999999996</v>
      </c>
      <c r="I839" s="249"/>
      <c r="J839" s="244"/>
      <c r="K839" s="244"/>
      <c r="L839" s="250"/>
      <c r="M839" s="251"/>
      <c r="N839" s="252"/>
      <c r="O839" s="252"/>
      <c r="P839" s="252"/>
      <c r="Q839" s="252"/>
      <c r="R839" s="252"/>
      <c r="S839" s="252"/>
      <c r="T839" s="25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4" t="s">
        <v>253</v>
      </c>
      <c r="AU839" s="254" t="s">
        <v>92</v>
      </c>
      <c r="AV839" s="13" t="s">
        <v>92</v>
      </c>
      <c r="AW839" s="13" t="s">
        <v>36</v>
      </c>
      <c r="AX839" s="13" t="s">
        <v>83</v>
      </c>
      <c r="AY839" s="254" t="s">
        <v>244</v>
      </c>
    </row>
    <row r="840" s="16" customFormat="1">
      <c r="A840" s="16"/>
      <c r="B840" s="276"/>
      <c r="C840" s="277"/>
      <c r="D840" s="245" t="s">
        <v>253</v>
      </c>
      <c r="E840" s="278" t="s">
        <v>1</v>
      </c>
      <c r="F840" s="279" t="s">
        <v>503</v>
      </c>
      <c r="G840" s="277"/>
      <c r="H840" s="280">
        <v>9.5</v>
      </c>
      <c r="I840" s="281"/>
      <c r="J840" s="277"/>
      <c r="K840" s="277"/>
      <c r="L840" s="282"/>
      <c r="M840" s="283"/>
      <c r="N840" s="284"/>
      <c r="O840" s="284"/>
      <c r="P840" s="284"/>
      <c r="Q840" s="284"/>
      <c r="R840" s="284"/>
      <c r="S840" s="284"/>
      <c r="T840" s="285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T840" s="286" t="s">
        <v>253</v>
      </c>
      <c r="AU840" s="286" t="s">
        <v>92</v>
      </c>
      <c r="AV840" s="16" t="s">
        <v>358</v>
      </c>
      <c r="AW840" s="16" t="s">
        <v>36</v>
      </c>
      <c r="AX840" s="16" t="s">
        <v>83</v>
      </c>
      <c r="AY840" s="286" t="s">
        <v>244</v>
      </c>
    </row>
    <row r="841" s="15" customFormat="1">
      <c r="A841" s="15"/>
      <c r="B841" s="266"/>
      <c r="C841" s="267"/>
      <c r="D841" s="245" t="s">
        <v>253</v>
      </c>
      <c r="E841" s="268" t="s">
        <v>1</v>
      </c>
      <c r="F841" s="269" t="s">
        <v>791</v>
      </c>
      <c r="G841" s="267"/>
      <c r="H841" s="268" t="s">
        <v>1</v>
      </c>
      <c r="I841" s="270"/>
      <c r="J841" s="267"/>
      <c r="K841" s="267"/>
      <c r="L841" s="271"/>
      <c r="M841" s="272"/>
      <c r="N841" s="273"/>
      <c r="O841" s="273"/>
      <c r="P841" s="273"/>
      <c r="Q841" s="273"/>
      <c r="R841" s="273"/>
      <c r="S841" s="273"/>
      <c r="T841" s="274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T841" s="275" t="s">
        <v>253</v>
      </c>
      <c r="AU841" s="275" t="s">
        <v>92</v>
      </c>
      <c r="AV841" s="15" t="s">
        <v>90</v>
      </c>
      <c r="AW841" s="15" t="s">
        <v>36</v>
      </c>
      <c r="AX841" s="15" t="s">
        <v>83</v>
      </c>
      <c r="AY841" s="275" t="s">
        <v>244</v>
      </c>
    </row>
    <row r="842" s="13" customFormat="1">
      <c r="A842" s="13"/>
      <c r="B842" s="243"/>
      <c r="C842" s="244"/>
      <c r="D842" s="245" t="s">
        <v>253</v>
      </c>
      <c r="E842" s="246" t="s">
        <v>1</v>
      </c>
      <c r="F842" s="247" t="s">
        <v>2713</v>
      </c>
      <c r="G842" s="244"/>
      <c r="H842" s="248">
        <v>12.300000000000001</v>
      </c>
      <c r="I842" s="249"/>
      <c r="J842" s="244"/>
      <c r="K842" s="244"/>
      <c r="L842" s="250"/>
      <c r="M842" s="251"/>
      <c r="N842" s="252"/>
      <c r="O842" s="252"/>
      <c r="P842" s="252"/>
      <c r="Q842" s="252"/>
      <c r="R842" s="252"/>
      <c r="S842" s="252"/>
      <c r="T842" s="25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4" t="s">
        <v>253</v>
      </c>
      <c r="AU842" s="254" t="s">
        <v>92</v>
      </c>
      <c r="AV842" s="13" t="s">
        <v>92</v>
      </c>
      <c r="AW842" s="13" t="s">
        <v>36</v>
      </c>
      <c r="AX842" s="13" t="s">
        <v>83</v>
      </c>
      <c r="AY842" s="254" t="s">
        <v>244</v>
      </c>
    </row>
    <row r="843" s="13" customFormat="1">
      <c r="A843" s="13"/>
      <c r="B843" s="243"/>
      <c r="C843" s="244"/>
      <c r="D843" s="245" t="s">
        <v>253</v>
      </c>
      <c r="E843" s="246" t="s">
        <v>1</v>
      </c>
      <c r="F843" s="247" t="s">
        <v>2714</v>
      </c>
      <c r="G843" s="244"/>
      <c r="H843" s="248">
        <v>0.90000000000000002</v>
      </c>
      <c r="I843" s="249"/>
      <c r="J843" s="244"/>
      <c r="K843" s="244"/>
      <c r="L843" s="250"/>
      <c r="M843" s="251"/>
      <c r="N843" s="252"/>
      <c r="O843" s="252"/>
      <c r="P843" s="252"/>
      <c r="Q843" s="252"/>
      <c r="R843" s="252"/>
      <c r="S843" s="252"/>
      <c r="T843" s="25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4" t="s">
        <v>253</v>
      </c>
      <c r="AU843" s="254" t="s">
        <v>92</v>
      </c>
      <c r="AV843" s="13" t="s">
        <v>92</v>
      </c>
      <c r="AW843" s="13" t="s">
        <v>36</v>
      </c>
      <c r="AX843" s="13" t="s">
        <v>83</v>
      </c>
      <c r="AY843" s="254" t="s">
        <v>244</v>
      </c>
    </row>
    <row r="844" s="16" customFormat="1">
      <c r="A844" s="16"/>
      <c r="B844" s="276"/>
      <c r="C844" s="277"/>
      <c r="D844" s="245" t="s">
        <v>253</v>
      </c>
      <c r="E844" s="278" t="s">
        <v>1</v>
      </c>
      <c r="F844" s="279" t="s">
        <v>503</v>
      </c>
      <c r="G844" s="277"/>
      <c r="H844" s="280">
        <v>13.199999999999999</v>
      </c>
      <c r="I844" s="281"/>
      <c r="J844" s="277"/>
      <c r="K844" s="277"/>
      <c r="L844" s="282"/>
      <c r="M844" s="283"/>
      <c r="N844" s="284"/>
      <c r="O844" s="284"/>
      <c r="P844" s="284"/>
      <c r="Q844" s="284"/>
      <c r="R844" s="284"/>
      <c r="S844" s="284"/>
      <c r="T844" s="285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T844" s="286" t="s">
        <v>253</v>
      </c>
      <c r="AU844" s="286" t="s">
        <v>92</v>
      </c>
      <c r="AV844" s="16" t="s">
        <v>358</v>
      </c>
      <c r="AW844" s="16" t="s">
        <v>36</v>
      </c>
      <c r="AX844" s="16" t="s">
        <v>83</v>
      </c>
      <c r="AY844" s="286" t="s">
        <v>244</v>
      </c>
    </row>
    <row r="845" s="14" customFormat="1">
      <c r="A845" s="14"/>
      <c r="B845" s="255"/>
      <c r="C845" s="256"/>
      <c r="D845" s="245" t="s">
        <v>253</v>
      </c>
      <c r="E845" s="257" t="s">
        <v>1</v>
      </c>
      <c r="F845" s="258" t="s">
        <v>255</v>
      </c>
      <c r="G845" s="256"/>
      <c r="H845" s="259">
        <v>42</v>
      </c>
      <c r="I845" s="260"/>
      <c r="J845" s="256"/>
      <c r="K845" s="256"/>
      <c r="L845" s="261"/>
      <c r="M845" s="262"/>
      <c r="N845" s="263"/>
      <c r="O845" s="263"/>
      <c r="P845" s="263"/>
      <c r="Q845" s="263"/>
      <c r="R845" s="263"/>
      <c r="S845" s="263"/>
      <c r="T845" s="26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65" t="s">
        <v>253</v>
      </c>
      <c r="AU845" s="265" t="s">
        <v>92</v>
      </c>
      <c r="AV845" s="14" t="s">
        <v>251</v>
      </c>
      <c r="AW845" s="14" t="s">
        <v>36</v>
      </c>
      <c r="AX845" s="14" t="s">
        <v>90</v>
      </c>
      <c r="AY845" s="265" t="s">
        <v>244</v>
      </c>
    </row>
    <row r="846" s="2" customFormat="1" ht="33" customHeight="1">
      <c r="A846" s="39"/>
      <c r="B846" s="40"/>
      <c r="C846" s="229" t="s">
        <v>545</v>
      </c>
      <c r="D846" s="229" t="s">
        <v>247</v>
      </c>
      <c r="E846" s="230" t="s">
        <v>2715</v>
      </c>
      <c r="F846" s="231" t="s">
        <v>2716</v>
      </c>
      <c r="G846" s="232" t="s">
        <v>250</v>
      </c>
      <c r="H846" s="233">
        <v>2</v>
      </c>
      <c r="I846" s="234"/>
      <c r="J846" s="235">
        <f>ROUND(I846*H846,2)</f>
        <v>0</v>
      </c>
      <c r="K846" s="236"/>
      <c r="L846" s="45"/>
      <c r="M846" s="237" t="s">
        <v>1</v>
      </c>
      <c r="N846" s="238" t="s">
        <v>48</v>
      </c>
      <c r="O846" s="92"/>
      <c r="P846" s="239">
        <f>O846*H846</f>
        <v>0</v>
      </c>
      <c r="Q846" s="239">
        <v>0.066220000000000001</v>
      </c>
      <c r="R846" s="239">
        <f>Q846*H846</f>
        <v>0.13244</v>
      </c>
      <c r="S846" s="239">
        <v>0</v>
      </c>
      <c r="T846" s="240">
        <f>S846*H846</f>
        <v>0</v>
      </c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R846" s="241" t="s">
        <v>251</v>
      </c>
      <c r="AT846" s="241" t="s">
        <v>247</v>
      </c>
      <c r="AU846" s="241" t="s">
        <v>92</v>
      </c>
      <c r="AY846" s="18" t="s">
        <v>244</v>
      </c>
      <c r="BE846" s="242">
        <f>IF(N846="základní",J846,0)</f>
        <v>0</v>
      </c>
      <c r="BF846" s="242">
        <f>IF(N846="snížená",J846,0)</f>
        <v>0</v>
      </c>
      <c r="BG846" s="242">
        <f>IF(N846="zákl. přenesená",J846,0)</f>
        <v>0</v>
      </c>
      <c r="BH846" s="242">
        <f>IF(N846="sníž. přenesená",J846,0)</f>
        <v>0</v>
      </c>
      <c r="BI846" s="242">
        <f>IF(N846="nulová",J846,0)</f>
        <v>0</v>
      </c>
      <c r="BJ846" s="18" t="s">
        <v>90</v>
      </c>
      <c r="BK846" s="242">
        <f>ROUND(I846*H846,2)</f>
        <v>0</v>
      </c>
      <c r="BL846" s="18" t="s">
        <v>251</v>
      </c>
      <c r="BM846" s="241" t="s">
        <v>2717</v>
      </c>
    </row>
    <row r="847" s="15" customFormat="1">
      <c r="A847" s="15"/>
      <c r="B847" s="266"/>
      <c r="C847" s="267"/>
      <c r="D847" s="245" t="s">
        <v>253</v>
      </c>
      <c r="E847" s="268" t="s">
        <v>1</v>
      </c>
      <c r="F847" s="269" t="s">
        <v>2145</v>
      </c>
      <c r="G847" s="267"/>
      <c r="H847" s="268" t="s">
        <v>1</v>
      </c>
      <c r="I847" s="270"/>
      <c r="J847" s="267"/>
      <c r="K847" s="267"/>
      <c r="L847" s="271"/>
      <c r="M847" s="272"/>
      <c r="N847" s="273"/>
      <c r="O847" s="273"/>
      <c r="P847" s="273"/>
      <c r="Q847" s="273"/>
      <c r="R847" s="273"/>
      <c r="S847" s="273"/>
      <c r="T847" s="274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T847" s="275" t="s">
        <v>253</v>
      </c>
      <c r="AU847" s="275" t="s">
        <v>92</v>
      </c>
      <c r="AV847" s="15" t="s">
        <v>90</v>
      </c>
      <c r="AW847" s="15" t="s">
        <v>36</v>
      </c>
      <c r="AX847" s="15" t="s">
        <v>83</v>
      </c>
      <c r="AY847" s="275" t="s">
        <v>244</v>
      </c>
    </row>
    <row r="848" s="15" customFormat="1">
      <c r="A848" s="15"/>
      <c r="B848" s="266"/>
      <c r="C848" s="267"/>
      <c r="D848" s="245" t="s">
        <v>253</v>
      </c>
      <c r="E848" s="268" t="s">
        <v>1</v>
      </c>
      <c r="F848" s="269" t="s">
        <v>403</v>
      </c>
      <c r="G848" s="267"/>
      <c r="H848" s="268" t="s">
        <v>1</v>
      </c>
      <c r="I848" s="270"/>
      <c r="J848" s="267"/>
      <c r="K848" s="267"/>
      <c r="L848" s="271"/>
      <c r="M848" s="272"/>
      <c r="N848" s="273"/>
      <c r="O848" s="273"/>
      <c r="P848" s="273"/>
      <c r="Q848" s="273"/>
      <c r="R848" s="273"/>
      <c r="S848" s="273"/>
      <c r="T848" s="274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T848" s="275" t="s">
        <v>253</v>
      </c>
      <c r="AU848" s="275" t="s">
        <v>92</v>
      </c>
      <c r="AV848" s="15" t="s">
        <v>90</v>
      </c>
      <c r="AW848" s="15" t="s">
        <v>36</v>
      </c>
      <c r="AX848" s="15" t="s">
        <v>83</v>
      </c>
      <c r="AY848" s="275" t="s">
        <v>244</v>
      </c>
    </row>
    <row r="849" s="13" customFormat="1">
      <c r="A849" s="13"/>
      <c r="B849" s="243"/>
      <c r="C849" s="244"/>
      <c r="D849" s="245" t="s">
        <v>253</v>
      </c>
      <c r="E849" s="246" t="s">
        <v>1</v>
      </c>
      <c r="F849" s="247" t="s">
        <v>2718</v>
      </c>
      <c r="G849" s="244"/>
      <c r="H849" s="248">
        <v>2</v>
      </c>
      <c r="I849" s="249"/>
      <c r="J849" s="244"/>
      <c r="K849" s="244"/>
      <c r="L849" s="250"/>
      <c r="M849" s="251"/>
      <c r="N849" s="252"/>
      <c r="O849" s="252"/>
      <c r="P849" s="252"/>
      <c r="Q849" s="252"/>
      <c r="R849" s="252"/>
      <c r="S849" s="252"/>
      <c r="T849" s="25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4" t="s">
        <v>253</v>
      </c>
      <c r="AU849" s="254" t="s">
        <v>92</v>
      </c>
      <c r="AV849" s="13" t="s">
        <v>92</v>
      </c>
      <c r="AW849" s="13" t="s">
        <v>36</v>
      </c>
      <c r="AX849" s="13" t="s">
        <v>83</v>
      </c>
      <c r="AY849" s="254" t="s">
        <v>244</v>
      </c>
    </row>
    <row r="850" s="16" customFormat="1">
      <c r="A850" s="16"/>
      <c r="B850" s="276"/>
      <c r="C850" s="277"/>
      <c r="D850" s="245" t="s">
        <v>253</v>
      </c>
      <c r="E850" s="278" t="s">
        <v>1</v>
      </c>
      <c r="F850" s="279" t="s">
        <v>503</v>
      </c>
      <c r="G850" s="277"/>
      <c r="H850" s="280">
        <v>2</v>
      </c>
      <c r="I850" s="281"/>
      <c r="J850" s="277"/>
      <c r="K850" s="277"/>
      <c r="L850" s="282"/>
      <c r="M850" s="283"/>
      <c r="N850" s="284"/>
      <c r="O850" s="284"/>
      <c r="P850" s="284"/>
      <c r="Q850" s="284"/>
      <c r="R850" s="284"/>
      <c r="S850" s="284"/>
      <c r="T850" s="285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T850" s="286" t="s">
        <v>253</v>
      </c>
      <c r="AU850" s="286" t="s">
        <v>92</v>
      </c>
      <c r="AV850" s="16" t="s">
        <v>358</v>
      </c>
      <c r="AW850" s="16" t="s">
        <v>36</v>
      </c>
      <c r="AX850" s="16" t="s">
        <v>83</v>
      </c>
      <c r="AY850" s="286" t="s">
        <v>244</v>
      </c>
    </row>
    <row r="851" s="14" customFormat="1">
      <c r="A851" s="14"/>
      <c r="B851" s="255"/>
      <c r="C851" s="256"/>
      <c r="D851" s="245" t="s">
        <v>253</v>
      </c>
      <c r="E851" s="257" t="s">
        <v>1</v>
      </c>
      <c r="F851" s="258" t="s">
        <v>255</v>
      </c>
      <c r="G851" s="256"/>
      <c r="H851" s="259">
        <v>2</v>
      </c>
      <c r="I851" s="260"/>
      <c r="J851" s="256"/>
      <c r="K851" s="256"/>
      <c r="L851" s="261"/>
      <c r="M851" s="262"/>
      <c r="N851" s="263"/>
      <c r="O851" s="263"/>
      <c r="P851" s="263"/>
      <c r="Q851" s="263"/>
      <c r="R851" s="263"/>
      <c r="S851" s="263"/>
      <c r="T851" s="26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65" t="s">
        <v>253</v>
      </c>
      <c r="AU851" s="265" t="s">
        <v>92</v>
      </c>
      <c r="AV851" s="14" t="s">
        <v>251</v>
      </c>
      <c r="AW851" s="14" t="s">
        <v>36</v>
      </c>
      <c r="AX851" s="14" t="s">
        <v>90</v>
      </c>
      <c r="AY851" s="265" t="s">
        <v>244</v>
      </c>
    </row>
    <row r="852" s="2" customFormat="1" ht="24.15" customHeight="1">
      <c r="A852" s="39"/>
      <c r="B852" s="40"/>
      <c r="C852" s="287" t="s">
        <v>549</v>
      </c>
      <c r="D852" s="287" t="s">
        <v>529</v>
      </c>
      <c r="E852" s="288" t="s">
        <v>2719</v>
      </c>
      <c r="F852" s="289" t="s">
        <v>2720</v>
      </c>
      <c r="G852" s="290" t="s">
        <v>171</v>
      </c>
      <c r="H852" s="291">
        <v>3.7999999999999998</v>
      </c>
      <c r="I852" s="292"/>
      <c r="J852" s="293">
        <f>ROUND(I852*H852,2)</f>
        <v>0</v>
      </c>
      <c r="K852" s="294"/>
      <c r="L852" s="295"/>
      <c r="M852" s="296" t="s">
        <v>1</v>
      </c>
      <c r="N852" s="297" t="s">
        <v>48</v>
      </c>
      <c r="O852" s="92"/>
      <c r="P852" s="239">
        <f>O852*H852</f>
        <v>0</v>
      </c>
      <c r="Q852" s="239">
        <v>2.6499999999999999</v>
      </c>
      <c r="R852" s="239">
        <f>Q852*H852</f>
        <v>10.069999999999999</v>
      </c>
      <c r="S852" s="239">
        <v>0</v>
      </c>
      <c r="T852" s="240">
        <f>S852*H852</f>
        <v>0</v>
      </c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R852" s="241" t="s">
        <v>280</v>
      </c>
      <c r="AT852" s="241" t="s">
        <v>529</v>
      </c>
      <c r="AU852" s="241" t="s">
        <v>92</v>
      </c>
      <c r="AY852" s="18" t="s">
        <v>244</v>
      </c>
      <c r="BE852" s="242">
        <f>IF(N852="základní",J852,0)</f>
        <v>0</v>
      </c>
      <c r="BF852" s="242">
        <f>IF(N852="snížená",J852,0)</f>
        <v>0</v>
      </c>
      <c r="BG852" s="242">
        <f>IF(N852="zákl. přenesená",J852,0)</f>
        <v>0</v>
      </c>
      <c r="BH852" s="242">
        <f>IF(N852="sníž. přenesená",J852,0)</f>
        <v>0</v>
      </c>
      <c r="BI852" s="242">
        <f>IF(N852="nulová",J852,0)</f>
        <v>0</v>
      </c>
      <c r="BJ852" s="18" t="s">
        <v>90</v>
      </c>
      <c r="BK852" s="242">
        <f>ROUND(I852*H852,2)</f>
        <v>0</v>
      </c>
      <c r="BL852" s="18" t="s">
        <v>251</v>
      </c>
      <c r="BM852" s="241" t="s">
        <v>2721</v>
      </c>
    </row>
    <row r="853" s="2" customFormat="1">
      <c r="A853" s="39"/>
      <c r="B853" s="40"/>
      <c r="C853" s="41"/>
      <c r="D853" s="245" t="s">
        <v>632</v>
      </c>
      <c r="E853" s="41"/>
      <c r="F853" s="299" t="s">
        <v>2247</v>
      </c>
      <c r="G853" s="41"/>
      <c r="H853" s="41"/>
      <c r="I853" s="300"/>
      <c r="J853" s="41"/>
      <c r="K853" s="41"/>
      <c r="L853" s="45"/>
      <c r="M853" s="301"/>
      <c r="N853" s="302"/>
      <c r="O853" s="92"/>
      <c r="P853" s="92"/>
      <c r="Q853" s="92"/>
      <c r="R853" s="92"/>
      <c r="S853" s="92"/>
      <c r="T853" s="93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T853" s="18" t="s">
        <v>632</v>
      </c>
      <c r="AU853" s="18" t="s">
        <v>92</v>
      </c>
    </row>
    <row r="854" s="15" customFormat="1">
      <c r="A854" s="15"/>
      <c r="B854" s="266"/>
      <c r="C854" s="267"/>
      <c r="D854" s="245" t="s">
        <v>253</v>
      </c>
      <c r="E854" s="268" t="s">
        <v>1</v>
      </c>
      <c r="F854" s="269" t="s">
        <v>2145</v>
      </c>
      <c r="G854" s="267"/>
      <c r="H854" s="268" t="s">
        <v>1</v>
      </c>
      <c r="I854" s="270"/>
      <c r="J854" s="267"/>
      <c r="K854" s="267"/>
      <c r="L854" s="271"/>
      <c r="M854" s="272"/>
      <c r="N854" s="273"/>
      <c r="O854" s="273"/>
      <c r="P854" s="273"/>
      <c r="Q854" s="273"/>
      <c r="R854" s="273"/>
      <c r="S854" s="273"/>
      <c r="T854" s="274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T854" s="275" t="s">
        <v>253</v>
      </c>
      <c r="AU854" s="275" t="s">
        <v>92</v>
      </c>
      <c r="AV854" s="15" t="s">
        <v>90</v>
      </c>
      <c r="AW854" s="15" t="s">
        <v>36</v>
      </c>
      <c r="AX854" s="15" t="s">
        <v>83</v>
      </c>
      <c r="AY854" s="275" t="s">
        <v>244</v>
      </c>
    </row>
    <row r="855" s="15" customFormat="1">
      <c r="A855" s="15"/>
      <c r="B855" s="266"/>
      <c r="C855" s="267"/>
      <c r="D855" s="245" t="s">
        <v>253</v>
      </c>
      <c r="E855" s="268" t="s">
        <v>1</v>
      </c>
      <c r="F855" s="269" t="s">
        <v>403</v>
      </c>
      <c r="G855" s="267"/>
      <c r="H855" s="268" t="s">
        <v>1</v>
      </c>
      <c r="I855" s="270"/>
      <c r="J855" s="267"/>
      <c r="K855" s="267"/>
      <c r="L855" s="271"/>
      <c r="M855" s="272"/>
      <c r="N855" s="273"/>
      <c r="O855" s="273"/>
      <c r="P855" s="273"/>
      <c r="Q855" s="273"/>
      <c r="R855" s="273"/>
      <c r="S855" s="273"/>
      <c r="T855" s="274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75" t="s">
        <v>253</v>
      </c>
      <c r="AU855" s="275" t="s">
        <v>92</v>
      </c>
      <c r="AV855" s="15" t="s">
        <v>90</v>
      </c>
      <c r="AW855" s="15" t="s">
        <v>36</v>
      </c>
      <c r="AX855" s="15" t="s">
        <v>83</v>
      </c>
      <c r="AY855" s="275" t="s">
        <v>244</v>
      </c>
    </row>
    <row r="856" s="13" customFormat="1">
      <c r="A856" s="13"/>
      <c r="B856" s="243"/>
      <c r="C856" s="244"/>
      <c r="D856" s="245" t="s">
        <v>253</v>
      </c>
      <c r="E856" s="246" t="s">
        <v>1</v>
      </c>
      <c r="F856" s="247" t="s">
        <v>2722</v>
      </c>
      <c r="G856" s="244"/>
      <c r="H856" s="248">
        <v>3.7999999999999998</v>
      </c>
      <c r="I856" s="249"/>
      <c r="J856" s="244"/>
      <c r="K856" s="244"/>
      <c r="L856" s="250"/>
      <c r="M856" s="251"/>
      <c r="N856" s="252"/>
      <c r="O856" s="252"/>
      <c r="P856" s="252"/>
      <c r="Q856" s="252"/>
      <c r="R856" s="252"/>
      <c r="S856" s="252"/>
      <c r="T856" s="25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4" t="s">
        <v>253</v>
      </c>
      <c r="AU856" s="254" t="s">
        <v>92</v>
      </c>
      <c r="AV856" s="13" t="s">
        <v>92</v>
      </c>
      <c r="AW856" s="13" t="s">
        <v>36</v>
      </c>
      <c r="AX856" s="13" t="s">
        <v>83</v>
      </c>
      <c r="AY856" s="254" t="s">
        <v>244</v>
      </c>
    </row>
    <row r="857" s="16" customFormat="1">
      <c r="A857" s="16"/>
      <c r="B857" s="276"/>
      <c r="C857" s="277"/>
      <c r="D857" s="245" t="s">
        <v>253</v>
      </c>
      <c r="E857" s="278" t="s">
        <v>1</v>
      </c>
      <c r="F857" s="279" t="s">
        <v>503</v>
      </c>
      <c r="G857" s="277"/>
      <c r="H857" s="280">
        <v>3.7999999999999998</v>
      </c>
      <c r="I857" s="281"/>
      <c r="J857" s="277"/>
      <c r="K857" s="277"/>
      <c r="L857" s="282"/>
      <c r="M857" s="283"/>
      <c r="N857" s="284"/>
      <c r="O857" s="284"/>
      <c r="P857" s="284"/>
      <c r="Q857" s="284"/>
      <c r="R857" s="284"/>
      <c r="S857" s="284"/>
      <c r="T857" s="285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T857" s="286" t="s">
        <v>253</v>
      </c>
      <c r="AU857" s="286" t="s">
        <v>92</v>
      </c>
      <c r="AV857" s="16" t="s">
        <v>358</v>
      </c>
      <c r="AW857" s="16" t="s">
        <v>36</v>
      </c>
      <c r="AX857" s="16" t="s">
        <v>83</v>
      </c>
      <c r="AY857" s="286" t="s">
        <v>244</v>
      </c>
    </row>
    <row r="858" s="14" customFormat="1">
      <c r="A858" s="14"/>
      <c r="B858" s="255"/>
      <c r="C858" s="256"/>
      <c r="D858" s="245" t="s">
        <v>253</v>
      </c>
      <c r="E858" s="257" t="s">
        <v>1</v>
      </c>
      <c r="F858" s="258" t="s">
        <v>255</v>
      </c>
      <c r="G858" s="256"/>
      <c r="H858" s="259">
        <v>3.7999999999999998</v>
      </c>
      <c r="I858" s="260"/>
      <c r="J858" s="256"/>
      <c r="K858" s="256"/>
      <c r="L858" s="261"/>
      <c r="M858" s="262"/>
      <c r="N858" s="263"/>
      <c r="O858" s="263"/>
      <c r="P858" s="263"/>
      <c r="Q858" s="263"/>
      <c r="R858" s="263"/>
      <c r="S858" s="263"/>
      <c r="T858" s="26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65" t="s">
        <v>253</v>
      </c>
      <c r="AU858" s="265" t="s">
        <v>92</v>
      </c>
      <c r="AV858" s="14" t="s">
        <v>251</v>
      </c>
      <c r="AW858" s="14" t="s">
        <v>36</v>
      </c>
      <c r="AX858" s="14" t="s">
        <v>90</v>
      </c>
      <c r="AY858" s="265" t="s">
        <v>244</v>
      </c>
    </row>
    <row r="859" s="2" customFormat="1" ht="24.15" customHeight="1">
      <c r="A859" s="39"/>
      <c r="B859" s="40"/>
      <c r="C859" s="229" t="s">
        <v>554</v>
      </c>
      <c r="D859" s="229" t="s">
        <v>247</v>
      </c>
      <c r="E859" s="230" t="s">
        <v>2723</v>
      </c>
      <c r="F859" s="231" t="s">
        <v>2724</v>
      </c>
      <c r="G859" s="232" t="s">
        <v>250</v>
      </c>
      <c r="H859" s="233">
        <v>141</v>
      </c>
      <c r="I859" s="234"/>
      <c r="J859" s="235">
        <f>ROUND(I859*H859,2)</f>
        <v>0</v>
      </c>
      <c r="K859" s="236"/>
      <c r="L859" s="45"/>
      <c r="M859" s="237" t="s">
        <v>1</v>
      </c>
      <c r="N859" s="238" t="s">
        <v>48</v>
      </c>
      <c r="O859" s="92"/>
      <c r="P859" s="239">
        <f>O859*H859</f>
        <v>0</v>
      </c>
      <c r="Q859" s="239">
        <v>0.082729999999999998</v>
      </c>
      <c r="R859" s="239">
        <f>Q859*H859</f>
        <v>11.66493</v>
      </c>
      <c r="S859" s="239">
        <v>0</v>
      </c>
      <c r="T859" s="240">
        <f>S859*H859</f>
        <v>0</v>
      </c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R859" s="241" t="s">
        <v>251</v>
      </c>
      <c r="AT859" s="241" t="s">
        <v>247</v>
      </c>
      <c r="AU859" s="241" t="s">
        <v>92</v>
      </c>
      <c r="AY859" s="18" t="s">
        <v>244</v>
      </c>
      <c r="BE859" s="242">
        <f>IF(N859="základní",J859,0)</f>
        <v>0</v>
      </c>
      <c r="BF859" s="242">
        <f>IF(N859="snížená",J859,0)</f>
        <v>0</v>
      </c>
      <c r="BG859" s="242">
        <f>IF(N859="zákl. přenesená",J859,0)</f>
        <v>0</v>
      </c>
      <c r="BH859" s="242">
        <f>IF(N859="sníž. přenesená",J859,0)</f>
        <v>0</v>
      </c>
      <c r="BI859" s="242">
        <f>IF(N859="nulová",J859,0)</f>
        <v>0</v>
      </c>
      <c r="BJ859" s="18" t="s">
        <v>90</v>
      </c>
      <c r="BK859" s="242">
        <f>ROUND(I859*H859,2)</f>
        <v>0</v>
      </c>
      <c r="BL859" s="18" t="s">
        <v>251</v>
      </c>
      <c r="BM859" s="241" t="s">
        <v>2725</v>
      </c>
    </row>
    <row r="860" s="15" customFormat="1">
      <c r="A860" s="15"/>
      <c r="B860" s="266"/>
      <c r="C860" s="267"/>
      <c r="D860" s="245" t="s">
        <v>253</v>
      </c>
      <c r="E860" s="268" t="s">
        <v>1</v>
      </c>
      <c r="F860" s="269" t="s">
        <v>409</v>
      </c>
      <c r="G860" s="267"/>
      <c r="H860" s="268" t="s">
        <v>1</v>
      </c>
      <c r="I860" s="270"/>
      <c r="J860" s="267"/>
      <c r="K860" s="267"/>
      <c r="L860" s="271"/>
      <c r="M860" s="272"/>
      <c r="N860" s="273"/>
      <c r="O860" s="273"/>
      <c r="P860" s="273"/>
      <c r="Q860" s="273"/>
      <c r="R860" s="273"/>
      <c r="S860" s="273"/>
      <c r="T860" s="274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T860" s="275" t="s">
        <v>253</v>
      </c>
      <c r="AU860" s="275" t="s">
        <v>92</v>
      </c>
      <c r="AV860" s="15" t="s">
        <v>90</v>
      </c>
      <c r="AW860" s="15" t="s">
        <v>36</v>
      </c>
      <c r="AX860" s="15" t="s">
        <v>83</v>
      </c>
      <c r="AY860" s="275" t="s">
        <v>244</v>
      </c>
    </row>
    <row r="861" s="13" customFormat="1">
      <c r="A861" s="13"/>
      <c r="B861" s="243"/>
      <c r="C861" s="244"/>
      <c r="D861" s="245" t="s">
        <v>253</v>
      </c>
      <c r="E861" s="246" t="s">
        <v>1</v>
      </c>
      <c r="F861" s="247" t="s">
        <v>2726</v>
      </c>
      <c r="G861" s="244"/>
      <c r="H861" s="248">
        <v>2</v>
      </c>
      <c r="I861" s="249"/>
      <c r="J861" s="244"/>
      <c r="K861" s="244"/>
      <c r="L861" s="250"/>
      <c r="M861" s="251"/>
      <c r="N861" s="252"/>
      <c r="O861" s="252"/>
      <c r="P861" s="252"/>
      <c r="Q861" s="252"/>
      <c r="R861" s="252"/>
      <c r="S861" s="252"/>
      <c r="T861" s="25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4" t="s">
        <v>253</v>
      </c>
      <c r="AU861" s="254" t="s">
        <v>92</v>
      </c>
      <c r="AV861" s="13" t="s">
        <v>92</v>
      </c>
      <c r="AW861" s="13" t="s">
        <v>36</v>
      </c>
      <c r="AX861" s="13" t="s">
        <v>83</v>
      </c>
      <c r="AY861" s="254" t="s">
        <v>244</v>
      </c>
    </row>
    <row r="862" s="16" customFormat="1">
      <c r="A862" s="16"/>
      <c r="B862" s="276"/>
      <c r="C862" s="277"/>
      <c r="D862" s="245" t="s">
        <v>253</v>
      </c>
      <c r="E862" s="278" t="s">
        <v>1</v>
      </c>
      <c r="F862" s="279" t="s">
        <v>503</v>
      </c>
      <c r="G862" s="277"/>
      <c r="H862" s="280">
        <v>2</v>
      </c>
      <c r="I862" s="281"/>
      <c r="J862" s="277"/>
      <c r="K862" s="277"/>
      <c r="L862" s="282"/>
      <c r="M862" s="283"/>
      <c r="N862" s="284"/>
      <c r="O862" s="284"/>
      <c r="P862" s="284"/>
      <c r="Q862" s="284"/>
      <c r="R862" s="284"/>
      <c r="S862" s="284"/>
      <c r="T862" s="285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T862" s="286" t="s">
        <v>253</v>
      </c>
      <c r="AU862" s="286" t="s">
        <v>92</v>
      </c>
      <c r="AV862" s="16" t="s">
        <v>358</v>
      </c>
      <c r="AW862" s="16" t="s">
        <v>36</v>
      </c>
      <c r="AX862" s="16" t="s">
        <v>83</v>
      </c>
      <c r="AY862" s="286" t="s">
        <v>244</v>
      </c>
    </row>
    <row r="863" s="15" customFormat="1">
      <c r="A863" s="15"/>
      <c r="B863" s="266"/>
      <c r="C863" s="267"/>
      <c r="D863" s="245" t="s">
        <v>253</v>
      </c>
      <c r="E863" s="268" t="s">
        <v>1</v>
      </c>
      <c r="F863" s="269" t="s">
        <v>410</v>
      </c>
      <c r="G863" s="267"/>
      <c r="H863" s="268" t="s">
        <v>1</v>
      </c>
      <c r="I863" s="270"/>
      <c r="J863" s="267"/>
      <c r="K863" s="267"/>
      <c r="L863" s="271"/>
      <c r="M863" s="272"/>
      <c r="N863" s="273"/>
      <c r="O863" s="273"/>
      <c r="P863" s="273"/>
      <c r="Q863" s="273"/>
      <c r="R863" s="273"/>
      <c r="S863" s="273"/>
      <c r="T863" s="274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75" t="s">
        <v>253</v>
      </c>
      <c r="AU863" s="275" t="s">
        <v>92</v>
      </c>
      <c r="AV863" s="15" t="s">
        <v>90</v>
      </c>
      <c r="AW863" s="15" t="s">
        <v>36</v>
      </c>
      <c r="AX863" s="15" t="s">
        <v>83</v>
      </c>
      <c r="AY863" s="275" t="s">
        <v>244</v>
      </c>
    </row>
    <row r="864" s="13" customFormat="1">
      <c r="A864" s="13"/>
      <c r="B864" s="243"/>
      <c r="C864" s="244"/>
      <c r="D864" s="245" t="s">
        <v>253</v>
      </c>
      <c r="E864" s="246" t="s">
        <v>1</v>
      </c>
      <c r="F864" s="247" t="s">
        <v>2727</v>
      </c>
      <c r="G864" s="244"/>
      <c r="H864" s="248">
        <v>137</v>
      </c>
      <c r="I864" s="249"/>
      <c r="J864" s="244"/>
      <c r="K864" s="244"/>
      <c r="L864" s="250"/>
      <c r="M864" s="251"/>
      <c r="N864" s="252"/>
      <c r="O864" s="252"/>
      <c r="P864" s="252"/>
      <c r="Q864" s="252"/>
      <c r="R864" s="252"/>
      <c r="S864" s="252"/>
      <c r="T864" s="25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54" t="s">
        <v>253</v>
      </c>
      <c r="AU864" s="254" t="s">
        <v>92</v>
      </c>
      <c r="AV864" s="13" t="s">
        <v>92</v>
      </c>
      <c r="AW864" s="13" t="s">
        <v>36</v>
      </c>
      <c r="AX864" s="13" t="s">
        <v>83</v>
      </c>
      <c r="AY864" s="254" t="s">
        <v>244</v>
      </c>
    </row>
    <row r="865" s="13" customFormat="1">
      <c r="A865" s="13"/>
      <c r="B865" s="243"/>
      <c r="C865" s="244"/>
      <c r="D865" s="245" t="s">
        <v>253</v>
      </c>
      <c r="E865" s="246" t="s">
        <v>1</v>
      </c>
      <c r="F865" s="247" t="s">
        <v>2728</v>
      </c>
      <c r="G865" s="244"/>
      <c r="H865" s="248">
        <v>2</v>
      </c>
      <c r="I865" s="249"/>
      <c r="J865" s="244"/>
      <c r="K865" s="244"/>
      <c r="L865" s="250"/>
      <c r="M865" s="251"/>
      <c r="N865" s="252"/>
      <c r="O865" s="252"/>
      <c r="P865" s="252"/>
      <c r="Q865" s="252"/>
      <c r="R865" s="252"/>
      <c r="S865" s="252"/>
      <c r="T865" s="25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4" t="s">
        <v>253</v>
      </c>
      <c r="AU865" s="254" t="s">
        <v>92</v>
      </c>
      <c r="AV865" s="13" t="s">
        <v>92</v>
      </c>
      <c r="AW865" s="13" t="s">
        <v>36</v>
      </c>
      <c r="AX865" s="13" t="s">
        <v>83</v>
      </c>
      <c r="AY865" s="254" t="s">
        <v>244</v>
      </c>
    </row>
    <row r="866" s="16" customFormat="1">
      <c r="A866" s="16"/>
      <c r="B866" s="276"/>
      <c r="C866" s="277"/>
      <c r="D866" s="245" t="s">
        <v>253</v>
      </c>
      <c r="E866" s="278" t="s">
        <v>1</v>
      </c>
      <c r="F866" s="279" t="s">
        <v>503</v>
      </c>
      <c r="G866" s="277"/>
      <c r="H866" s="280">
        <v>139</v>
      </c>
      <c r="I866" s="281"/>
      <c r="J866" s="277"/>
      <c r="K866" s="277"/>
      <c r="L866" s="282"/>
      <c r="M866" s="283"/>
      <c r="N866" s="284"/>
      <c r="O866" s="284"/>
      <c r="P866" s="284"/>
      <c r="Q866" s="284"/>
      <c r="R866" s="284"/>
      <c r="S866" s="284"/>
      <c r="T866" s="285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T866" s="286" t="s">
        <v>253</v>
      </c>
      <c r="AU866" s="286" t="s">
        <v>92</v>
      </c>
      <c r="AV866" s="16" t="s">
        <v>358</v>
      </c>
      <c r="AW866" s="16" t="s">
        <v>36</v>
      </c>
      <c r="AX866" s="16" t="s">
        <v>83</v>
      </c>
      <c r="AY866" s="286" t="s">
        <v>244</v>
      </c>
    </row>
    <row r="867" s="14" customFormat="1">
      <c r="A867" s="14"/>
      <c r="B867" s="255"/>
      <c r="C867" s="256"/>
      <c r="D867" s="245" t="s">
        <v>253</v>
      </c>
      <c r="E867" s="257" t="s">
        <v>1</v>
      </c>
      <c r="F867" s="258" t="s">
        <v>255</v>
      </c>
      <c r="G867" s="256"/>
      <c r="H867" s="259">
        <v>141</v>
      </c>
      <c r="I867" s="260"/>
      <c r="J867" s="256"/>
      <c r="K867" s="256"/>
      <c r="L867" s="261"/>
      <c r="M867" s="262"/>
      <c r="N867" s="263"/>
      <c r="O867" s="263"/>
      <c r="P867" s="263"/>
      <c r="Q867" s="263"/>
      <c r="R867" s="263"/>
      <c r="S867" s="263"/>
      <c r="T867" s="26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65" t="s">
        <v>253</v>
      </c>
      <c r="AU867" s="265" t="s">
        <v>92</v>
      </c>
      <c r="AV867" s="14" t="s">
        <v>251</v>
      </c>
      <c r="AW867" s="14" t="s">
        <v>36</v>
      </c>
      <c r="AX867" s="14" t="s">
        <v>90</v>
      </c>
      <c r="AY867" s="265" t="s">
        <v>244</v>
      </c>
    </row>
    <row r="868" s="2" customFormat="1" ht="24.15" customHeight="1">
      <c r="A868" s="39"/>
      <c r="B868" s="40"/>
      <c r="C868" s="287" t="s">
        <v>567</v>
      </c>
      <c r="D868" s="287" t="s">
        <v>529</v>
      </c>
      <c r="E868" s="288" t="s">
        <v>2729</v>
      </c>
      <c r="F868" s="289" t="s">
        <v>2720</v>
      </c>
      <c r="G868" s="290" t="s">
        <v>171</v>
      </c>
      <c r="H868" s="291">
        <v>527.5</v>
      </c>
      <c r="I868" s="292"/>
      <c r="J868" s="293">
        <f>ROUND(I868*H868,2)</f>
        <v>0</v>
      </c>
      <c r="K868" s="294"/>
      <c r="L868" s="295"/>
      <c r="M868" s="296" t="s">
        <v>1</v>
      </c>
      <c r="N868" s="297" t="s">
        <v>48</v>
      </c>
      <c r="O868" s="92"/>
      <c r="P868" s="239">
        <f>O868*H868</f>
        <v>0</v>
      </c>
      <c r="Q868" s="239">
        <v>2.6499999999999999</v>
      </c>
      <c r="R868" s="239">
        <f>Q868*H868</f>
        <v>1397.875</v>
      </c>
      <c r="S868" s="239">
        <v>0</v>
      </c>
      <c r="T868" s="240">
        <f>S868*H868</f>
        <v>0</v>
      </c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R868" s="241" t="s">
        <v>280</v>
      </c>
      <c r="AT868" s="241" t="s">
        <v>529</v>
      </c>
      <c r="AU868" s="241" t="s">
        <v>92</v>
      </c>
      <c r="AY868" s="18" t="s">
        <v>244</v>
      </c>
      <c r="BE868" s="242">
        <f>IF(N868="základní",J868,0)</f>
        <v>0</v>
      </c>
      <c r="BF868" s="242">
        <f>IF(N868="snížená",J868,0)</f>
        <v>0</v>
      </c>
      <c r="BG868" s="242">
        <f>IF(N868="zákl. přenesená",J868,0)</f>
        <v>0</v>
      </c>
      <c r="BH868" s="242">
        <f>IF(N868="sníž. přenesená",J868,0)</f>
        <v>0</v>
      </c>
      <c r="BI868" s="242">
        <f>IF(N868="nulová",J868,0)</f>
        <v>0</v>
      </c>
      <c r="BJ868" s="18" t="s">
        <v>90</v>
      </c>
      <c r="BK868" s="242">
        <f>ROUND(I868*H868,2)</f>
        <v>0</v>
      </c>
      <c r="BL868" s="18" t="s">
        <v>251</v>
      </c>
      <c r="BM868" s="241" t="s">
        <v>2730</v>
      </c>
    </row>
    <row r="869" s="2" customFormat="1">
      <c r="A869" s="39"/>
      <c r="B869" s="40"/>
      <c r="C869" s="41"/>
      <c r="D869" s="245" t="s">
        <v>632</v>
      </c>
      <c r="E869" s="41"/>
      <c r="F869" s="299" t="s">
        <v>2731</v>
      </c>
      <c r="G869" s="41"/>
      <c r="H869" s="41"/>
      <c r="I869" s="300"/>
      <c r="J869" s="41"/>
      <c r="K869" s="41"/>
      <c r="L869" s="45"/>
      <c r="M869" s="301"/>
      <c r="N869" s="302"/>
      <c r="O869" s="92"/>
      <c r="P869" s="92"/>
      <c r="Q869" s="92"/>
      <c r="R869" s="92"/>
      <c r="S869" s="92"/>
      <c r="T869" s="93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T869" s="18" t="s">
        <v>632</v>
      </c>
      <c r="AU869" s="18" t="s">
        <v>92</v>
      </c>
    </row>
    <row r="870" s="15" customFormat="1">
      <c r="A870" s="15"/>
      <c r="B870" s="266"/>
      <c r="C870" s="267"/>
      <c r="D870" s="245" t="s">
        <v>253</v>
      </c>
      <c r="E870" s="268" t="s">
        <v>1</v>
      </c>
      <c r="F870" s="269" t="s">
        <v>2145</v>
      </c>
      <c r="G870" s="267"/>
      <c r="H870" s="268" t="s">
        <v>1</v>
      </c>
      <c r="I870" s="270"/>
      <c r="J870" s="267"/>
      <c r="K870" s="267"/>
      <c r="L870" s="271"/>
      <c r="M870" s="272"/>
      <c r="N870" s="273"/>
      <c r="O870" s="273"/>
      <c r="P870" s="273"/>
      <c r="Q870" s="273"/>
      <c r="R870" s="273"/>
      <c r="S870" s="273"/>
      <c r="T870" s="274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T870" s="275" t="s">
        <v>253</v>
      </c>
      <c r="AU870" s="275" t="s">
        <v>92</v>
      </c>
      <c r="AV870" s="15" t="s">
        <v>90</v>
      </c>
      <c r="AW870" s="15" t="s">
        <v>36</v>
      </c>
      <c r="AX870" s="15" t="s">
        <v>83</v>
      </c>
      <c r="AY870" s="275" t="s">
        <v>244</v>
      </c>
    </row>
    <row r="871" s="15" customFormat="1">
      <c r="A871" s="15"/>
      <c r="B871" s="266"/>
      <c r="C871" s="267"/>
      <c r="D871" s="245" t="s">
        <v>253</v>
      </c>
      <c r="E871" s="268" t="s">
        <v>1</v>
      </c>
      <c r="F871" s="269" t="s">
        <v>409</v>
      </c>
      <c r="G871" s="267"/>
      <c r="H871" s="268" t="s">
        <v>1</v>
      </c>
      <c r="I871" s="270"/>
      <c r="J871" s="267"/>
      <c r="K871" s="267"/>
      <c r="L871" s="271"/>
      <c r="M871" s="272"/>
      <c r="N871" s="273"/>
      <c r="O871" s="273"/>
      <c r="P871" s="273"/>
      <c r="Q871" s="273"/>
      <c r="R871" s="273"/>
      <c r="S871" s="273"/>
      <c r="T871" s="274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75" t="s">
        <v>253</v>
      </c>
      <c r="AU871" s="275" t="s">
        <v>92</v>
      </c>
      <c r="AV871" s="15" t="s">
        <v>90</v>
      </c>
      <c r="AW871" s="15" t="s">
        <v>36</v>
      </c>
      <c r="AX871" s="15" t="s">
        <v>83</v>
      </c>
      <c r="AY871" s="275" t="s">
        <v>244</v>
      </c>
    </row>
    <row r="872" s="13" customFormat="1">
      <c r="A872" s="13"/>
      <c r="B872" s="243"/>
      <c r="C872" s="244"/>
      <c r="D872" s="245" t="s">
        <v>253</v>
      </c>
      <c r="E872" s="246" t="s">
        <v>1</v>
      </c>
      <c r="F872" s="247" t="s">
        <v>2732</v>
      </c>
      <c r="G872" s="244"/>
      <c r="H872" s="248">
        <v>4.2000000000000002</v>
      </c>
      <c r="I872" s="249"/>
      <c r="J872" s="244"/>
      <c r="K872" s="244"/>
      <c r="L872" s="250"/>
      <c r="M872" s="251"/>
      <c r="N872" s="252"/>
      <c r="O872" s="252"/>
      <c r="P872" s="252"/>
      <c r="Q872" s="252"/>
      <c r="R872" s="252"/>
      <c r="S872" s="252"/>
      <c r="T872" s="25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4" t="s">
        <v>253</v>
      </c>
      <c r="AU872" s="254" t="s">
        <v>92</v>
      </c>
      <c r="AV872" s="13" t="s">
        <v>92</v>
      </c>
      <c r="AW872" s="13" t="s">
        <v>36</v>
      </c>
      <c r="AX872" s="13" t="s">
        <v>83</v>
      </c>
      <c r="AY872" s="254" t="s">
        <v>244</v>
      </c>
    </row>
    <row r="873" s="16" customFormat="1">
      <c r="A873" s="16"/>
      <c r="B873" s="276"/>
      <c r="C873" s="277"/>
      <c r="D873" s="245" t="s">
        <v>253</v>
      </c>
      <c r="E873" s="278" t="s">
        <v>1</v>
      </c>
      <c r="F873" s="279" t="s">
        <v>503</v>
      </c>
      <c r="G873" s="277"/>
      <c r="H873" s="280">
        <v>4.2000000000000002</v>
      </c>
      <c r="I873" s="281"/>
      <c r="J873" s="277"/>
      <c r="K873" s="277"/>
      <c r="L873" s="282"/>
      <c r="M873" s="283"/>
      <c r="N873" s="284"/>
      <c r="O873" s="284"/>
      <c r="P873" s="284"/>
      <c r="Q873" s="284"/>
      <c r="R873" s="284"/>
      <c r="S873" s="284"/>
      <c r="T873" s="285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T873" s="286" t="s">
        <v>253</v>
      </c>
      <c r="AU873" s="286" t="s">
        <v>92</v>
      </c>
      <c r="AV873" s="16" t="s">
        <v>358</v>
      </c>
      <c r="AW873" s="16" t="s">
        <v>36</v>
      </c>
      <c r="AX873" s="16" t="s">
        <v>83</v>
      </c>
      <c r="AY873" s="286" t="s">
        <v>244</v>
      </c>
    </row>
    <row r="874" s="15" customFormat="1">
      <c r="A874" s="15"/>
      <c r="B874" s="266"/>
      <c r="C874" s="267"/>
      <c r="D874" s="245" t="s">
        <v>253</v>
      </c>
      <c r="E874" s="268" t="s">
        <v>1</v>
      </c>
      <c r="F874" s="269" t="s">
        <v>410</v>
      </c>
      <c r="G874" s="267"/>
      <c r="H874" s="268" t="s">
        <v>1</v>
      </c>
      <c r="I874" s="270"/>
      <c r="J874" s="267"/>
      <c r="K874" s="267"/>
      <c r="L874" s="271"/>
      <c r="M874" s="272"/>
      <c r="N874" s="273"/>
      <c r="O874" s="273"/>
      <c r="P874" s="273"/>
      <c r="Q874" s="273"/>
      <c r="R874" s="273"/>
      <c r="S874" s="273"/>
      <c r="T874" s="274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75" t="s">
        <v>253</v>
      </c>
      <c r="AU874" s="275" t="s">
        <v>92</v>
      </c>
      <c r="AV874" s="15" t="s">
        <v>90</v>
      </c>
      <c r="AW874" s="15" t="s">
        <v>36</v>
      </c>
      <c r="AX874" s="15" t="s">
        <v>83</v>
      </c>
      <c r="AY874" s="275" t="s">
        <v>244</v>
      </c>
    </row>
    <row r="875" s="13" customFormat="1">
      <c r="A875" s="13"/>
      <c r="B875" s="243"/>
      <c r="C875" s="244"/>
      <c r="D875" s="245" t="s">
        <v>253</v>
      </c>
      <c r="E875" s="246" t="s">
        <v>1</v>
      </c>
      <c r="F875" s="247" t="s">
        <v>2733</v>
      </c>
      <c r="G875" s="244"/>
      <c r="H875" s="248">
        <v>519.10000000000002</v>
      </c>
      <c r="I875" s="249"/>
      <c r="J875" s="244"/>
      <c r="K875" s="244"/>
      <c r="L875" s="250"/>
      <c r="M875" s="251"/>
      <c r="N875" s="252"/>
      <c r="O875" s="252"/>
      <c r="P875" s="252"/>
      <c r="Q875" s="252"/>
      <c r="R875" s="252"/>
      <c r="S875" s="252"/>
      <c r="T875" s="25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4" t="s">
        <v>253</v>
      </c>
      <c r="AU875" s="254" t="s">
        <v>92</v>
      </c>
      <c r="AV875" s="13" t="s">
        <v>92</v>
      </c>
      <c r="AW875" s="13" t="s">
        <v>36</v>
      </c>
      <c r="AX875" s="13" t="s">
        <v>83</v>
      </c>
      <c r="AY875" s="254" t="s">
        <v>244</v>
      </c>
    </row>
    <row r="876" s="13" customFormat="1">
      <c r="A876" s="13"/>
      <c r="B876" s="243"/>
      <c r="C876" s="244"/>
      <c r="D876" s="245" t="s">
        <v>253</v>
      </c>
      <c r="E876" s="246" t="s">
        <v>1</v>
      </c>
      <c r="F876" s="247" t="s">
        <v>2734</v>
      </c>
      <c r="G876" s="244"/>
      <c r="H876" s="248">
        <v>4.2000000000000002</v>
      </c>
      <c r="I876" s="249"/>
      <c r="J876" s="244"/>
      <c r="K876" s="244"/>
      <c r="L876" s="250"/>
      <c r="M876" s="251"/>
      <c r="N876" s="252"/>
      <c r="O876" s="252"/>
      <c r="P876" s="252"/>
      <c r="Q876" s="252"/>
      <c r="R876" s="252"/>
      <c r="S876" s="252"/>
      <c r="T876" s="25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54" t="s">
        <v>253</v>
      </c>
      <c r="AU876" s="254" t="s">
        <v>92</v>
      </c>
      <c r="AV876" s="13" t="s">
        <v>92</v>
      </c>
      <c r="AW876" s="13" t="s">
        <v>36</v>
      </c>
      <c r="AX876" s="13" t="s">
        <v>83</v>
      </c>
      <c r="AY876" s="254" t="s">
        <v>244</v>
      </c>
    </row>
    <row r="877" s="16" customFormat="1">
      <c r="A877" s="16"/>
      <c r="B877" s="276"/>
      <c r="C877" s="277"/>
      <c r="D877" s="245" t="s">
        <v>253</v>
      </c>
      <c r="E877" s="278" t="s">
        <v>1</v>
      </c>
      <c r="F877" s="279" t="s">
        <v>503</v>
      </c>
      <c r="G877" s="277"/>
      <c r="H877" s="280">
        <v>523.29999999999995</v>
      </c>
      <c r="I877" s="281"/>
      <c r="J877" s="277"/>
      <c r="K877" s="277"/>
      <c r="L877" s="282"/>
      <c r="M877" s="283"/>
      <c r="N877" s="284"/>
      <c r="O877" s="284"/>
      <c r="P877" s="284"/>
      <c r="Q877" s="284"/>
      <c r="R877" s="284"/>
      <c r="S877" s="284"/>
      <c r="T877" s="285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T877" s="286" t="s">
        <v>253</v>
      </c>
      <c r="AU877" s="286" t="s">
        <v>92</v>
      </c>
      <c r="AV877" s="16" t="s">
        <v>358</v>
      </c>
      <c r="AW877" s="16" t="s">
        <v>36</v>
      </c>
      <c r="AX877" s="16" t="s">
        <v>83</v>
      </c>
      <c r="AY877" s="286" t="s">
        <v>244</v>
      </c>
    </row>
    <row r="878" s="14" customFormat="1">
      <c r="A878" s="14"/>
      <c r="B878" s="255"/>
      <c r="C878" s="256"/>
      <c r="D878" s="245" t="s">
        <v>253</v>
      </c>
      <c r="E878" s="257" t="s">
        <v>1</v>
      </c>
      <c r="F878" s="258" t="s">
        <v>255</v>
      </c>
      <c r="G878" s="256"/>
      <c r="H878" s="259">
        <v>527.5</v>
      </c>
      <c r="I878" s="260"/>
      <c r="J878" s="256"/>
      <c r="K878" s="256"/>
      <c r="L878" s="261"/>
      <c r="M878" s="262"/>
      <c r="N878" s="263"/>
      <c r="O878" s="263"/>
      <c r="P878" s="263"/>
      <c r="Q878" s="263"/>
      <c r="R878" s="263"/>
      <c r="S878" s="263"/>
      <c r="T878" s="26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65" t="s">
        <v>253</v>
      </c>
      <c r="AU878" s="265" t="s">
        <v>92</v>
      </c>
      <c r="AV878" s="14" t="s">
        <v>251</v>
      </c>
      <c r="AW878" s="14" t="s">
        <v>36</v>
      </c>
      <c r="AX878" s="14" t="s">
        <v>90</v>
      </c>
      <c r="AY878" s="265" t="s">
        <v>244</v>
      </c>
    </row>
    <row r="879" s="2" customFormat="1" ht="24.15" customHeight="1">
      <c r="A879" s="39"/>
      <c r="B879" s="40"/>
      <c r="C879" s="229" t="s">
        <v>578</v>
      </c>
      <c r="D879" s="229" t="s">
        <v>247</v>
      </c>
      <c r="E879" s="230" t="s">
        <v>2735</v>
      </c>
      <c r="F879" s="231" t="s">
        <v>2736</v>
      </c>
      <c r="G879" s="232" t="s">
        <v>250</v>
      </c>
      <c r="H879" s="233">
        <v>9</v>
      </c>
      <c r="I879" s="234"/>
      <c r="J879" s="235">
        <f>ROUND(I879*H879,2)</f>
        <v>0</v>
      </c>
      <c r="K879" s="236"/>
      <c r="L879" s="45"/>
      <c r="M879" s="237" t="s">
        <v>1</v>
      </c>
      <c r="N879" s="238" t="s">
        <v>48</v>
      </c>
      <c r="O879" s="92"/>
      <c r="P879" s="239">
        <f>O879*H879</f>
        <v>0</v>
      </c>
      <c r="Q879" s="239">
        <v>0.082710000000000006</v>
      </c>
      <c r="R879" s="239">
        <f>Q879*H879</f>
        <v>0.74439000000000011</v>
      </c>
      <c r="S879" s="239">
        <v>0</v>
      </c>
      <c r="T879" s="240">
        <f>S879*H879</f>
        <v>0</v>
      </c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R879" s="241" t="s">
        <v>251</v>
      </c>
      <c r="AT879" s="241" t="s">
        <v>247</v>
      </c>
      <c r="AU879" s="241" t="s">
        <v>92</v>
      </c>
      <c r="AY879" s="18" t="s">
        <v>244</v>
      </c>
      <c r="BE879" s="242">
        <f>IF(N879="základní",J879,0)</f>
        <v>0</v>
      </c>
      <c r="BF879" s="242">
        <f>IF(N879="snížená",J879,0)</f>
        <v>0</v>
      </c>
      <c r="BG879" s="242">
        <f>IF(N879="zákl. přenesená",J879,0)</f>
        <v>0</v>
      </c>
      <c r="BH879" s="242">
        <f>IF(N879="sníž. přenesená",J879,0)</f>
        <v>0</v>
      </c>
      <c r="BI879" s="242">
        <f>IF(N879="nulová",J879,0)</f>
        <v>0</v>
      </c>
      <c r="BJ879" s="18" t="s">
        <v>90</v>
      </c>
      <c r="BK879" s="242">
        <f>ROUND(I879*H879,2)</f>
        <v>0</v>
      </c>
      <c r="BL879" s="18" t="s">
        <v>251</v>
      </c>
      <c r="BM879" s="241" t="s">
        <v>2737</v>
      </c>
    </row>
    <row r="880" s="15" customFormat="1">
      <c r="A880" s="15"/>
      <c r="B880" s="266"/>
      <c r="C880" s="267"/>
      <c r="D880" s="245" t="s">
        <v>253</v>
      </c>
      <c r="E880" s="268" t="s">
        <v>1</v>
      </c>
      <c r="F880" s="269" t="s">
        <v>2145</v>
      </c>
      <c r="G880" s="267"/>
      <c r="H880" s="268" t="s">
        <v>1</v>
      </c>
      <c r="I880" s="270"/>
      <c r="J880" s="267"/>
      <c r="K880" s="267"/>
      <c r="L880" s="271"/>
      <c r="M880" s="272"/>
      <c r="N880" s="273"/>
      <c r="O880" s="273"/>
      <c r="P880" s="273"/>
      <c r="Q880" s="273"/>
      <c r="R880" s="273"/>
      <c r="S880" s="273"/>
      <c r="T880" s="274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75" t="s">
        <v>253</v>
      </c>
      <c r="AU880" s="275" t="s">
        <v>92</v>
      </c>
      <c r="AV880" s="15" t="s">
        <v>90</v>
      </c>
      <c r="AW880" s="15" t="s">
        <v>36</v>
      </c>
      <c r="AX880" s="15" t="s">
        <v>83</v>
      </c>
      <c r="AY880" s="275" t="s">
        <v>244</v>
      </c>
    </row>
    <row r="881" s="15" customFormat="1">
      <c r="A881" s="15"/>
      <c r="B881" s="266"/>
      <c r="C881" s="267"/>
      <c r="D881" s="245" t="s">
        <v>253</v>
      </c>
      <c r="E881" s="268" t="s">
        <v>1</v>
      </c>
      <c r="F881" s="269" t="s">
        <v>2738</v>
      </c>
      <c r="G881" s="267"/>
      <c r="H881" s="268" t="s">
        <v>1</v>
      </c>
      <c r="I881" s="270"/>
      <c r="J881" s="267"/>
      <c r="K881" s="267"/>
      <c r="L881" s="271"/>
      <c r="M881" s="272"/>
      <c r="N881" s="273"/>
      <c r="O881" s="273"/>
      <c r="P881" s="273"/>
      <c r="Q881" s="273"/>
      <c r="R881" s="273"/>
      <c r="S881" s="273"/>
      <c r="T881" s="274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T881" s="275" t="s">
        <v>253</v>
      </c>
      <c r="AU881" s="275" t="s">
        <v>92</v>
      </c>
      <c r="AV881" s="15" t="s">
        <v>90</v>
      </c>
      <c r="AW881" s="15" t="s">
        <v>36</v>
      </c>
      <c r="AX881" s="15" t="s">
        <v>83</v>
      </c>
      <c r="AY881" s="275" t="s">
        <v>244</v>
      </c>
    </row>
    <row r="882" s="13" customFormat="1">
      <c r="A882" s="13"/>
      <c r="B882" s="243"/>
      <c r="C882" s="244"/>
      <c r="D882" s="245" t="s">
        <v>253</v>
      </c>
      <c r="E882" s="246" t="s">
        <v>1</v>
      </c>
      <c r="F882" s="247" t="s">
        <v>2739</v>
      </c>
      <c r="G882" s="244"/>
      <c r="H882" s="248">
        <v>2</v>
      </c>
      <c r="I882" s="249"/>
      <c r="J882" s="244"/>
      <c r="K882" s="244"/>
      <c r="L882" s="250"/>
      <c r="M882" s="251"/>
      <c r="N882" s="252"/>
      <c r="O882" s="252"/>
      <c r="P882" s="252"/>
      <c r="Q882" s="252"/>
      <c r="R882" s="252"/>
      <c r="S882" s="252"/>
      <c r="T882" s="25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4" t="s">
        <v>253</v>
      </c>
      <c r="AU882" s="254" t="s">
        <v>92</v>
      </c>
      <c r="AV882" s="13" t="s">
        <v>92</v>
      </c>
      <c r="AW882" s="13" t="s">
        <v>36</v>
      </c>
      <c r="AX882" s="13" t="s">
        <v>83</v>
      </c>
      <c r="AY882" s="254" t="s">
        <v>244</v>
      </c>
    </row>
    <row r="883" s="15" customFormat="1">
      <c r="A883" s="15"/>
      <c r="B883" s="266"/>
      <c r="C883" s="267"/>
      <c r="D883" s="245" t="s">
        <v>253</v>
      </c>
      <c r="E883" s="268" t="s">
        <v>1</v>
      </c>
      <c r="F883" s="269" t="s">
        <v>2740</v>
      </c>
      <c r="G883" s="267"/>
      <c r="H883" s="268" t="s">
        <v>1</v>
      </c>
      <c r="I883" s="270"/>
      <c r="J883" s="267"/>
      <c r="K883" s="267"/>
      <c r="L883" s="271"/>
      <c r="M883" s="272"/>
      <c r="N883" s="273"/>
      <c r="O883" s="273"/>
      <c r="P883" s="273"/>
      <c r="Q883" s="273"/>
      <c r="R883" s="273"/>
      <c r="S883" s="273"/>
      <c r="T883" s="274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T883" s="275" t="s">
        <v>253</v>
      </c>
      <c r="AU883" s="275" t="s">
        <v>92</v>
      </c>
      <c r="AV883" s="15" t="s">
        <v>90</v>
      </c>
      <c r="AW883" s="15" t="s">
        <v>36</v>
      </c>
      <c r="AX883" s="15" t="s">
        <v>83</v>
      </c>
      <c r="AY883" s="275" t="s">
        <v>244</v>
      </c>
    </row>
    <row r="884" s="13" customFormat="1">
      <c r="A884" s="13"/>
      <c r="B884" s="243"/>
      <c r="C884" s="244"/>
      <c r="D884" s="245" t="s">
        <v>253</v>
      </c>
      <c r="E884" s="246" t="s">
        <v>1</v>
      </c>
      <c r="F884" s="247" t="s">
        <v>2741</v>
      </c>
      <c r="G884" s="244"/>
      <c r="H884" s="248">
        <v>2</v>
      </c>
      <c r="I884" s="249"/>
      <c r="J884" s="244"/>
      <c r="K884" s="244"/>
      <c r="L884" s="250"/>
      <c r="M884" s="251"/>
      <c r="N884" s="252"/>
      <c r="O884" s="252"/>
      <c r="P884" s="252"/>
      <c r="Q884" s="252"/>
      <c r="R884" s="252"/>
      <c r="S884" s="252"/>
      <c r="T884" s="25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4" t="s">
        <v>253</v>
      </c>
      <c r="AU884" s="254" t="s">
        <v>92</v>
      </c>
      <c r="AV884" s="13" t="s">
        <v>92</v>
      </c>
      <c r="AW884" s="13" t="s">
        <v>36</v>
      </c>
      <c r="AX884" s="13" t="s">
        <v>83</v>
      </c>
      <c r="AY884" s="254" t="s">
        <v>244</v>
      </c>
    </row>
    <row r="885" s="15" customFormat="1">
      <c r="A885" s="15"/>
      <c r="B885" s="266"/>
      <c r="C885" s="267"/>
      <c r="D885" s="245" t="s">
        <v>253</v>
      </c>
      <c r="E885" s="268" t="s">
        <v>1</v>
      </c>
      <c r="F885" s="269" t="s">
        <v>2742</v>
      </c>
      <c r="G885" s="267"/>
      <c r="H885" s="268" t="s">
        <v>1</v>
      </c>
      <c r="I885" s="270"/>
      <c r="J885" s="267"/>
      <c r="K885" s="267"/>
      <c r="L885" s="271"/>
      <c r="M885" s="272"/>
      <c r="N885" s="273"/>
      <c r="O885" s="273"/>
      <c r="P885" s="273"/>
      <c r="Q885" s="273"/>
      <c r="R885" s="273"/>
      <c r="S885" s="273"/>
      <c r="T885" s="274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T885" s="275" t="s">
        <v>253</v>
      </c>
      <c r="AU885" s="275" t="s">
        <v>92</v>
      </c>
      <c r="AV885" s="15" t="s">
        <v>90</v>
      </c>
      <c r="AW885" s="15" t="s">
        <v>36</v>
      </c>
      <c r="AX885" s="15" t="s">
        <v>83</v>
      </c>
      <c r="AY885" s="275" t="s">
        <v>244</v>
      </c>
    </row>
    <row r="886" s="13" customFormat="1">
      <c r="A886" s="13"/>
      <c r="B886" s="243"/>
      <c r="C886" s="244"/>
      <c r="D886" s="245" t="s">
        <v>253</v>
      </c>
      <c r="E886" s="246" t="s">
        <v>1</v>
      </c>
      <c r="F886" s="247" t="s">
        <v>2743</v>
      </c>
      <c r="G886" s="244"/>
      <c r="H886" s="248">
        <v>3</v>
      </c>
      <c r="I886" s="249"/>
      <c r="J886" s="244"/>
      <c r="K886" s="244"/>
      <c r="L886" s="250"/>
      <c r="M886" s="251"/>
      <c r="N886" s="252"/>
      <c r="O886" s="252"/>
      <c r="P886" s="252"/>
      <c r="Q886" s="252"/>
      <c r="R886" s="252"/>
      <c r="S886" s="252"/>
      <c r="T886" s="25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4" t="s">
        <v>253</v>
      </c>
      <c r="AU886" s="254" t="s">
        <v>92</v>
      </c>
      <c r="AV886" s="13" t="s">
        <v>92</v>
      </c>
      <c r="AW886" s="13" t="s">
        <v>36</v>
      </c>
      <c r="AX886" s="13" t="s">
        <v>83</v>
      </c>
      <c r="AY886" s="254" t="s">
        <v>244</v>
      </c>
    </row>
    <row r="887" s="15" customFormat="1">
      <c r="A887" s="15"/>
      <c r="B887" s="266"/>
      <c r="C887" s="267"/>
      <c r="D887" s="245" t="s">
        <v>253</v>
      </c>
      <c r="E887" s="268" t="s">
        <v>1</v>
      </c>
      <c r="F887" s="269" t="s">
        <v>2744</v>
      </c>
      <c r="G887" s="267"/>
      <c r="H887" s="268" t="s">
        <v>1</v>
      </c>
      <c r="I887" s="270"/>
      <c r="J887" s="267"/>
      <c r="K887" s="267"/>
      <c r="L887" s="271"/>
      <c r="M887" s="272"/>
      <c r="N887" s="273"/>
      <c r="O887" s="273"/>
      <c r="P887" s="273"/>
      <c r="Q887" s="273"/>
      <c r="R887" s="273"/>
      <c r="S887" s="273"/>
      <c r="T887" s="274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75" t="s">
        <v>253</v>
      </c>
      <c r="AU887" s="275" t="s">
        <v>92</v>
      </c>
      <c r="AV887" s="15" t="s">
        <v>90</v>
      </c>
      <c r="AW887" s="15" t="s">
        <v>36</v>
      </c>
      <c r="AX887" s="15" t="s">
        <v>83</v>
      </c>
      <c r="AY887" s="275" t="s">
        <v>244</v>
      </c>
    </row>
    <row r="888" s="13" customFormat="1">
      <c r="A888" s="13"/>
      <c r="B888" s="243"/>
      <c r="C888" s="244"/>
      <c r="D888" s="245" t="s">
        <v>253</v>
      </c>
      <c r="E888" s="246" t="s">
        <v>1</v>
      </c>
      <c r="F888" s="247" t="s">
        <v>2741</v>
      </c>
      <c r="G888" s="244"/>
      <c r="H888" s="248">
        <v>2</v>
      </c>
      <c r="I888" s="249"/>
      <c r="J888" s="244"/>
      <c r="K888" s="244"/>
      <c r="L888" s="250"/>
      <c r="M888" s="251"/>
      <c r="N888" s="252"/>
      <c r="O888" s="252"/>
      <c r="P888" s="252"/>
      <c r="Q888" s="252"/>
      <c r="R888" s="252"/>
      <c r="S888" s="252"/>
      <c r="T888" s="25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4" t="s">
        <v>253</v>
      </c>
      <c r="AU888" s="254" t="s">
        <v>92</v>
      </c>
      <c r="AV888" s="13" t="s">
        <v>92</v>
      </c>
      <c r="AW888" s="13" t="s">
        <v>36</v>
      </c>
      <c r="AX888" s="13" t="s">
        <v>83</v>
      </c>
      <c r="AY888" s="254" t="s">
        <v>244</v>
      </c>
    </row>
    <row r="889" s="14" customFormat="1">
      <c r="A889" s="14"/>
      <c r="B889" s="255"/>
      <c r="C889" s="256"/>
      <c r="D889" s="245" t="s">
        <v>253</v>
      </c>
      <c r="E889" s="257" t="s">
        <v>1</v>
      </c>
      <c r="F889" s="258" t="s">
        <v>255</v>
      </c>
      <c r="G889" s="256"/>
      <c r="H889" s="259">
        <v>9</v>
      </c>
      <c r="I889" s="260"/>
      <c r="J889" s="256"/>
      <c r="K889" s="256"/>
      <c r="L889" s="261"/>
      <c r="M889" s="262"/>
      <c r="N889" s="263"/>
      <c r="O889" s="263"/>
      <c r="P889" s="263"/>
      <c r="Q889" s="263"/>
      <c r="R889" s="263"/>
      <c r="S889" s="263"/>
      <c r="T889" s="26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65" t="s">
        <v>253</v>
      </c>
      <c r="AU889" s="265" t="s">
        <v>92</v>
      </c>
      <c r="AV889" s="14" t="s">
        <v>251</v>
      </c>
      <c r="AW889" s="14" t="s">
        <v>36</v>
      </c>
      <c r="AX889" s="14" t="s">
        <v>90</v>
      </c>
      <c r="AY889" s="265" t="s">
        <v>244</v>
      </c>
    </row>
    <row r="890" s="2" customFormat="1" ht="24.15" customHeight="1">
      <c r="A890" s="39"/>
      <c r="B890" s="40"/>
      <c r="C890" s="287" t="s">
        <v>585</v>
      </c>
      <c r="D890" s="287" t="s">
        <v>529</v>
      </c>
      <c r="E890" s="288" t="s">
        <v>2745</v>
      </c>
      <c r="F890" s="289" t="s">
        <v>2746</v>
      </c>
      <c r="G890" s="290" t="s">
        <v>171</v>
      </c>
      <c r="H890" s="291">
        <v>24.100000000000001</v>
      </c>
      <c r="I890" s="292"/>
      <c r="J890" s="293">
        <f>ROUND(I890*H890,2)</f>
        <v>0</v>
      </c>
      <c r="K890" s="294"/>
      <c r="L890" s="295"/>
      <c r="M890" s="296" t="s">
        <v>1</v>
      </c>
      <c r="N890" s="297" t="s">
        <v>48</v>
      </c>
      <c r="O890" s="92"/>
      <c r="P890" s="239">
        <f>O890*H890</f>
        <v>0</v>
      </c>
      <c r="Q890" s="239">
        <v>2.5699999999999998</v>
      </c>
      <c r="R890" s="239">
        <f>Q890*H890</f>
        <v>61.936999999999998</v>
      </c>
      <c r="S890" s="239">
        <v>0</v>
      </c>
      <c r="T890" s="240">
        <f>S890*H890</f>
        <v>0</v>
      </c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R890" s="241" t="s">
        <v>280</v>
      </c>
      <c r="AT890" s="241" t="s">
        <v>529</v>
      </c>
      <c r="AU890" s="241" t="s">
        <v>92</v>
      </c>
      <c r="AY890" s="18" t="s">
        <v>244</v>
      </c>
      <c r="BE890" s="242">
        <f>IF(N890="základní",J890,0)</f>
        <v>0</v>
      </c>
      <c r="BF890" s="242">
        <f>IF(N890="snížená",J890,0)</f>
        <v>0</v>
      </c>
      <c r="BG890" s="242">
        <f>IF(N890="zákl. přenesená",J890,0)</f>
        <v>0</v>
      </c>
      <c r="BH890" s="242">
        <f>IF(N890="sníž. přenesená",J890,0)</f>
        <v>0</v>
      </c>
      <c r="BI890" s="242">
        <f>IF(N890="nulová",J890,0)</f>
        <v>0</v>
      </c>
      <c r="BJ890" s="18" t="s">
        <v>90</v>
      </c>
      <c r="BK890" s="242">
        <f>ROUND(I890*H890,2)</f>
        <v>0</v>
      </c>
      <c r="BL890" s="18" t="s">
        <v>251</v>
      </c>
      <c r="BM890" s="241" t="s">
        <v>2747</v>
      </c>
    </row>
    <row r="891" s="2" customFormat="1">
      <c r="A891" s="39"/>
      <c r="B891" s="40"/>
      <c r="C891" s="41"/>
      <c r="D891" s="245" t="s">
        <v>632</v>
      </c>
      <c r="E891" s="41"/>
      <c r="F891" s="299" t="s">
        <v>2300</v>
      </c>
      <c r="G891" s="41"/>
      <c r="H891" s="41"/>
      <c r="I891" s="300"/>
      <c r="J891" s="41"/>
      <c r="K891" s="41"/>
      <c r="L891" s="45"/>
      <c r="M891" s="301"/>
      <c r="N891" s="302"/>
      <c r="O891" s="92"/>
      <c r="P891" s="92"/>
      <c r="Q891" s="92"/>
      <c r="R891" s="92"/>
      <c r="S891" s="92"/>
      <c r="T891" s="93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T891" s="18" t="s">
        <v>632</v>
      </c>
      <c r="AU891" s="18" t="s">
        <v>92</v>
      </c>
    </row>
    <row r="892" s="15" customFormat="1">
      <c r="A892" s="15"/>
      <c r="B892" s="266"/>
      <c r="C892" s="267"/>
      <c r="D892" s="245" t="s">
        <v>253</v>
      </c>
      <c r="E892" s="268" t="s">
        <v>1</v>
      </c>
      <c r="F892" s="269" t="s">
        <v>2145</v>
      </c>
      <c r="G892" s="267"/>
      <c r="H892" s="268" t="s">
        <v>1</v>
      </c>
      <c r="I892" s="270"/>
      <c r="J892" s="267"/>
      <c r="K892" s="267"/>
      <c r="L892" s="271"/>
      <c r="M892" s="272"/>
      <c r="N892" s="273"/>
      <c r="O892" s="273"/>
      <c r="P892" s="273"/>
      <c r="Q892" s="273"/>
      <c r="R892" s="273"/>
      <c r="S892" s="273"/>
      <c r="T892" s="274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75" t="s">
        <v>253</v>
      </c>
      <c r="AU892" s="275" t="s">
        <v>92</v>
      </c>
      <c r="AV892" s="15" t="s">
        <v>90</v>
      </c>
      <c r="AW892" s="15" t="s">
        <v>36</v>
      </c>
      <c r="AX892" s="15" t="s">
        <v>83</v>
      </c>
      <c r="AY892" s="275" t="s">
        <v>244</v>
      </c>
    </row>
    <row r="893" s="15" customFormat="1">
      <c r="A893" s="15"/>
      <c r="B893" s="266"/>
      <c r="C893" s="267"/>
      <c r="D893" s="245" t="s">
        <v>253</v>
      </c>
      <c r="E893" s="268" t="s">
        <v>1</v>
      </c>
      <c r="F893" s="269" t="s">
        <v>2738</v>
      </c>
      <c r="G893" s="267"/>
      <c r="H893" s="268" t="s">
        <v>1</v>
      </c>
      <c r="I893" s="270"/>
      <c r="J893" s="267"/>
      <c r="K893" s="267"/>
      <c r="L893" s="271"/>
      <c r="M893" s="272"/>
      <c r="N893" s="273"/>
      <c r="O893" s="273"/>
      <c r="P893" s="273"/>
      <c r="Q893" s="273"/>
      <c r="R893" s="273"/>
      <c r="S893" s="273"/>
      <c r="T893" s="274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T893" s="275" t="s">
        <v>253</v>
      </c>
      <c r="AU893" s="275" t="s">
        <v>92</v>
      </c>
      <c r="AV893" s="15" t="s">
        <v>90</v>
      </c>
      <c r="AW893" s="15" t="s">
        <v>36</v>
      </c>
      <c r="AX893" s="15" t="s">
        <v>83</v>
      </c>
      <c r="AY893" s="275" t="s">
        <v>244</v>
      </c>
    </row>
    <row r="894" s="13" customFormat="1">
      <c r="A894" s="13"/>
      <c r="B894" s="243"/>
      <c r="C894" s="244"/>
      <c r="D894" s="245" t="s">
        <v>253</v>
      </c>
      <c r="E894" s="246" t="s">
        <v>1</v>
      </c>
      <c r="F894" s="247" t="s">
        <v>2748</v>
      </c>
      <c r="G894" s="244"/>
      <c r="H894" s="248">
        <v>6.2999999999999998</v>
      </c>
      <c r="I894" s="249"/>
      <c r="J894" s="244"/>
      <c r="K894" s="244"/>
      <c r="L894" s="250"/>
      <c r="M894" s="251"/>
      <c r="N894" s="252"/>
      <c r="O894" s="252"/>
      <c r="P894" s="252"/>
      <c r="Q894" s="252"/>
      <c r="R894" s="252"/>
      <c r="S894" s="252"/>
      <c r="T894" s="25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4" t="s">
        <v>253</v>
      </c>
      <c r="AU894" s="254" t="s">
        <v>92</v>
      </c>
      <c r="AV894" s="13" t="s">
        <v>92</v>
      </c>
      <c r="AW894" s="13" t="s">
        <v>36</v>
      </c>
      <c r="AX894" s="13" t="s">
        <v>83</v>
      </c>
      <c r="AY894" s="254" t="s">
        <v>244</v>
      </c>
    </row>
    <row r="895" s="15" customFormat="1">
      <c r="A895" s="15"/>
      <c r="B895" s="266"/>
      <c r="C895" s="267"/>
      <c r="D895" s="245" t="s">
        <v>253</v>
      </c>
      <c r="E895" s="268" t="s">
        <v>1</v>
      </c>
      <c r="F895" s="269" t="s">
        <v>2740</v>
      </c>
      <c r="G895" s="267"/>
      <c r="H895" s="268" t="s">
        <v>1</v>
      </c>
      <c r="I895" s="270"/>
      <c r="J895" s="267"/>
      <c r="K895" s="267"/>
      <c r="L895" s="271"/>
      <c r="M895" s="272"/>
      <c r="N895" s="273"/>
      <c r="O895" s="273"/>
      <c r="P895" s="273"/>
      <c r="Q895" s="273"/>
      <c r="R895" s="273"/>
      <c r="S895" s="273"/>
      <c r="T895" s="274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75" t="s">
        <v>253</v>
      </c>
      <c r="AU895" s="275" t="s">
        <v>92</v>
      </c>
      <c r="AV895" s="15" t="s">
        <v>90</v>
      </c>
      <c r="AW895" s="15" t="s">
        <v>36</v>
      </c>
      <c r="AX895" s="15" t="s">
        <v>83</v>
      </c>
      <c r="AY895" s="275" t="s">
        <v>244</v>
      </c>
    </row>
    <row r="896" s="13" customFormat="1">
      <c r="A896" s="13"/>
      <c r="B896" s="243"/>
      <c r="C896" s="244"/>
      <c r="D896" s="245" t="s">
        <v>253</v>
      </c>
      <c r="E896" s="246" t="s">
        <v>1</v>
      </c>
      <c r="F896" s="247" t="s">
        <v>2749</v>
      </c>
      <c r="G896" s="244"/>
      <c r="H896" s="248">
        <v>6.0999999999999996</v>
      </c>
      <c r="I896" s="249"/>
      <c r="J896" s="244"/>
      <c r="K896" s="244"/>
      <c r="L896" s="250"/>
      <c r="M896" s="251"/>
      <c r="N896" s="252"/>
      <c r="O896" s="252"/>
      <c r="P896" s="252"/>
      <c r="Q896" s="252"/>
      <c r="R896" s="252"/>
      <c r="S896" s="252"/>
      <c r="T896" s="25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4" t="s">
        <v>253</v>
      </c>
      <c r="AU896" s="254" t="s">
        <v>92</v>
      </c>
      <c r="AV896" s="13" t="s">
        <v>92</v>
      </c>
      <c r="AW896" s="13" t="s">
        <v>36</v>
      </c>
      <c r="AX896" s="13" t="s">
        <v>83</v>
      </c>
      <c r="AY896" s="254" t="s">
        <v>244</v>
      </c>
    </row>
    <row r="897" s="15" customFormat="1">
      <c r="A897" s="15"/>
      <c r="B897" s="266"/>
      <c r="C897" s="267"/>
      <c r="D897" s="245" t="s">
        <v>253</v>
      </c>
      <c r="E897" s="268" t="s">
        <v>1</v>
      </c>
      <c r="F897" s="269" t="s">
        <v>2742</v>
      </c>
      <c r="G897" s="267"/>
      <c r="H897" s="268" t="s">
        <v>1</v>
      </c>
      <c r="I897" s="270"/>
      <c r="J897" s="267"/>
      <c r="K897" s="267"/>
      <c r="L897" s="271"/>
      <c r="M897" s="272"/>
      <c r="N897" s="273"/>
      <c r="O897" s="273"/>
      <c r="P897" s="273"/>
      <c r="Q897" s="273"/>
      <c r="R897" s="273"/>
      <c r="S897" s="273"/>
      <c r="T897" s="274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75" t="s">
        <v>253</v>
      </c>
      <c r="AU897" s="275" t="s">
        <v>92</v>
      </c>
      <c r="AV897" s="15" t="s">
        <v>90</v>
      </c>
      <c r="AW897" s="15" t="s">
        <v>36</v>
      </c>
      <c r="AX897" s="15" t="s">
        <v>83</v>
      </c>
      <c r="AY897" s="275" t="s">
        <v>244</v>
      </c>
    </row>
    <row r="898" s="13" customFormat="1">
      <c r="A898" s="13"/>
      <c r="B898" s="243"/>
      <c r="C898" s="244"/>
      <c r="D898" s="245" t="s">
        <v>253</v>
      </c>
      <c r="E898" s="246" t="s">
        <v>1</v>
      </c>
      <c r="F898" s="247" t="s">
        <v>2750</v>
      </c>
      <c r="G898" s="244"/>
      <c r="H898" s="248">
        <v>7.0999999999999996</v>
      </c>
      <c r="I898" s="249"/>
      <c r="J898" s="244"/>
      <c r="K898" s="244"/>
      <c r="L898" s="250"/>
      <c r="M898" s="251"/>
      <c r="N898" s="252"/>
      <c r="O898" s="252"/>
      <c r="P898" s="252"/>
      <c r="Q898" s="252"/>
      <c r="R898" s="252"/>
      <c r="S898" s="252"/>
      <c r="T898" s="25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4" t="s">
        <v>253</v>
      </c>
      <c r="AU898" s="254" t="s">
        <v>92</v>
      </c>
      <c r="AV898" s="13" t="s">
        <v>92</v>
      </c>
      <c r="AW898" s="13" t="s">
        <v>36</v>
      </c>
      <c r="AX898" s="13" t="s">
        <v>83</v>
      </c>
      <c r="AY898" s="254" t="s">
        <v>244</v>
      </c>
    </row>
    <row r="899" s="15" customFormat="1">
      <c r="A899" s="15"/>
      <c r="B899" s="266"/>
      <c r="C899" s="267"/>
      <c r="D899" s="245" t="s">
        <v>253</v>
      </c>
      <c r="E899" s="268" t="s">
        <v>1</v>
      </c>
      <c r="F899" s="269" t="s">
        <v>2744</v>
      </c>
      <c r="G899" s="267"/>
      <c r="H899" s="268" t="s">
        <v>1</v>
      </c>
      <c r="I899" s="270"/>
      <c r="J899" s="267"/>
      <c r="K899" s="267"/>
      <c r="L899" s="271"/>
      <c r="M899" s="272"/>
      <c r="N899" s="273"/>
      <c r="O899" s="273"/>
      <c r="P899" s="273"/>
      <c r="Q899" s="273"/>
      <c r="R899" s="273"/>
      <c r="S899" s="273"/>
      <c r="T899" s="274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75" t="s">
        <v>253</v>
      </c>
      <c r="AU899" s="275" t="s">
        <v>92</v>
      </c>
      <c r="AV899" s="15" t="s">
        <v>90</v>
      </c>
      <c r="AW899" s="15" t="s">
        <v>36</v>
      </c>
      <c r="AX899" s="15" t="s">
        <v>83</v>
      </c>
      <c r="AY899" s="275" t="s">
        <v>244</v>
      </c>
    </row>
    <row r="900" s="13" customFormat="1">
      <c r="A900" s="13"/>
      <c r="B900" s="243"/>
      <c r="C900" s="244"/>
      <c r="D900" s="245" t="s">
        <v>253</v>
      </c>
      <c r="E900" s="246" t="s">
        <v>1</v>
      </c>
      <c r="F900" s="247" t="s">
        <v>2751</v>
      </c>
      <c r="G900" s="244"/>
      <c r="H900" s="248">
        <v>4.5999999999999996</v>
      </c>
      <c r="I900" s="249"/>
      <c r="J900" s="244"/>
      <c r="K900" s="244"/>
      <c r="L900" s="250"/>
      <c r="M900" s="251"/>
      <c r="N900" s="252"/>
      <c r="O900" s="252"/>
      <c r="P900" s="252"/>
      <c r="Q900" s="252"/>
      <c r="R900" s="252"/>
      <c r="S900" s="252"/>
      <c r="T900" s="25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4" t="s">
        <v>253</v>
      </c>
      <c r="AU900" s="254" t="s">
        <v>92</v>
      </c>
      <c r="AV900" s="13" t="s">
        <v>92</v>
      </c>
      <c r="AW900" s="13" t="s">
        <v>36</v>
      </c>
      <c r="AX900" s="13" t="s">
        <v>83</v>
      </c>
      <c r="AY900" s="254" t="s">
        <v>244</v>
      </c>
    </row>
    <row r="901" s="14" customFormat="1">
      <c r="A901" s="14"/>
      <c r="B901" s="255"/>
      <c r="C901" s="256"/>
      <c r="D901" s="245" t="s">
        <v>253</v>
      </c>
      <c r="E901" s="257" t="s">
        <v>1</v>
      </c>
      <c r="F901" s="258" t="s">
        <v>255</v>
      </c>
      <c r="G901" s="256"/>
      <c r="H901" s="259">
        <v>24.100000000000001</v>
      </c>
      <c r="I901" s="260"/>
      <c r="J901" s="256"/>
      <c r="K901" s="256"/>
      <c r="L901" s="261"/>
      <c r="M901" s="262"/>
      <c r="N901" s="263"/>
      <c r="O901" s="263"/>
      <c r="P901" s="263"/>
      <c r="Q901" s="263"/>
      <c r="R901" s="263"/>
      <c r="S901" s="263"/>
      <c r="T901" s="26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65" t="s">
        <v>253</v>
      </c>
      <c r="AU901" s="265" t="s">
        <v>92</v>
      </c>
      <c r="AV901" s="14" t="s">
        <v>251</v>
      </c>
      <c r="AW901" s="14" t="s">
        <v>36</v>
      </c>
      <c r="AX901" s="14" t="s">
        <v>90</v>
      </c>
      <c r="AY901" s="265" t="s">
        <v>244</v>
      </c>
    </row>
    <row r="902" s="2" customFormat="1" ht="33" customHeight="1">
      <c r="A902" s="39"/>
      <c r="B902" s="40"/>
      <c r="C902" s="229" t="s">
        <v>2104</v>
      </c>
      <c r="D902" s="229" t="s">
        <v>247</v>
      </c>
      <c r="E902" s="230" t="s">
        <v>2752</v>
      </c>
      <c r="F902" s="231" t="s">
        <v>2753</v>
      </c>
      <c r="G902" s="232" t="s">
        <v>174</v>
      </c>
      <c r="H902" s="233">
        <v>130.44999999999999</v>
      </c>
      <c r="I902" s="234"/>
      <c r="J902" s="235">
        <f>ROUND(I902*H902,2)</f>
        <v>0</v>
      </c>
      <c r="K902" s="236"/>
      <c r="L902" s="45"/>
      <c r="M902" s="237" t="s">
        <v>1</v>
      </c>
      <c r="N902" s="238" t="s">
        <v>48</v>
      </c>
      <c r="O902" s="92"/>
      <c r="P902" s="239">
        <f>O902*H902</f>
        <v>0</v>
      </c>
      <c r="Q902" s="239">
        <v>0</v>
      </c>
      <c r="R902" s="239">
        <f>Q902*H902</f>
        <v>0</v>
      </c>
      <c r="S902" s="239">
        <v>0</v>
      </c>
      <c r="T902" s="240">
        <f>S902*H902</f>
        <v>0</v>
      </c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R902" s="241" t="s">
        <v>251</v>
      </c>
      <c r="AT902" s="241" t="s">
        <v>247</v>
      </c>
      <c r="AU902" s="241" t="s">
        <v>92</v>
      </c>
      <c r="AY902" s="18" t="s">
        <v>244</v>
      </c>
      <c r="BE902" s="242">
        <f>IF(N902="základní",J902,0)</f>
        <v>0</v>
      </c>
      <c r="BF902" s="242">
        <f>IF(N902="snížená",J902,0)</f>
        <v>0</v>
      </c>
      <c r="BG902" s="242">
        <f>IF(N902="zákl. přenesená",J902,0)</f>
        <v>0</v>
      </c>
      <c r="BH902" s="242">
        <f>IF(N902="sníž. přenesená",J902,0)</f>
        <v>0</v>
      </c>
      <c r="BI902" s="242">
        <f>IF(N902="nulová",J902,0)</f>
        <v>0</v>
      </c>
      <c r="BJ902" s="18" t="s">
        <v>90</v>
      </c>
      <c r="BK902" s="242">
        <f>ROUND(I902*H902,2)</f>
        <v>0</v>
      </c>
      <c r="BL902" s="18" t="s">
        <v>251</v>
      </c>
      <c r="BM902" s="241" t="s">
        <v>2754</v>
      </c>
    </row>
    <row r="903" s="13" customFormat="1">
      <c r="A903" s="13"/>
      <c r="B903" s="243"/>
      <c r="C903" s="244"/>
      <c r="D903" s="245" t="s">
        <v>253</v>
      </c>
      <c r="E903" s="246" t="s">
        <v>1</v>
      </c>
      <c r="F903" s="247" t="s">
        <v>2755</v>
      </c>
      <c r="G903" s="244"/>
      <c r="H903" s="248">
        <v>130.44999999999999</v>
      </c>
      <c r="I903" s="249"/>
      <c r="J903" s="244"/>
      <c r="K903" s="244"/>
      <c r="L903" s="250"/>
      <c r="M903" s="251"/>
      <c r="N903" s="252"/>
      <c r="O903" s="252"/>
      <c r="P903" s="252"/>
      <c r="Q903" s="252"/>
      <c r="R903" s="252"/>
      <c r="S903" s="252"/>
      <c r="T903" s="25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4" t="s">
        <v>253</v>
      </c>
      <c r="AU903" s="254" t="s">
        <v>92</v>
      </c>
      <c r="AV903" s="13" t="s">
        <v>92</v>
      </c>
      <c r="AW903" s="13" t="s">
        <v>36</v>
      </c>
      <c r="AX903" s="13" t="s">
        <v>90</v>
      </c>
      <c r="AY903" s="254" t="s">
        <v>244</v>
      </c>
    </row>
    <row r="904" s="2" customFormat="1" ht="21.75" customHeight="1">
      <c r="A904" s="39"/>
      <c r="B904" s="40"/>
      <c r="C904" s="287" t="s">
        <v>595</v>
      </c>
      <c r="D904" s="287" t="s">
        <v>529</v>
      </c>
      <c r="E904" s="288" t="s">
        <v>2756</v>
      </c>
      <c r="F904" s="289" t="s">
        <v>2757</v>
      </c>
      <c r="G904" s="290" t="s">
        <v>174</v>
      </c>
      <c r="H904" s="291">
        <v>147.80000000000001</v>
      </c>
      <c r="I904" s="292"/>
      <c r="J904" s="293">
        <f>ROUND(I904*H904,2)</f>
        <v>0</v>
      </c>
      <c r="K904" s="294"/>
      <c r="L904" s="295"/>
      <c r="M904" s="296" t="s">
        <v>1</v>
      </c>
      <c r="N904" s="297" t="s">
        <v>48</v>
      </c>
      <c r="O904" s="92"/>
      <c r="P904" s="239">
        <f>O904*H904</f>
        <v>0</v>
      </c>
      <c r="Q904" s="239">
        <v>0.0088000000000000005</v>
      </c>
      <c r="R904" s="239">
        <f>Q904*H904</f>
        <v>1.3006400000000002</v>
      </c>
      <c r="S904" s="239">
        <v>0</v>
      </c>
      <c r="T904" s="240">
        <f>S904*H904</f>
        <v>0</v>
      </c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R904" s="241" t="s">
        <v>280</v>
      </c>
      <c r="AT904" s="241" t="s">
        <v>529</v>
      </c>
      <c r="AU904" s="241" t="s">
        <v>92</v>
      </c>
      <c r="AY904" s="18" t="s">
        <v>244</v>
      </c>
      <c r="BE904" s="242">
        <f>IF(N904="základní",J904,0)</f>
        <v>0</v>
      </c>
      <c r="BF904" s="242">
        <f>IF(N904="snížená",J904,0)</f>
        <v>0</v>
      </c>
      <c r="BG904" s="242">
        <f>IF(N904="zákl. přenesená",J904,0)</f>
        <v>0</v>
      </c>
      <c r="BH904" s="242">
        <f>IF(N904="sníž. přenesená",J904,0)</f>
        <v>0</v>
      </c>
      <c r="BI904" s="242">
        <f>IF(N904="nulová",J904,0)</f>
        <v>0</v>
      </c>
      <c r="BJ904" s="18" t="s">
        <v>90</v>
      </c>
      <c r="BK904" s="242">
        <f>ROUND(I904*H904,2)</f>
        <v>0</v>
      </c>
      <c r="BL904" s="18" t="s">
        <v>251</v>
      </c>
      <c r="BM904" s="241" t="s">
        <v>2758</v>
      </c>
    </row>
    <row r="905" s="13" customFormat="1">
      <c r="A905" s="13"/>
      <c r="B905" s="243"/>
      <c r="C905" s="244"/>
      <c r="D905" s="245" t="s">
        <v>253</v>
      </c>
      <c r="E905" s="244"/>
      <c r="F905" s="247" t="s">
        <v>2759</v>
      </c>
      <c r="G905" s="244"/>
      <c r="H905" s="248">
        <v>147.80000000000001</v>
      </c>
      <c r="I905" s="249"/>
      <c r="J905" s="244"/>
      <c r="K905" s="244"/>
      <c r="L905" s="250"/>
      <c r="M905" s="251"/>
      <c r="N905" s="252"/>
      <c r="O905" s="252"/>
      <c r="P905" s="252"/>
      <c r="Q905" s="252"/>
      <c r="R905" s="252"/>
      <c r="S905" s="252"/>
      <c r="T905" s="25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4" t="s">
        <v>253</v>
      </c>
      <c r="AU905" s="254" t="s">
        <v>92</v>
      </c>
      <c r="AV905" s="13" t="s">
        <v>92</v>
      </c>
      <c r="AW905" s="13" t="s">
        <v>4</v>
      </c>
      <c r="AX905" s="13" t="s">
        <v>90</v>
      </c>
      <c r="AY905" s="254" t="s">
        <v>244</v>
      </c>
    </row>
    <row r="906" s="12" customFormat="1" ht="22.8" customHeight="1">
      <c r="A906" s="12"/>
      <c r="B906" s="213"/>
      <c r="C906" s="214"/>
      <c r="D906" s="215" t="s">
        <v>82</v>
      </c>
      <c r="E906" s="227" t="s">
        <v>266</v>
      </c>
      <c r="F906" s="227" t="s">
        <v>489</v>
      </c>
      <c r="G906" s="214"/>
      <c r="H906" s="214"/>
      <c r="I906" s="217"/>
      <c r="J906" s="228">
        <f>BK906</f>
        <v>0</v>
      </c>
      <c r="K906" s="214"/>
      <c r="L906" s="219"/>
      <c r="M906" s="220"/>
      <c r="N906" s="221"/>
      <c r="O906" s="221"/>
      <c r="P906" s="222">
        <f>SUM(P907:P953)</f>
        <v>0</v>
      </c>
      <c r="Q906" s="221"/>
      <c r="R906" s="222">
        <f>SUM(R907:R953)</f>
        <v>5624.7177831599993</v>
      </c>
      <c r="S906" s="221"/>
      <c r="T906" s="223">
        <f>SUM(T907:T953)</f>
        <v>0</v>
      </c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R906" s="224" t="s">
        <v>90</v>
      </c>
      <c r="AT906" s="225" t="s">
        <v>82</v>
      </c>
      <c r="AU906" s="225" t="s">
        <v>90</v>
      </c>
      <c r="AY906" s="224" t="s">
        <v>244</v>
      </c>
      <c r="BK906" s="226">
        <f>SUM(BK907:BK953)</f>
        <v>0</v>
      </c>
    </row>
    <row r="907" s="2" customFormat="1" ht="33" customHeight="1">
      <c r="A907" s="39"/>
      <c r="B907" s="40"/>
      <c r="C907" s="229" t="s">
        <v>601</v>
      </c>
      <c r="D907" s="229" t="s">
        <v>247</v>
      </c>
      <c r="E907" s="230" t="s">
        <v>2760</v>
      </c>
      <c r="F907" s="231" t="s">
        <v>2761</v>
      </c>
      <c r="G907" s="232" t="s">
        <v>171</v>
      </c>
      <c r="H907" s="233">
        <v>420</v>
      </c>
      <c r="I907" s="234"/>
      <c r="J907" s="235">
        <f>ROUND(I907*H907,2)</f>
        <v>0</v>
      </c>
      <c r="K907" s="236"/>
      <c r="L907" s="45"/>
      <c r="M907" s="237" t="s">
        <v>1</v>
      </c>
      <c r="N907" s="238" t="s">
        <v>48</v>
      </c>
      <c r="O907" s="92"/>
      <c r="P907" s="239">
        <f>O907*H907</f>
        <v>0</v>
      </c>
      <c r="Q907" s="239">
        <v>2.5018699999999998</v>
      </c>
      <c r="R907" s="239">
        <f>Q907*H907</f>
        <v>1050.7854</v>
      </c>
      <c r="S907" s="239">
        <v>0</v>
      </c>
      <c r="T907" s="240">
        <f>S907*H907</f>
        <v>0</v>
      </c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R907" s="241" t="s">
        <v>251</v>
      </c>
      <c r="AT907" s="241" t="s">
        <v>247</v>
      </c>
      <c r="AU907" s="241" t="s">
        <v>92</v>
      </c>
      <c r="AY907" s="18" t="s">
        <v>244</v>
      </c>
      <c r="BE907" s="242">
        <f>IF(N907="základní",J907,0)</f>
        <v>0</v>
      </c>
      <c r="BF907" s="242">
        <f>IF(N907="snížená",J907,0)</f>
        <v>0</v>
      </c>
      <c r="BG907" s="242">
        <f>IF(N907="zákl. přenesená",J907,0)</f>
        <v>0</v>
      </c>
      <c r="BH907" s="242">
        <f>IF(N907="sníž. přenesená",J907,0)</f>
        <v>0</v>
      </c>
      <c r="BI907" s="242">
        <f>IF(N907="nulová",J907,0)</f>
        <v>0</v>
      </c>
      <c r="BJ907" s="18" t="s">
        <v>90</v>
      </c>
      <c r="BK907" s="242">
        <f>ROUND(I907*H907,2)</f>
        <v>0</v>
      </c>
      <c r="BL907" s="18" t="s">
        <v>251</v>
      </c>
      <c r="BM907" s="241" t="s">
        <v>2762</v>
      </c>
    </row>
    <row r="908" s="15" customFormat="1">
      <c r="A908" s="15"/>
      <c r="B908" s="266"/>
      <c r="C908" s="267"/>
      <c r="D908" s="245" t="s">
        <v>253</v>
      </c>
      <c r="E908" s="268" t="s">
        <v>1</v>
      </c>
      <c r="F908" s="269" t="s">
        <v>2320</v>
      </c>
      <c r="G908" s="267"/>
      <c r="H908" s="268" t="s">
        <v>1</v>
      </c>
      <c r="I908" s="270"/>
      <c r="J908" s="267"/>
      <c r="K908" s="267"/>
      <c r="L908" s="271"/>
      <c r="M908" s="272"/>
      <c r="N908" s="273"/>
      <c r="O908" s="273"/>
      <c r="P908" s="273"/>
      <c r="Q908" s="273"/>
      <c r="R908" s="273"/>
      <c r="S908" s="273"/>
      <c r="T908" s="274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75" t="s">
        <v>253</v>
      </c>
      <c r="AU908" s="275" t="s">
        <v>92</v>
      </c>
      <c r="AV908" s="15" t="s">
        <v>90</v>
      </c>
      <c r="AW908" s="15" t="s">
        <v>36</v>
      </c>
      <c r="AX908" s="15" t="s">
        <v>83</v>
      </c>
      <c r="AY908" s="275" t="s">
        <v>244</v>
      </c>
    </row>
    <row r="909" s="15" customFormat="1">
      <c r="A909" s="15"/>
      <c r="B909" s="266"/>
      <c r="C909" s="267"/>
      <c r="D909" s="245" t="s">
        <v>253</v>
      </c>
      <c r="E909" s="268" t="s">
        <v>1</v>
      </c>
      <c r="F909" s="269" t="s">
        <v>2763</v>
      </c>
      <c r="G909" s="267"/>
      <c r="H909" s="268" t="s">
        <v>1</v>
      </c>
      <c r="I909" s="270"/>
      <c r="J909" s="267"/>
      <c r="K909" s="267"/>
      <c r="L909" s="271"/>
      <c r="M909" s="272"/>
      <c r="N909" s="273"/>
      <c r="O909" s="273"/>
      <c r="P909" s="273"/>
      <c r="Q909" s="273"/>
      <c r="R909" s="273"/>
      <c r="S909" s="273"/>
      <c r="T909" s="274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T909" s="275" t="s">
        <v>253</v>
      </c>
      <c r="AU909" s="275" t="s">
        <v>92</v>
      </c>
      <c r="AV909" s="15" t="s">
        <v>90</v>
      </c>
      <c r="AW909" s="15" t="s">
        <v>36</v>
      </c>
      <c r="AX909" s="15" t="s">
        <v>83</v>
      </c>
      <c r="AY909" s="275" t="s">
        <v>244</v>
      </c>
    </row>
    <row r="910" s="15" customFormat="1">
      <c r="A910" s="15"/>
      <c r="B910" s="266"/>
      <c r="C910" s="267"/>
      <c r="D910" s="245" t="s">
        <v>253</v>
      </c>
      <c r="E910" s="268" t="s">
        <v>1</v>
      </c>
      <c r="F910" s="269" t="s">
        <v>410</v>
      </c>
      <c r="G910" s="267"/>
      <c r="H910" s="268" t="s">
        <v>1</v>
      </c>
      <c r="I910" s="270"/>
      <c r="J910" s="267"/>
      <c r="K910" s="267"/>
      <c r="L910" s="271"/>
      <c r="M910" s="272"/>
      <c r="N910" s="273"/>
      <c r="O910" s="273"/>
      <c r="P910" s="273"/>
      <c r="Q910" s="273"/>
      <c r="R910" s="273"/>
      <c r="S910" s="273"/>
      <c r="T910" s="274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75" t="s">
        <v>253</v>
      </c>
      <c r="AU910" s="275" t="s">
        <v>92</v>
      </c>
      <c r="AV910" s="15" t="s">
        <v>90</v>
      </c>
      <c r="AW910" s="15" t="s">
        <v>36</v>
      </c>
      <c r="AX910" s="15" t="s">
        <v>83</v>
      </c>
      <c r="AY910" s="275" t="s">
        <v>244</v>
      </c>
    </row>
    <row r="911" s="13" customFormat="1">
      <c r="A911" s="13"/>
      <c r="B911" s="243"/>
      <c r="C911" s="244"/>
      <c r="D911" s="245" t="s">
        <v>253</v>
      </c>
      <c r="E911" s="246" t="s">
        <v>1</v>
      </c>
      <c r="F911" s="247" t="s">
        <v>2764</v>
      </c>
      <c r="G911" s="244"/>
      <c r="H911" s="248">
        <v>420</v>
      </c>
      <c r="I911" s="249"/>
      <c r="J911" s="244"/>
      <c r="K911" s="244"/>
      <c r="L911" s="250"/>
      <c r="M911" s="251"/>
      <c r="N911" s="252"/>
      <c r="O911" s="252"/>
      <c r="P911" s="252"/>
      <c r="Q911" s="252"/>
      <c r="R911" s="252"/>
      <c r="S911" s="252"/>
      <c r="T911" s="25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4" t="s">
        <v>253</v>
      </c>
      <c r="AU911" s="254" t="s">
        <v>92</v>
      </c>
      <c r="AV911" s="13" t="s">
        <v>92</v>
      </c>
      <c r="AW911" s="13" t="s">
        <v>36</v>
      </c>
      <c r="AX911" s="13" t="s">
        <v>83</v>
      </c>
      <c r="AY911" s="254" t="s">
        <v>244</v>
      </c>
    </row>
    <row r="912" s="14" customFormat="1">
      <c r="A912" s="14"/>
      <c r="B912" s="255"/>
      <c r="C912" s="256"/>
      <c r="D912" s="245" t="s">
        <v>253</v>
      </c>
      <c r="E912" s="257" t="s">
        <v>1</v>
      </c>
      <c r="F912" s="258" t="s">
        <v>255</v>
      </c>
      <c r="G912" s="256"/>
      <c r="H912" s="259">
        <v>420</v>
      </c>
      <c r="I912" s="260"/>
      <c r="J912" s="256"/>
      <c r="K912" s="256"/>
      <c r="L912" s="261"/>
      <c r="M912" s="262"/>
      <c r="N912" s="263"/>
      <c r="O912" s="263"/>
      <c r="P912" s="263"/>
      <c r="Q912" s="263"/>
      <c r="R912" s="263"/>
      <c r="S912" s="263"/>
      <c r="T912" s="26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65" t="s">
        <v>253</v>
      </c>
      <c r="AU912" s="265" t="s">
        <v>92</v>
      </c>
      <c r="AV912" s="14" t="s">
        <v>251</v>
      </c>
      <c r="AW912" s="14" t="s">
        <v>36</v>
      </c>
      <c r="AX912" s="14" t="s">
        <v>90</v>
      </c>
      <c r="AY912" s="265" t="s">
        <v>244</v>
      </c>
    </row>
    <row r="913" s="2" customFormat="1" ht="33" customHeight="1">
      <c r="A913" s="39"/>
      <c r="B913" s="40"/>
      <c r="C913" s="229" t="s">
        <v>607</v>
      </c>
      <c r="D913" s="229" t="s">
        <v>247</v>
      </c>
      <c r="E913" s="230" t="s">
        <v>2765</v>
      </c>
      <c r="F913" s="231" t="s">
        <v>2766</v>
      </c>
      <c r="G913" s="232" t="s">
        <v>171</v>
      </c>
      <c r="H913" s="233">
        <v>1730</v>
      </c>
      <c r="I913" s="234"/>
      <c r="J913" s="235">
        <f>ROUND(I913*H913,2)</f>
        <v>0</v>
      </c>
      <c r="K913" s="236"/>
      <c r="L913" s="45"/>
      <c r="M913" s="237" t="s">
        <v>1</v>
      </c>
      <c r="N913" s="238" t="s">
        <v>48</v>
      </c>
      <c r="O913" s="92"/>
      <c r="P913" s="239">
        <f>O913*H913</f>
        <v>0</v>
      </c>
      <c r="Q913" s="239">
        <v>2.5018699999999998</v>
      </c>
      <c r="R913" s="239">
        <f>Q913*H913</f>
        <v>4328.2350999999999</v>
      </c>
      <c r="S913" s="239">
        <v>0</v>
      </c>
      <c r="T913" s="240">
        <f>S913*H913</f>
        <v>0</v>
      </c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R913" s="241" t="s">
        <v>251</v>
      </c>
      <c r="AT913" s="241" t="s">
        <v>247</v>
      </c>
      <c r="AU913" s="241" t="s">
        <v>92</v>
      </c>
      <c r="AY913" s="18" t="s">
        <v>244</v>
      </c>
      <c r="BE913" s="242">
        <f>IF(N913="základní",J913,0)</f>
        <v>0</v>
      </c>
      <c r="BF913" s="242">
        <f>IF(N913="snížená",J913,0)</f>
        <v>0</v>
      </c>
      <c r="BG913" s="242">
        <f>IF(N913="zákl. přenesená",J913,0)</f>
        <v>0</v>
      </c>
      <c r="BH913" s="242">
        <f>IF(N913="sníž. přenesená",J913,0)</f>
        <v>0</v>
      </c>
      <c r="BI913" s="242">
        <f>IF(N913="nulová",J913,0)</f>
        <v>0</v>
      </c>
      <c r="BJ913" s="18" t="s">
        <v>90</v>
      </c>
      <c r="BK913" s="242">
        <f>ROUND(I913*H913,2)</f>
        <v>0</v>
      </c>
      <c r="BL913" s="18" t="s">
        <v>251</v>
      </c>
      <c r="BM913" s="241" t="s">
        <v>2767</v>
      </c>
    </row>
    <row r="914" s="15" customFormat="1">
      <c r="A914" s="15"/>
      <c r="B914" s="266"/>
      <c r="C914" s="267"/>
      <c r="D914" s="245" t="s">
        <v>253</v>
      </c>
      <c r="E914" s="268" t="s">
        <v>1</v>
      </c>
      <c r="F914" s="269" t="s">
        <v>2320</v>
      </c>
      <c r="G914" s="267"/>
      <c r="H914" s="268" t="s">
        <v>1</v>
      </c>
      <c r="I914" s="270"/>
      <c r="J914" s="267"/>
      <c r="K914" s="267"/>
      <c r="L914" s="271"/>
      <c r="M914" s="272"/>
      <c r="N914" s="273"/>
      <c r="O914" s="273"/>
      <c r="P914" s="273"/>
      <c r="Q914" s="273"/>
      <c r="R914" s="273"/>
      <c r="S914" s="273"/>
      <c r="T914" s="274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T914" s="275" t="s">
        <v>253</v>
      </c>
      <c r="AU914" s="275" t="s">
        <v>92</v>
      </c>
      <c r="AV914" s="15" t="s">
        <v>90</v>
      </c>
      <c r="AW914" s="15" t="s">
        <v>36</v>
      </c>
      <c r="AX914" s="15" t="s">
        <v>83</v>
      </c>
      <c r="AY914" s="275" t="s">
        <v>244</v>
      </c>
    </row>
    <row r="915" s="15" customFormat="1">
      <c r="A915" s="15"/>
      <c r="B915" s="266"/>
      <c r="C915" s="267"/>
      <c r="D915" s="245" t="s">
        <v>253</v>
      </c>
      <c r="E915" s="268" t="s">
        <v>1</v>
      </c>
      <c r="F915" s="269" t="s">
        <v>2768</v>
      </c>
      <c r="G915" s="267"/>
      <c r="H915" s="268" t="s">
        <v>1</v>
      </c>
      <c r="I915" s="270"/>
      <c r="J915" s="267"/>
      <c r="K915" s="267"/>
      <c r="L915" s="271"/>
      <c r="M915" s="272"/>
      <c r="N915" s="273"/>
      <c r="O915" s="273"/>
      <c r="P915" s="273"/>
      <c r="Q915" s="273"/>
      <c r="R915" s="273"/>
      <c r="S915" s="273"/>
      <c r="T915" s="274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T915" s="275" t="s">
        <v>253</v>
      </c>
      <c r="AU915" s="275" t="s">
        <v>92</v>
      </c>
      <c r="AV915" s="15" t="s">
        <v>90</v>
      </c>
      <c r="AW915" s="15" t="s">
        <v>36</v>
      </c>
      <c r="AX915" s="15" t="s">
        <v>83</v>
      </c>
      <c r="AY915" s="275" t="s">
        <v>244</v>
      </c>
    </row>
    <row r="916" s="15" customFormat="1">
      <c r="A916" s="15"/>
      <c r="B916" s="266"/>
      <c r="C916" s="267"/>
      <c r="D916" s="245" t="s">
        <v>253</v>
      </c>
      <c r="E916" s="268" t="s">
        <v>1</v>
      </c>
      <c r="F916" s="269" t="s">
        <v>403</v>
      </c>
      <c r="G916" s="267"/>
      <c r="H916" s="268" t="s">
        <v>1</v>
      </c>
      <c r="I916" s="270"/>
      <c r="J916" s="267"/>
      <c r="K916" s="267"/>
      <c r="L916" s="271"/>
      <c r="M916" s="272"/>
      <c r="N916" s="273"/>
      <c r="O916" s="273"/>
      <c r="P916" s="273"/>
      <c r="Q916" s="273"/>
      <c r="R916" s="273"/>
      <c r="S916" s="273"/>
      <c r="T916" s="274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75" t="s">
        <v>253</v>
      </c>
      <c r="AU916" s="275" t="s">
        <v>92</v>
      </c>
      <c r="AV916" s="15" t="s">
        <v>90</v>
      </c>
      <c r="AW916" s="15" t="s">
        <v>36</v>
      </c>
      <c r="AX916" s="15" t="s">
        <v>83</v>
      </c>
      <c r="AY916" s="275" t="s">
        <v>244</v>
      </c>
    </row>
    <row r="917" s="13" customFormat="1">
      <c r="A917" s="13"/>
      <c r="B917" s="243"/>
      <c r="C917" s="244"/>
      <c r="D917" s="245" t="s">
        <v>253</v>
      </c>
      <c r="E917" s="246" t="s">
        <v>1</v>
      </c>
      <c r="F917" s="247" t="s">
        <v>2769</v>
      </c>
      <c r="G917" s="244"/>
      <c r="H917" s="248">
        <v>825</v>
      </c>
      <c r="I917" s="249"/>
      <c r="J917" s="244"/>
      <c r="K917" s="244"/>
      <c r="L917" s="250"/>
      <c r="M917" s="251"/>
      <c r="N917" s="252"/>
      <c r="O917" s="252"/>
      <c r="P917" s="252"/>
      <c r="Q917" s="252"/>
      <c r="R917" s="252"/>
      <c r="S917" s="252"/>
      <c r="T917" s="25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4" t="s">
        <v>253</v>
      </c>
      <c r="AU917" s="254" t="s">
        <v>92</v>
      </c>
      <c r="AV917" s="13" t="s">
        <v>92</v>
      </c>
      <c r="AW917" s="13" t="s">
        <v>36</v>
      </c>
      <c r="AX917" s="13" t="s">
        <v>83</v>
      </c>
      <c r="AY917" s="254" t="s">
        <v>244</v>
      </c>
    </row>
    <row r="918" s="13" customFormat="1">
      <c r="A918" s="13"/>
      <c r="B918" s="243"/>
      <c r="C918" s="244"/>
      <c r="D918" s="245" t="s">
        <v>253</v>
      </c>
      <c r="E918" s="246" t="s">
        <v>1</v>
      </c>
      <c r="F918" s="247" t="s">
        <v>2770</v>
      </c>
      <c r="G918" s="244"/>
      <c r="H918" s="248">
        <v>40</v>
      </c>
      <c r="I918" s="249"/>
      <c r="J918" s="244"/>
      <c r="K918" s="244"/>
      <c r="L918" s="250"/>
      <c r="M918" s="251"/>
      <c r="N918" s="252"/>
      <c r="O918" s="252"/>
      <c r="P918" s="252"/>
      <c r="Q918" s="252"/>
      <c r="R918" s="252"/>
      <c r="S918" s="252"/>
      <c r="T918" s="25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54" t="s">
        <v>253</v>
      </c>
      <c r="AU918" s="254" t="s">
        <v>92</v>
      </c>
      <c r="AV918" s="13" t="s">
        <v>92</v>
      </c>
      <c r="AW918" s="13" t="s">
        <v>36</v>
      </c>
      <c r="AX918" s="13" t="s">
        <v>83</v>
      </c>
      <c r="AY918" s="254" t="s">
        <v>244</v>
      </c>
    </row>
    <row r="919" s="15" customFormat="1">
      <c r="A919" s="15"/>
      <c r="B919" s="266"/>
      <c r="C919" s="267"/>
      <c r="D919" s="245" t="s">
        <v>253</v>
      </c>
      <c r="E919" s="268" t="s">
        <v>1</v>
      </c>
      <c r="F919" s="269" t="s">
        <v>409</v>
      </c>
      <c r="G919" s="267"/>
      <c r="H919" s="268" t="s">
        <v>1</v>
      </c>
      <c r="I919" s="270"/>
      <c r="J919" s="267"/>
      <c r="K919" s="267"/>
      <c r="L919" s="271"/>
      <c r="M919" s="272"/>
      <c r="N919" s="273"/>
      <c r="O919" s="273"/>
      <c r="P919" s="273"/>
      <c r="Q919" s="273"/>
      <c r="R919" s="273"/>
      <c r="S919" s="273"/>
      <c r="T919" s="274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T919" s="275" t="s">
        <v>253</v>
      </c>
      <c r="AU919" s="275" t="s">
        <v>92</v>
      </c>
      <c r="AV919" s="15" t="s">
        <v>90</v>
      </c>
      <c r="AW919" s="15" t="s">
        <v>36</v>
      </c>
      <c r="AX919" s="15" t="s">
        <v>83</v>
      </c>
      <c r="AY919" s="275" t="s">
        <v>244</v>
      </c>
    </row>
    <row r="920" s="13" customFormat="1">
      <c r="A920" s="13"/>
      <c r="B920" s="243"/>
      <c r="C920" s="244"/>
      <c r="D920" s="245" t="s">
        <v>253</v>
      </c>
      <c r="E920" s="246" t="s">
        <v>1</v>
      </c>
      <c r="F920" s="247" t="s">
        <v>2769</v>
      </c>
      <c r="G920" s="244"/>
      <c r="H920" s="248">
        <v>825</v>
      </c>
      <c r="I920" s="249"/>
      <c r="J920" s="244"/>
      <c r="K920" s="244"/>
      <c r="L920" s="250"/>
      <c r="M920" s="251"/>
      <c r="N920" s="252"/>
      <c r="O920" s="252"/>
      <c r="P920" s="252"/>
      <c r="Q920" s="252"/>
      <c r="R920" s="252"/>
      <c r="S920" s="252"/>
      <c r="T920" s="25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54" t="s">
        <v>253</v>
      </c>
      <c r="AU920" s="254" t="s">
        <v>92</v>
      </c>
      <c r="AV920" s="13" t="s">
        <v>92</v>
      </c>
      <c r="AW920" s="13" t="s">
        <v>36</v>
      </c>
      <c r="AX920" s="13" t="s">
        <v>83</v>
      </c>
      <c r="AY920" s="254" t="s">
        <v>244</v>
      </c>
    </row>
    <row r="921" s="13" customFormat="1">
      <c r="A921" s="13"/>
      <c r="B921" s="243"/>
      <c r="C921" s="244"/>
      <c r="D921" s="245" t="s">
        <v>253</v>
      </c>
      <c r="E921" s="246" t="s">
        <v>1</v>
      </c>
      <c r="F921" s="247" t="s">
        <v>2770</v>
      </c>
      <c r="G921" s="244"/>
      <c r="H921" s="248">
        <v>40</v>
      </c>
      <c r="I921" s="249"/>
      <c r="J921" s="244"/>
      <c r="K921" s="244"/>
      <c r="L921" s="250"/>
      <c r="M921" s="251"/>
      <c r="N921" s="252"/>
      <c r="O921" s="252"/>
      <c r="P921" s="252"/>
      <c r="Q921" s="252"/>
      <c r="R921" s="252"/>
      <c r="S921" s="252"/>
      <c r="T921" s="25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4" t="s">
        <v>253</v>
      </c>
      <c r="AU921" s="254" t="s">
        <v>92</v>
      </c>
      <c r="AV921" s="13" t="s">
        <v>92</v>
      </c>
      <c r="AW921" s="13" t="s">
        <v>36</v>
      </c>
      <c r="AX921" s="13" t="s">
        <v>83</v>
      </c>
      <c r="AY921" s="254" t="s">
        <v>244</v>
      </c>
    </row>
    <row r="922" s="14" customFormat="1">
      <c r="A922" s="14"/>
      <c r="B922" s="255"/>
      <c r="C922" s="256"/>
      <c r="D922" s="245" t="s">
        <v>253</v>
      </c>
      <c r="E922" s="257" t="s">
        <v>1</v>
      </c>
      <c r="F922" s="258" t="s">
        <v>255</v>
      </c>
      <c r="G922" s="256"/>
      <c r="H922" s="259">
        <v>1730</v>
      </c>
      <c r="I922" s="260"/>
      <c r="J922" s="256"/>
      <c r="K922" s="256"/>
      <c r="L922" s="261"/>
      <c r="M922" s="262"/>
      <c r="N922" s="263"/>
      <c r="O922" s="263"/>
      <c r="P922" s="263"/>
      <c r="Q922" s="263"/>
      <c r="R922" s="263"/>
      <c r="S922" s="263"/>
      <c r="T922" s="26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65" t="s">
        <v>253</v>
      </c>
      <c r="AU922" s="265" t="s">
        <v>92</v>
      </c>
      <c r="AV922" s="14" t="s">
        <v>251</v>
      </c>
      <c r="AW922" s="14" t="s">
        <v>36</v>
      </c>
      <c r="AX922" s="14" t="s">
        <v>90</v>
      </c>
      <c r="AY922" s="265" t="s">
        <v>244</v>
      </c>
    </row>
    <row r="923" s="2" customFormat="1" ht="33" customHeight="1">
      <c r="A923" s="39"/>
      <c r="B923" s="40"/>
      <c r="C923" s="229" t="s">
        <v>628</v>
      </c>
      <c r="D923" s="229" t="s">
        <v>247</v>
      </c>
      <c r="E923" s="230" t="s">
        <v>2771</v>
      </c>
      <c r="F923" s="231" t="s">
        <v>2772</v>
      </c>
      <c r="G923" s="232" t="s">
        <v>171</v>
      </c>
      <c r="H923" s="233">
        <v>6.6200000000000001</v>
      </c>
      <c r="I923" s="234"/>
      <c r="J923" s="235">
        <f>ROUND(I923*H923,2)</f>
        <v>0</v>
      </c>
      <c r="K923" s="236"/>
      <c r="L923" s="45"/>
      <c r="M923" s="237" t="s">
        <v>1</v>
      </c>
      <c r="N923" s="238" t="s">
        <v>48</v>
      </c>
      <c r="O923" s="92"/>
      <c r="P923" s="239">
        <f>O923*H923</f>
        <v>0</v>
      </c>
      <c r="Q923" s="239">
        <v>2.5018699999999998</v>
      </c>
      <c r="R923" s="239">
        <f>Q923*H923</f>
        <v>16.562379399999998</v>
      </c>
      <c r="S923" s="239">
        <v>0</v>
      </c>
      <c r="T923" s="240">
        <f>S923*H923</f>
        <v>0</v>
      </c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R923" s="241" t="s">
        <v>251</v>
      </c>
      <c r="AT923" s="241" t="s">
        <v>247</v>
      </c>
      <c r="AU923" s="241" t="s">
        <v>92</v>
      </c>
      <c r="AY923" s="18" t="s">
        <v>244</v>
      </c>
      <c r="BE923" s="242">
        <f>IF(N923="základní",J923,0)</f>
        <v>0</v>
      </c>
      <c r="BF923" s="242">
        <f>IF(N923="snížená",J923,0)</f>
        <v>0</v>
      </c>
      <c r="BG923" s="242">
        <f>IF(N923="zákl. přenesená",J923,0)</f>
        <v>0</v>
      </c>
      <c r="BH923" s="242">
        <f>IF(N923="sníž. přenesená",J923,0)</f>
        <v>0</v>
      </c>
      <c r="BI923" s="242">
        <f>IF(N923="nulová",J923,0)</f>
        <v>0</v>
      </c>
      <c r="BJ923" s="18" t="s">
        <v>90</v>
      </c>
      <c r="BK923" s="242">
        <f>ROUND(I923*H923,2)</f>
        <v>0</v>
      </c>
      <c r="BL923" s="18" t="s">
        <v>251</v>
      </c>
      <c r="BM923" s="241" t="s">
        <v>2773</v>
      </c>
    </row>
    <row r="924" s="13" customFormat="1">
      <c r="A924" s="13"/>
      <c r="B924" s="243"/>
      <c r="C924" s="244"/>
      <c r="D924" s="245" t="s">
        <v>253</v>
      </c>
      <c r="E924" s="246" t="s">
        <v>1</v>
      </c>
      <c r="F924" s="247" t="s">
        <v>2774</v>
      </c>
      <c r="G924" s="244"/>
      <c r="H924" s="248">
        <v>6.6200000000000001</v>
      </c>
      <c r="I924" s="249"/>
      <c r="J924" s="244"/>
      <c r="K924" s="244"/>
      <c r="L924" s="250"/>
      <c r="M924" s="251"/>
      <c r="N924" s="252"/>
      <c r="O924" s="252"/>
      <c r="P924" s="252"/>
      <c r="Q924" s="252"/>
      <c r="R924" s="252"/>
      <c r="S924" s="252"/>
      <c r="T924" s="25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4" t="s">
        <v>253</v>
      </c>
      <c r="AU924" s="254" t="s">
        <v>92</v>
      </c>
      <c r="AV924" s="13" t="s">
        <v>92</v>
      </c>
      <c r="AW924" s="13" t="s">
        <v>36</v>
      </c>
      <c r="AX924" s="13" t="s">
        <v>90</v>
      </c>
      <c r="AY924" s="254" t="s">
        <v>244</v>
      </c>
    </row>
    <row r="925" s="2" customFormat="1" ht="24.15" customHeight="1">
      <c r="A925" s="39"/>
      <c r="B925" s="40"/>
      <c r="C925" s="229" t="s">
        <v>634</v>
      </c>
      <c r="D925" s="229" t="s">
        <v>247</v>
      </c>
      <c r="E925" s="230" t="s">
        <v>575</v>
      </c>
      <c r="F925" s="231" t="s">
        <v>576</v>
      </c>
      <c r="G925" s="232" t="s">
        <v>171</v>
      </c>
      <c r="H925" s="233">
        <v>420</v>
      </c>
      <c r="I925" s="234"/>
      <c r="J925" s="235">
        <f>ROUND(I925*H925,2)</f>
        <v>0</v>
      </c>
      <c r="K925" s="236"/>
      <c r="L925" s="45"/>
      <c r="M925" s="237" t="s">
        <v>1</v>
      </c>
      <c r="N925" s="238" t="s">
        <v>48</v>
      </c>
      <c r="O925" s="92"/>
      <c r="P925" s="239">
        <f>O925*H925</f>
        <v>0</v>
      </c>
      <c r="Q925" s="239">
        <v>0</v>
      </c>
      <c r="R925" s="239">
        <f>Q925*H925</f>
        <v>0</v>
      </c>
      <c r="S925" s="239">
        <v>0</v>
      </c>
      <c r="T925" s="240">
        <f>S925*H925</f>
        <v>0</v>
      </c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R925" s="241" t="s">
        <v>251</v>
      </c>
      <c r="AT925" s="241" t="s">
        <v>247</v>
      </c>
      <c r="AU925" s="241" t="s">
        <v>92</v>
      </c>
      <c r="AY925" s="18" t="s">
        <v>244</v>
      </c>
      <c r="BE925" s="242">
        <f>IF(N925="základní",J925,0)</f>
        <v>0</v>
      </c>
      <c r="BF925" s="242">
        <f>IF(N925="snížená",J925,0)</f>
        <v>0</v>
      </c>
      <c r="BG925" s="242">
        <f>IF(N925="zákl. přenesená",J925,0)</f>
        <v>0</v>
      </c>
      <c r="BH925" s="242">
        <f>IF(N925="sníž. přenesená",J925,0)</f>
        <v>0</v>
      </c>
      <c r="BI925" s="242">
        <f>IF(N925="nulová",J925,0)</f>
        <v>0</v>
      </c>
      <c r="BJ925" s="18" t="s">
        <v>90</v>
      </c>
      <c r="BK925" s="242">
        <f>ROUND(I925*H925,2)</f>
        <v>0</v>
      </c>
      <c r="BL925" s="18" t="s">
        <v>251</v>
      </c>
      <c r="BM925" s="241" t="s">
        <v>2775</v>
      </c>
    </row>
    <row r="926" s="13" customFormat="1">
      <c r="A926" s="13"/>
      <c r="B926" s="243"/>
      <c r="C926" s="244"/>
      <c r="D926" s="245" t="s">
        <v>253</v>
      </c>
      <c r="E926" s="246" t="s">
        <v>1</v>
      </c>
      <c r="F926" s="247" t="s">
        <v>2776</v>
      </c>
      <c r="G926" s="244"/>
      <c r="H926" s="248">
        <v>420</v>
      </c>
      <c r="I926" s="249"/>
      <c r="J926" s="244"/>
      <c r="K926" s="244"/>
      <c r="L926" s="250"/>
      <c r="M926" s="251"/>
      <c r="N926" s="252"/>
      <c r="O926" s="252"/>
      <c r="P926" s="252"/>
      <c r="Q926" s="252"/>
      <c r="R926" s="252"/>
      <c r="S926" s="252"/>
      <c r="T926" s="25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4" t="s">
        <v>253</v>
      </c>
      <c r="AU926" s="254" t="s">
        <v>92</v>
      </c>
      <c r="AV926" s="13" t="s">
        <v>92</v>
      </c>
      <c r="AW926" s="13" t="s">
        <v>36</v>
      </c>
      <c r="AX926" s="13" t="s">
        <v>90</v>
      </c>
      <c r="AY926" s="254" t="s">
        <v>244</v>
      </c>
    </row>
    <row r="927" s="2" customFormat="1" ht="24.15" customHeight="1">
      <c r="A927" s="39"/>
      <c r="B927" s="40"/>
      <c r="C927" s="229" t="s">
        <v>638</v>
      </c>
      <c r="D927" s="229" t="s">
        <v>247</v>
      </c>
      <c r="E927" s="230" t="s">
        <v>2777</v>
      </c>
      <c r="F927" s="231" t="s">
        <v>2778</v>
      </c>
      <c r="G927" s="232" t="s">
        <v>171</v>
      </c>
      <c r="H927" s="233">
        <v>1736.6199999999999</v>
      </c>
      <c r="I927" s="234"/>
      <c r="J927" s="235">
        <f>ROUND(I927*H927,2)</f>
        <v>0</v>
      </c>
      <c r="K927" s="236"/>
      <c r="L927" s="45"/>
      <c r="M927" s="237" t="s">
        <v>1</v>
      </c>
      <c r="N927" s="238" t="s">
        <v>48</v>
      </c>
      <c r="O927" s="92"/>
      <c r="P927" s="239">
        <f>O927*H927</f>
        <v>0</v>
      </c>
      <c r="Q927" s="239">
        <v>0</v>
      </c>
      <c r="R927" s="239">
        <f>Q927*H927</f>
        <v>0</v>
      </c>
      <c r="S927" s="239">
        <v>0</v>
      </c>
      <c r="T927" s="240">
        <f>S927*H927</f>
        <v>0</v>
      </c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R927" s="241" t="s">
        <v>251</v>
      </c>
      <c r="AT927" s="241" t="s">
        <v>247</v>
      </c>
      <c r="AU927" s="241" t="s">
        <v>92</v>
      </c>
      <c r="AY927" s="18" t="s">
        <v>244</v>
      </c>
      <c r="BE927" s="242">
        <f>IF(N927="základní",J927,0)</f>
        <v>0</v>
      </c>
      <c r="BF927" s="242">
        <f>IF(N927="snížená",J927,0)</f>
        <v>0</v>
      </c>
      <c r="BG927" s="242">
        <f>IF(N927="zákl. přenesená",J927,0)</f>
        <v>0</v>
      </c>
      <c r="BH927" s="242">
        <f>IF(N927="sníž. přenesená",J927,0)</f>
        <v>0</v>
      </c>
      <c r="BI927" s="242">
        <f>IF(N927="nulová",J927,0)</f>
        <v>0</v>
      </c>
      <c r="BJ927" s="18" t="s">
        <v>90</v>
      </c>
      <c r="BK927" s="242">
        <f>ROUND(I927*H927,2)</f>
        <v>0</v>
      </c>
      <c r="BL927" s="18" t="s">
        <v>251</v>
      </c>
      <c r="BM927" s="241" t="s">
        <v>2779</v>
      </c>
    </row>
    <row r="928" s="13" customFormat="1">
      <c r="A928" s="13"/>
      <c r="B928" s="243"/>
      <c r="C928" s="244"/>
      <c r="D928" s="245" t="s">
        <v>253</v>
      </c>
      <c r="E928" s="246" t="s">
        <v>1</v>
      </c>
      <c r="F928" s="247" t="s">
        <v>2780</v>
      </c>
      <c r="G928" s="244"/>
      <c r="H928" s="248">
        <v>1730</v>
      </c>
      <c r="I928" s="249"/>
      <c r="J928" s="244"/>
      <c r="K928" s="244"/>
      <c r="L928" s="250"/>
      <c r="M928" s="251"/>
      <c r="N928" s="252"/>
      <c r="O928" s="252"/>
      <c r="P928" s="252"/>
      <c r="Q928" s="252"/>
      <c r="R928" s="252"/>
      <c r="S928" s="252"/>
      <c r="T928" s="25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4" t="s">
        <v>253</v>
      </c>
      <c r="AU928" s="254" t="s">
        <v>92</v>
      </c>
      <c r="AV928" s="13" t="s">
        <v>92</v>
      </c>
      <c r="AW928" s="13" t="s">
        <v>36</v>
      </c>
      <c r="AX928" s="13" t="s">
        <v>83</v>
      </c>
      <c r="AY928" s="254" t="s">
        <v>244</v>
      </c>
    </row>
    <row r="929" s="13" customFormat="1">
      <c r="A929" s="13"/>
      <c r="B929" s="243"/>
      <c r="C929" s="244"/>
      <c r="D929" s="245" t="s">
        <v>253</v>
      </c>
      <c r="E929" s="246" t="s">
        <v>1</v>
      </c>
      <c r="F929" s="247" t="s">
        <v>2781</v>
      </c>
      <c r="G929" s="244"/>
      <c r="H929" s="248">
        <v>6.6200000000000001</v>
      </c>
      <c r="I929" s="249"/>
      <c r="J929" s="244"/>
      <c r="K929" s="244"/>
      <c r="L929" s="250"/>
      <c r="M929" s="251"/>
      <c r="N929" s="252"/>
      <c r="O929" s="252"/>
      <c r="P929" s="252"/>
      <c r="Q929" s="252"/>
      <c r="R929" s="252"/>
      <c r="S929" s="252"/>
      <c r="T929" s="25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4" t="s">
        <v>253</v>
      </c>
      <c r="AU929" s="254" t="s">
        <v>92</v>
      </c>
      <c r="AV929" s="13" t="s">
        <v>92</v>
      </c>
      <c r="AW929" s="13" t="s">
        <v>36</v>
      </c>
      <c r="AX929" s="13" t="s">
        <v>83</v>
      </c>
      <c r="AY929" s="254" t="s">
        <v>244</v>
      </c>
    </row>
    <row r="930" s="14" customFormat="1">
      <c r="A930" s="14"/>
      <c r="B930" s="255"/>
      <c r="C930" s="256"/>
      <c r="D930" s="245" t="s">
        <v>253</v>
      </c>
      <c r="E930" s="257" t="s">
        <v>1</v>
      </c>
      <c r="F930" s="258" t="s">
        <v>255</v>
      </c>
      <c r="G930" s="256"/>
      <c r="H930" s="259">
        <v>1736.6199999999999</v>
      </c>
      <c r="I930" s="260"/>
      <c r="J930" s="256"/>
      <c r="K930" s="256"/>
      <c r="L930" s="261"/>
      <c r="M930" s="262"/>
      <c r="N930" s="263"/>
      <c r="O930" s="263"/>
      <c r="P930" s="263"/>
      <c r="Q930" s="263"/>
      <c r="R930" s="263"/>
      <c r="S930" s="263"/>
      <c r="T930" s="26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65" t="s">
        <v>253</v>
      </c>
      <c r="AU930" s="265" t="s">
        <v>92</v>
      </c>
      <c r="AV930" s="14" t="s">
        <v>251</v>
      </c>
      <c r="AW930" s="14" t="s">
        <v>36</v>
      </c>
      <c r="AX930" s="14" t="s">
        <v>90</v>
      </c>
      <c r="AY930" s="265" t="s">
        <v>244</v>
      </c>
    </row>
    <row r="931" s="2" customFormat="1" ht="33" customHeight="1">
      <c r="A931" s="39"/>
      <c r="B931" s="40"/>
      <c r="C931" s="229" t="s">
        <v>642</v>
      </c>
      <c r="D931" s="229" t="s">
        <v>247</v>
      </c>
      <c r="E931" s="230" t="s">
        <v>579</v>
      </c>
      <c r="F931" s="231" t="s">
        <v>580</v>
      </c>
      <c r="G931" s="232" t="s">
        <v>171</v>
      </c>
      <c r="H931" s="233">
        <v>420</v>
      </c>
      <c r="I931" s="234"/>
      <c r="J931" s="235">
        <f>ROUND(I931*H931,2)</f>
        <v>0</v>
      </c>
      <c r="K931" s="236"/>
      <c r="L931" s="45"/>
      <c r="M931" s="237" t="s">
        <v>1</v>
      </c>
      <c r="N931" s="238" t="s">
        <v>48</v>
      </c>
      <c r="O931" s="92"/>
      <c r="P931" s="239">
        <f>O931*H931</f>
        <v>0</v>
      </c>
      <c r="Q931" s="239">
        <v>0</v>
      </c>
      <c r="R931" s="239">
        <f>Q931*H931</f>
        <v>0</v>
      </c>
      <c r="S931" s="239">
        <v>0</v>
      </c>
      <c r="T931" s="240">
        <f>S931*H931</f>
        <v>0</v>
      </c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R931" s="241" t="s">
        <v>251</v>
      </c>
      <c r="AT931" s="241" t="s">
        <v>247</v>
      </c>
      <c r="AU931" s="241" t="s">
        <v>92</v>
      </c>
      <c r="AY931" s="18" t="s">
        <v>244</v>
      </c>
      <c r="BE931" s="242">
        <f>IF(N931="základní",J931,0)</f>
        <v>0</v>
      </c>
      <c r="BF931" s="242">
        <f>IF(N931="snížená",J931,0)</f>
        <v>0</v>
      </c>
      <c r="BG931" s="242">
        <f>IF(N931="zákl. přenesená",J931,0)</f>
        <v>0</v>
      </c>
      <c r="BH931" s="242">
        <f>IF(N931="sníž. přenesená",J931,0)</f>
        <v>0</v>
      </c>
      <c r="BI931" s="242">
        <f>IF(N931="nulová",J931,0)</f>
        <v>0</v>
      </c>
      <c r="BJ931" s="18" t="s">
        <v>90</v>
      </c>
      <c r="BK931" s="242">
        <f>ROUND(I931*H931,2)</f>
        <v>0</v>
      </c>
      <c r="BL931" s="18" t="s">
        <v>251</v>
      </c>
      <c r="BM931" s="241" t="s">
        <v>2782</v>
      </c>
    </row>
    <row r="932" s="2" customFormat="1" ht="33" customHeight="1">
      <c r="A932" s="39"/>
      <c r="B932" s="40"/>
      <c r="C932" s="229" t="s">
        <v>646</v>
      </c>
      <c r="D932" s="229" t="s">
        <v>247</v>
      </c>
      <c r="E932" s="230" t="s">
        <v>2783</v>
      </c>
      <c r="F932" s="231" t="s">
        <v>2784</v>
      </c>
      <c r="G932" s="232" t="s">
        <v>171</v>
      </c>
      <c r="H932" s="233">
        <v>1736.6199999999999</v>
      </c>
      <c r="I932" s="234"/>
      <c r="J932" s="235">
        <f>ROUND(I932*H932,2)</f>
        <v>0</v>
      </c>
      <c r="K932" s="236"/>
      <c r="L932" s="45"/>
      <c r="M932" s="237" t="s">
        <v>1</v>
      </c>
      <c r="N932" s="238" t="s">
        <v>48</v>
      </c>
      <c r="O932" s="92"/>
      <c r="P932" s="239">
        <f>O932*H932</f>
        <v>0</v>
      </c>
      <c r="Q932" s="239">
        <v>0</v>
      </c>
      <c r="R932" s="239">
        <f>Q932*H932</f>
        <v>0</v>
      </c>
      <c r="S932" s="239">
        <v>0</v>
      </c>
      <c r="T932" s="240">
        <f>S932*H932</f>
        <v>0</v>
      </c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R932" s="241" t="s">
        <v>251</v>
      </c>
      <c r="AT932" s="241" t="s">
        <v>247</v>
      </c>
      <c r="AU932" s="241" t="s">
        <v>92</v>
      </c>
      <c r="AY932" s="18" t="s">
        <v>244</v>
      </c>
      <c r="BE932" s="242">
        <f>IF(N932="základní",J932,0)</f>
        <v>0</v>
      </c>
      <c r="BF932" s="242">
        <f>IF(N932="snížená",J932,0)</f>
        <v>0</v>
      </c>
      <c r="BG932" s="242">
        <f>IF(N932="zákl. přenesená",J932,0)</f>
        <v>0</v>
      </c>
      <c r="BH932" s="242">
        <f>IF(N932="sníž. přenesená",J932,0)</f>
        <v>0</v>
      </c>
      <c r="BI932" s="242">
        <f>IF(N932="nulová",J932,0)</f>
        <v>0</v>
      </c>
      <c r="BJ932" s="18" t="s">
        <v>90</v>
      </c>
      <c r="BK932" s="242">
        <f>ROUND(I932*H932,2)</f>
        <v>0</v>
      </c>
      <c r="BL932" s="18" t="s">
        <v>251</v>
      </c>
      <c r="BM932" s="241" t="s">
        <v>2785</v>
      </c>
    </row>
    <row r="933" s="13" customFormat="1">
      <c r="A933" s="13"/>
      <c r="B933" s="243"/>
      <c r="C933" s="244"/>
      <c r="D933" s="245" t="s">
        <v>253</v>
      </c>
      <c r="E933" s="246" t="s">
        <v>1</v>
      </c>
      <c r="F933" s="247" t="s">
        <v>2786</v>
      </c>
      <c r="G933" s="244"/>
      <c r="H933" s="248">
        <v>1736.6199999999999</v>
      </c>
      <c r="I933" s="249"/>
      <c r="J933" s="244"/>
      <c r="K933" s="244"/>
      <c r="L933" s="250"/>
      <c r="M933" s="251"/>
      <c r="N933" s="252"/>
      <c r="O933" s="252"/>
      <c r="P933" s="252"/>
      <c r="Q933" s="252"/>
      <c r="R933" s="252"/>
      <c r="S933" s="252"/>
      <c r="T933" s="25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4" t="s">
        <v>253</v>
      </c>
      <c r="AU933" s="254" t="s">
        <v>92</v>
      </c>
      <c r="AV933" s="13" t="s">
        <v>92</v>
      </c>
      <c r="AW933" s="13" t="s">
        <v>36</v>
      </c>
      <c r="AX933" s="13" t="s">
        <v>90</v>
      </c>
      <c r="AY933" s="254" t="s">
        <v>244</v>
      </c>
    </row>
    <row r="934" s="2" customFormat="1" ht="33" customHeight="1">
      <c r="A934" s="39"/>
      <c r="B934" s="40"/>
      <c r="C934" s="229" t="s">
        <v>894</v>
      </c>
      <c r="D934" s="229" t="s">
        <v>247</v>
      </c>
      <c r="E934" s="230" t="s">
        <v>2787</v>
      </c>
      <c r="F934" s="231" t="s">
        <v>2788</v>
      </c>
      <c r="G934" s="232" t="s">
        <v>171</v>
      </c>
      <c r="H934" s="233">
        <v>2150</v>
      </c>
      <c r="I934" s="234"/>
      <c r="J934" s="235">
        <f>ROUND(I934*H934,2)</f>
        <v>0</v>
      </c>
      <c r="K934" s="236"/>
      <c r="L934" s="45"/>
      <c r="M934" s="237" t="s">
        <v>1</v>
      </c>
      <c r="N934" s="238" t="s">
        <v>48</v>
      </c>
      <c r="O934" s="92"/>
      <c r="P934" s="239">
        <f>O934*H934</f>
        <v>0</v>
      </c>
      <c r="Q934" s="239">
        <v>0.035349999999999999</v>
      </c>
      <c r="R934" s="239">
        <f>Q934*H934</f>
        <v>76.002499999999998</v>
      </c>
      <c r="S934" s="239">
        <v>0</v>
      </c>
      <c r="T934" s="240">
        <f>S934*H934</f>
        <v>0</v>
      </c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R934" s="241" t="s">
        <v>251</v>
      </c>
      <c r="AT934" s="241" t="s">
        <v>247</v>
      </c>
      <c r="AU934" s="241" t="s">
        <v>92</v>
      </c>
      <c r="AY934" s="18" t="s">
        <v>244</v>
      </c>
      <c r="BE934" s="242">
        <f>IF(N934="základní",J934,0)</f>
        <v>0</v>
      </c>
      <c r="BF934" s="242">
        <f>IF(N934="snížená",J934,0)</f>
        <v>0</v>
      </c>
      <c r="BG934" s="242">
        <f>IF(N934="zákl. přenesená",J934,0)</f>
        <v>0</v>
      </c>
      <c r="BH934" s="242">
        <f>IF(N934="sníž. přenesená",J934,0)</f>
        <v>0</v>
      </c>
      <c r="BI934" s="242">
        <f>IF(N934="nulová",J934,0)</f>
        <v>0</v>
      </c>
      <c r="BJ934" s="18" t="s">
        <v>90</v>
      </c>
      <c r="BK934" s="242">
        <f>ROUND(I934*H934,2)</f>
        <v>0</v>
      </c>
      <c r="BL934" s="18" t="s">
        <v>251</v>
      </c>
      <c r="BM934" s="241" t="s">
        <v>2789</v>
      </c>
    </row>
    <row r="935" s="13" customFormat="1">
      <c r="A935" s="13"/>
      <c r="B935" s="243"/>
      <c r="C935" s="244"/>
      <c r="D935" s="245" t="s">
        <v>253</v>
      </c>
      <c r="E935" s="246" t="s">
        <v>1</v>
      </c>
      <c r="F935" s="247" t="s">
        <v>2790</v>
      </c>
      <c r="G935" s="244"/>
      <c r="H935" s="248">
        <v>825</v>
      </c>
      <c r="I935" s="249"/>
      <c r="J935" s="244"/>
      <c r="K935" s="244"/>
      <c r="L935" s="250"/>
      <c r="M935" s="251"/>
      <c r="N935" s="252"/>
      <c r="O935" s="252"/>
      <c r="P935" s="252"/>
      <c r="Q935" s="252"/>
      <c r="R935" s="252"/>
      <c r="S935" s="252"/>
      <c r="T935" s="25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4" t="s">
        <v>253</v>
      </c>
      <c r="AU935" s="254" t="s">
        <v>92</v>
      </c>
      <c r="AV935" s="13" t="s">
        <v>92</v>
      </c>
      <c r="AW935" s="13" t="s">
        <v>36</v>
      </c>
      <c r="AX935" s="13" t="s">
        <v>83</v>
      </c>
      <c r="AY935" s="254" t="s">
        <v>244</v>
      </c>
    </row>
    <row r="936" s="13" customFormat="1">
      <c r="A936" s="13"/>
      <c r="B936" s="243"/>
      <c r="C936" s="244"/>
      <c r="D936" s="245" t="s">
        <v>253</v>
      </c>
      <c r="E936" s="246" t="s">
        <v>1</v>
      </c>
      <c r="F936" s="247" t="s">
        <v>2791</v>
      </c>
      <c r="G936" s="244"/>
      <c r="H936" s="248">
        <v>40</v>
      </c>
      <c r="I936" s="249"/>
      <c r="J936" s="244"/>
      <c r="K936" s="244"/>
      <c r="L936" s="250"/>
      <c r="M936" s="251"/>
      <c r="N936" s="252"/>
      <c r="O936" s="252"/>
      <c r="P936" s="252"/>
      <c r="Q936" s="252"/>
      <c r="R936" s="252"/>
      <c r="S936" s="252"/>
      <c r="T936" s="25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4" t="s">
        <v>253</v>
      </c>
      <c r="AU936" s="254" t="s">
        <v>92</v>
      </c>
      <c r="AV936" s="13" t="s">
        <v>92</v>
      </c>
      <c r="AW936" s="13" t="s">
        <v>36</v>
      </c>
      <c r="AX936" s="13" t="s">
        <v>83</v>
      </c>
      <c r="AY936" s="254" t="s">
        <v>244</v>
      </c>
    </row>
    <row r="937" s="16" customFormat="1">
      <c r="A937" s="16"/>
      <c r="B937" s="276"/>
      <c r="C937" s="277"/>
      <c r="D937" s="245" t="s">
        <v>253</v>
      </c>
      <c r="E937" s="278" t="s">
        <v>1</v>
      </c>
      <c r="F937" s="279" t="s">
        <v>503</v>
      </c>
      <c r="G937" s="277"/>
      <c r="H937" s="280">
        <v>865</v>
      </c>
      <c r="I937" s="281"/>
      <c r="J937" s="277"/>
      <c r="K937" s="277"/>
      <c r="L937" s="282"/>
      <c r="M937" s="283"/>
      <c r="N937" s="284"/>
      <c r="O937" s="284"/>
      <c r="P937" s="284"/>
      <c r="Q937" s="284"/>
      <c r="R937" s="284"/>
      <c r="S937" s="284"/>
      <c r="T937" s="285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T937" s="286" t="s">
        <v>253</v>
      </c>
      <c r="AU937" s="286" t="s">
        <v>92</v>
      </c>
      <c r="AV937" s="16" t="s">
        <v>358</v>
      </c>
      <c r="AW937" s="16" t="s">
        <v>36</v>
      </c>
      <c r="AX937" s="16" t="s">
        <v>83</v>
      </c>
      <c r="AY937" s="286" t="s">
        <v>244</v>
      </c>
    </row>
    <row r="938" s="13" customFormat="1">
      <c r="A938" s="13"/>
      <c r="B938" s="243"/>
      <c r="C938" s="244"/>
      <c r="D938" s="245" t="s">
        <v>253</v>
      </c>
      <c r="E938" s="246" t="s">
        <v>1</v>
      </c>
      <c r="F938" s="247" t="s">
        <v>2792</v>
      </c>
      <c r="G938" s="244"/>
      <c r="H938" s="248">
        <v>825</v>
      </c>
      <c r="I938" s="249"/>
      <c r="J938" s="244"/>
      <c r="K938" s="244"/>
      <c r="L938" s="250"/>
      <c r="M938" s="251"/>
      <c r="N938" s="252"/>
      <c r="O938" s="252"/>
      <c r="P938" s="252"/>
      <c r="Q938" s="252"/>
      <c r="R938" s="252"/>
      <c r="S938" s="252"/>
      <c r="T938" s="25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4" t="s">
        <v>253</v>
      </c>
      <c r="AU938" s="254" t="s">
        <v>92</v>
      </c>
      <c r="AV938" s="13" t="s">
        <v>92</v>
      </c>
      <c r="AW938" s="13" t="s">
        <v>36</v>
      </c>
      <c r="AX938" s="13" t="s">
        <v>83</v>
      </c>
      <c r="AY938" s="254" t="s">
        <v>244</v>
      </c>
    </row>
    <row r="939" s="13" customFormat="1">
      <c r="A939" s="13"/>
      <c r="B939" s="243"/>
      <c r="C939" s="244"/>
      <c r="D939" s="245" t="s">
        <v>253</v>
      </c>
      <c r="E939" s="246" t="s">
        <v>1</v>
      </c>
      <c r="F939" s="247" t="s">
        <v>2793</v>
      </c>
      <c r="G939" s="244"/>
      <c r="H939" s="248">
        <v>40</v>
      </c>
      <c r="I939" s="249"/>
      <c r="J939" s="244"/>
      <c r="K939" s="244"/>
      <c r="L939" s="250"/>
      <c r="M939" s="251"/>
      <c r="N939" s="252"/>
      <c r="O939" s="252"/>
      <c r="P939" s="252"/>
      <c r="Q939" s="252"/>
      <c r="R939" s="252"/>
      <c r="S939" s="252"/>
      <c r="T939" s="25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4" t="s">
        <v>253</v>
      </c>
      <c r="AU939" s="254" t="s">
        <v>92</v>
      </c>
      <c r="AV939" s="13" t="s">
        <v>92</v>
      </c>
      <c r="AW939" s="13" t="s">
        <v>36</v>
      </c>
      <c r="AX939" s="13" t="s">
        <v>83</v>
      </c>
      <c r="AY939" s="254" t="s">
        <v>244</v>
      </c>
    </row>
    <row r="940" s="16" customFormat="1">
      <c r="A940" s="16"/>
      <c r="B940" s="276"/>
      <c r="C940" s="277"/>
      <c r="D940" s="245" t="s">
        <v>253</v>
      </c>
      <c r="E940" s="278" t="s">
        <v>1</v>
      </c>
      <c r="F940" s="279" t="s">
        <v>503</v>
      </c>
      <c r="G940" s="277"/>
      <c r="H940" s="280">
        <v>865</v>
      </c>
      <c r="I940" s="281"/>
      <c r="J940" s="277"/>
      <c r="K940" s="277"/>
      <c r="L940" s="282"/>
      <c r="M940" s="283"/>
      <c r="N940" s="284"/>
      <c r="O940" s="284"/>
      <c r="P940" s="284"/>
      <c r="Q940" s="284"/>
      <c r="R940" s="284"/>
      <c r="S940" s="284"/>
      <c r="T940" s="285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T940" s="286" t="s">
        <v>253</v>
      </c>
      <c r="AU940" s="286" t="s">
        <v>92</v>
      </c>
      <c r="AV940" s="16" t="s">
        <v>358</v>
      </c>
      <c r="AW940" s="16" t="s">
        <v>36</v>
      </c>
      <c r="AX940" s="16" t="s">
        <v>83</v>
      </c>
      <c r="AY940" s="286" t="s">
        <v>244</v>
      </c>
    </row>
    <row r="941" s="13" customFormat="1">
      <c r="A941" s="13"/>
      <c r="B941" s="243"/>
      <c r="C941" s="244"/>
      <c r="D941" s="245" t="s">
        <v>253</v>
      </c>
      <c r="E941" s="246" t="s">
        <v>1</v>
      </c>
      <c r="F941" s="247" t="s">
        <v>2794</v>
      </c>
      <c r="G941" s="244"/>
      <c r="H941" s="248">
        <v>420</v>
      </c>
      <c r="I941" s="249"/>
      <c r="J941" s="244"/>
      <c r="K941" s="244"/>
      <c r="L941" s="250"/>
      <c r="M941" s="251"/>
      <c r="N941" s="252"/>
      <c r="O941" s="252"/>
      <c r="P941" s="252"/>
      <c r="Q941" s="252"/>
      <c r="R941" s="252"/>
      <c r="S941" s="252"/>
      <c r="T941" s="25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4" t="s">
        <v>253</v>
      </c>
      <c r="AU941" s="254" t="s">
        <v>92</v>
      </c>
      <c r="AV941" s="13" t="s">
        <v>92</v>
      </c>
      <c r="AW941" s="13" t="s">
        <v>36</v>
      </c>
      <c r="AX941" s="13" t="s">
        <v>83</v>
      </c>
      <c r="AY941" s="254" t="s">
        <v>244</v>
      </c>
    </row>
    <row r="942" s="14" customFormat="1">
      <c r="A942" s="14"/>
      <c r="B942" s="255"/>
      <c r="C942" s="256"/>
      <c r="D942" s="245" t="s">
        <v>253</v>
      </c>
      <c r="E942" s="257" t="s">
        <v>1</v>
      </c>
      <c r="F942" s="258" t="s">
        <v>255</v>
      </c>
      <c r="G942" s="256"/>
      <c r="H942" s="259">
        <v>2150</v>
      </c>
      <c r="I942" s="260"/>
      <c r="J942" s="256"/>
      <c r="K942" s="256"/>
      <c r="L942" s="261"/>
      <c r="M942" s="262"/>
      <c r="N942" s="263"/>
      <c r="O942" s="263"/>
      <c r="P942" s="263"/>
      <c r="Q942" s="263"/>
      <c r="R942" s="263"/>
      <c r="S942" s="263"/>
      <c r="T942" s="26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65" t="s">
        <v>253</v>
      </c>
      <c r="AU942" s="265" t="s">
        <v>92</v>
      </c>
      <c r="AV942" s="14" t="s">
        <v>251</v>
      </c>
      <c r="AW942" s="14" t="s">
        <v>36</v>
      </c>
      <c r="AX942" s="14" t="s">
        <v>90</v>
      </c>
      <c r="AY942" s="265" t="s">
        <v>244</v>
      </c>
    </row>
    <row r="943" s="2" customFormat="1" ht="16.5" customHeight="1">
      <c r="A943" s="39"/>
      <c r="B943" s="40"/>
      <c r="C943" s="229" t="s">
        <v>650</v>
      </c>
      <c r="D943" s="229" t="s">
        <v>247</v>
      </c>
      <c r="E943" s="230" t="s">
        <v>586</v>
      </c>
      <c r="F943" s="231" t="s">
        <v>587</v>
      </c>
      <c r="G943" s="232" t="s">
        <v>338</v>
      </c>
      <c r="H943" s="233">
        <v>144.08799999999999</v>
      </c>
      <c r="I943" s="234"/>
      <c r="J943" s="235">
        <f>ROUND(I943*H943,2)</f>
        <v>0</v>
      </c>
      <c r="K943" s="236"/>
      <c r="L943" s="45"/>
      <c r="M943" s="237" t="s">
        <v>1</v>
      </c>
      <c r="N943" s="238" t="s">
        <v>48</v>
      </c>
      <c r="O943" s="92"/>
      <c r="P943" s="239">
        <f>O943*H943</f>
        <v>0</v>
      </c>
      <c r="Q943" s="239">
        <v>1.06277</v>
      </c>
      <c r="R943" s="239">
        <f>Q943*H943</f>
        <v>153.13240375999999</v>
      </c>
      <c r="S943" s="239">
        <v>0</v>
      </c>
      <c r="T943" s="240">
        <f>S943*H943</f>
        <v>0</v>
      </c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R943" s="241" t="s">
        <v>251</v>
      </c>
      <c r="AT943" s="241" t="s">
        <v>247</v>
      </c>
      <c r="AU943" s="241" t="s">
        <v>92</v>
      </c>
      <c r="AY943" s="18" t="s">
        <v>244</v>
      </c>
      <c r="BE943" s="242">
        <f>IF(N943="základní",J943,0)</f>
        <v>0</v>
      </c>
      <c r="BF943" s="242">
        <f>IF(N943="snížená",J943,0)</f>
        <v>0</v>
      </c>
      <c r="BG943" s="242">
        <f>IF(N943="zákl. přenesená",J943,0)</f>
        <v>0</v>
      </c>
      <c r="BH943" s="242">
        <f>IF(N943="sníž. přenesená",J943,0)</f>
        <v>0</v>
      </c>
      <c r="BI943" s="242">
        <f>IF(N943="nulová",J943,0)</f>
        <v>0</v>
      </c>
      <c r="BJ943" s="18" t="s">
        <v>90</v>
      </c>
      <c r="BK943" s="242">
        <f>ROUND(I943*H943,2)</f>
        <v>0</v>
      </c>
      <c r="BL943" s="18" t="s">
        <v>251</v>
      </c>
      <c r="BM943" s="241" t="s">
        <v>2795</v>
      </c>
    </row>
    <row r="944" s="15" customFormat="1">
      <c r="A944" s="15"/>
      <c r="B944" s="266"/>
      <c r="C944" s="267"/>
      <c r="D944" s="245" t="s">
        <v>253</v>
      </c>
      <c r="E944" s="268" t="s">
        <v>1</v>
      </c>
      <c r="F944" s="269" t="s">
        <v>2320</v>
      </c>
      <c r="G944" s="267"/>
      <c r="H944" s="268" t="s">
        <v>1</v>
      </c>
      <c r="I944" s="270"/>
      <c r="J944" s="267"/>
      <c r="K944" s="267"/>
      <c r="L944" s="271"/>
      <c r="M944" s="272"/>
      <c r="N944" s="273"/>
      <c r="O944" s="273"/>
      <c r="P944" s="273"/>
      <c r="Q944" s="273"/>
      <c r="R944" s="273"/>
      <c r="S944" s="273"/>
      <c r="T944" s="274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75" t="s">
        <v>253</v>
      </c>
      <c r="AU944" s="275" t="s">
        <v>92</v>
      </c>
      <c r="AV944" s="15" t="s">
        <v>90</v>
      </c>
      <c r="AW944" s="15" t="s">
        <v>36</v>
      </c>
      <c r="AX944" s="15" t="s">
        <v>83</v>
      </c>
      <c r="AY944" s="275" t="s">
        <v>244</v>
      </c>
    </row>
    <row r="945" s="15" customFormat="1">
      <c r="A945" s="15"/>
      <c r="B945" s="266"/>
      <c r="C945" s="267"/>
      <c r="D945" s="245" t="s">
        <v>253</v>
      </c>
      <c r="E945" s="268" t="s">
        <v>1</v>
      </c>
      <c r="F945" s="269" t="s">
        <v>403</v>
      </c>
      <c r="G945" s="267"/>
      <c r="H945" s="268" t="s">
        <v>1</v>
      </c>
      <c r="I945" s="270"/>
      <c r="J945" s="267"/>
      <c r="K945" s="267"/>
      <c r="L945" s="271"/>
      <c r="M945" s="272"/>
      <c r="N945" s="273"/>
      <c r="O945" s="273"/>
      <c r="P945" s="273"/>
      <c r="Q945" s="273"/>
      <c r="R945" s="273"/>
      <c r="S945" s="273"/>
      <c r="T945" s="274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75" t="s">
        <v>253</v>
      </c>
      <c r="AU945" s="275" t="s">
        <v>92</v>
      </c>
      <c r="AV945" s="15" t="s">
        <v>90</v>
      </c>
      <c r="AW945" s="15" t="s">
        <v>36</v>
      </c>
      <c r="AX945" s="15" t="s">
        <v>83</v>
      </c>
      <c r="AY945" s="275" t="s">
        <v>244</v>
      </c>
    </row>
    <row r="946" s="13" customFormat="1">
      <c r="A946" s="13"/>
      <c r="B946" s="243"/>
      <c r="C946" s="244"/>
      <c r="D946" s="245" t="s">
        <v>253</v>
      </c>
      <c r="E946" s="246" t="s">
        <v>1</v>
      </c>
      <c r="F946" s="247" t="s">
        <v>2796</v>
      </c>
      <c r="G946" s="244"/>
      <c r="H946" s="248">
        <v>48</v>
      </c>
      <c r="I946" s="249"/>
      <c r="J946" s="244"/>
      <c r="K946" s="244"/>
      <c r="L946" s="250"/>
      <c r="M946" s="251"/>
      <c r="N946" s="252"/>
      <c r="O946" s="252"/>
      <c r="P946" s="252"/>
      <c r="Q946" s="252"/>
      <c r="R946" s="252"/>
      <c r="S946" s="252"/>
      <c r="T946" s="25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4" t="s">
        <v>253</v>
      </c>
      <c r="AU946" s="254" t="s">
        <v>92</v>
      </c>
      <c r="AV946" s="13" t="s">
        <v>92</v>
      </c>
      <c r="AW946" s="13" t="s">
        <v>36</v>
      </c>
      <c r="AX946" s="13" t="s">
        <v>83</v>
      </c>
      <c r="AY946" s="254" t="s">
        <v>244</v>
      </c>
    </row>
    <row r="947" s="15" customFormat="1">
      <c r="A947" s="15"/>
      <c r="B947" s="266"/>
      <c r="C947" s="267"/>
      <c r="D947" s="245" t="s">
        <v>253</v>
      </c>
      <c r="E947" s="268" t="s">
        <v>1</v>
      </c>
      <c r="F947" s="269" t="s">
        <v>409</v>
      </c>
      <c r="G947" s="267"/>
      <c r="H947" s="268" t="s">
        <v>1</v>
      </c>
      <c r="I947" s="270"/>
      <c r="J947" s="267"/>
      <c r="K947" s="267"/>
      <c r="L947" s="271"/>
      <c r="M947" s="272"/>
      <c r="N947" s="273"/>
      <c r="O947" s="273"/>
      <c r="P947" s="273"/>
      <c r="Q947" s="273"/>
      <c r="R947" s="273"/>
      <c r="S947" s="273"/>
      <c r="T947" s="274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T947" s="275" t="s">
        <v>253</v>
      </c>
      <c r="AU947" s="275" t="s">
        <v>92</v>
      </c>
      <c r="AV947" s="15" t="s">
        <v>90</v>
      </c>
      <c r="AW947" s="15" t="s">
        <v>36</v>
      </c>
      <c r="AX947" s="15" t="s">
        <v>83</v>
      </c>
      <c r="AY947" s="275" t="s">
        <v>244</v>
      </c>
    </row>
    <row r="948" s="13" customFormat="1">
      <c r="A948" s="13"/>
      <c r="B948" s="243"/>
      <c r="C948" s="244"/>
      <c r="D948" s="245" t="s">
        <v>253</v>
      </c>
      <c r="E948" s="246" t="s">
        <v>1</v>
      </c>
      <c r="F948" s="247" t="s">
        <v>2796</v>
      </c>
      <c r="G948" s="244"/>
      <c r="H948" s="248">
        <v>48</v>
      </c>
      <c r="I948" s="249"/>
      <c r="J948" s="244"/>
      <c r="K948" s="244"/>
      <c r="L948" s="250"/>
      <c r="M948" s="251"/>
      <c r="N948" s="252"/>
      <c r="O948" s="252"/>
      <c r="P948" s="252"/>
      <c r="Q948" s="252"/>
      <c r="R948" s="252"/>
      <c r="S948" s="252"/>
      <c r="T948" s="25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4" t="s">
        <v>253</v>
      </c>
      <c r="AU948" s="254" t="s">
        <v>92</v>
      </c>
      <c r="AV948" s="13" t="s">
        <v>92</v>
      </c>
      <c r="AW948" s="13" t="s">
        <v>36</v>
      </c>
      <c r="AX948" s="13" t="s">
        <v>83</v>
      </c>
      <c r="AY948" s="254" t="s">
        <v>244</v>
      </c>
    </row>
    <row r="949" s="15" customFormat="1">
      <c r="A949" s="15"/>
      <c r="B949" s="266"/>
      <c r="C949" s="267"/>
      <c r="D949" s="245" t="s">
        <v>253</v>
      </c>
      <c r="E949" s="268" t="s">
        <v>1</v>
      </c>
      <c r="F949" s="269" t="s">
        <v>410</v>
      </c>
      <c r="G949" s="267"/>
      <c r="H949" s="268" t="s">
        <v>1</v>
      </c>
      <c r="I949" s="270"/>
      <c r="J949" s="267"/>
      <c r="K949" s="267"/>
      <c r="L949" s="271"/>
      <c r="M949" s="272"/>
      <c r="N949" s="273"/>
      <c r="O949" s="273"/>
      <c r="P949" s="273"/>
      <c r="Q949" s="273"/>
      <c r="R949" s="273"/>
      <c r="S949" s="273"/>
      <c r="T949" s="274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T949" s="275" t="s">
        <v>253</v>
      </c>
      <c r="AU949" s="275" t="s">
        <v>92</v>
      </c>
      <c r="AV949" s="15" t="s">
        <v>90</v>
      </c>
      <c r="AW949" s="15" t="s">
        <v>36</v>
      </c>
      <c r="AX949" s="15" t="s">
        <v>83</v>
      </c>
      <c r="AY949" s="275" t="s">
        <v>244</v>
      </c>
    </row>
    <row r="950" s="13" customFormat="1">
      <c r="A950" s="13"/>
      <c r="B950" s="243"/>
      <c r="C950" s="244"/>
      <c r="D950" s="245" t="s">
        <v>253</v>
      </c>
      <c r="E950" s="246" t="s">
        <v>1</v>
      </c>
      <c r="F950" s="247" t="s">
        <v>2796</v>
      </c>
      <c r="G950" s="244"/>
      <c r="H950" s="248">
        <v>48</v>
      </c>
      <c r="I950" s="249"/>
      <c r="J950" s="244"/>
      <c r="K950" s="244"/>
      <c r="L950" s="250"/>
      <c r="M950" s="251"/>
      <c r="N950" s="252"/>
      <c r="O950" s="252"/>
      <c r="P950" s="252"/>
      <c r="Q950" s="252"/>
      <c r="R950" s="252"/>
      <c r="S950" s="252"/>
      <c r="T950" s="25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4" t="s">
        <v>253</v>
      </c>
      <c r="AU950" s="254" t="s">
        <v>92</v>
      </c>
      <c r="AV950" s="13" t="s">
        <v>92</v>
      </c>
      <c r="AW950" s="13" t="s">
        <v>36</v>
      </c>
      <c r="AX950" s="13" t="s">
        <v>83</v>
      </c>
      <c r="AY950" s="254" t="s">
        <v>244</v>
      </c>
    </row>
    <row r="951" s="15" customFormat="1">
      <c r="A951" s="15"/>
      <c r="B951" s="266"/>
      <c r="C951" s="267"/>
      <c r="D951" s="245" t="s">
        <v>253</v>
      </c>
      <c r="E951" s="268" t="s">
        <v>1</v>
      </c>
      <c r="F951" s="269" t="s">
        <v>2797</v>
      </c>
      <c r="G951" s="267"/>
      <c r="H951" s="268" t="s">
        <v>1</v>
      </c>
      <c r="I951" s="270"/>
      <c r="J951" s="267"/>
      <c r="K951" s="267"/>
      <c r="L951" s="271"/>
      <c r="M951" s="272"/>
      <c r="N951" s="273"/>
      <c r="O951" s="273"/>
      <c r="P951" s="273"/>
      <c r="Q951" s="273"/>
      <c r="R951" s="273"/>
      <c r="S951" s="273"/>
      <c r="T951" s="274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75" t="s">
        <v>253</v>
      </c>
      <c r="AU951" s="275" t="s">
        <v>92</v>
      </c>
      <c r="AV951" s="15" t="s">
        <v>90</v>
      </c>
      <c r="AW951" s="15" t="s">
        <v>36</v>
      </c>
      <c r="AX951" s="15" t="s">
        <v>83</v>
      </c>
      <c r="AY951" s="275" t="s">
        <v>244</v>
      </c>
    </row>
    <row r="952" s="13" customFormat="1">
      <c r="A952" s="13"/>
      <c r="B952" s="243"/>
      <c r="C952" s="244"/>
      <c r="D952" s="245" t="s">
        <v>253</v>
      </c>
      <c r="E952" s="246" t="s">
        <v>1</v>
      </c>
      <c r="F952" s="247" t="s">
        <v>2798</v>
      </c>
      <c r="G952" s="244"/>
      <c r="H952" s="248">
        <v>0.087999999999999995</v>
      </c>
      <c r="I952" s="249"/>
      <c r="J952" s="244"/>
      <c r="K952" s="244"/>
      <c r="L952" s="250"/>
      <c r="M952" s="251"/>
      <c r="N952" s="252"/>
      <c r="O952" s="252"/>
      <c r="P952" s="252"/>
      <c r="Q952" s="252"/>
      <c r="R952" s="252"/>
      <c r="S952" s="252"/>
      <c r="T952" s="25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54" t="s">
        <v>253</v>
      </c>
      <c r="AU952" s="254" t="s">
        <v>92</v>
      </c>
      <c r="AV952" s="13" t="s">
        <v>92</v>
      </c>
      <c r="AW952" s="13" t="s">
        <v>36</v>
      </c>
      <c r="AX952" s="13" t="s">
        <v>83</v>
      </c>
      <c r="AY952" s="254" t="s">
        <v>244</v>
      </c>
    </row>
    <row r="953" s="14" customFormat="1">
      <c r="A953" s="14"/>
      <c r="B953" s="255"/>
      <c r="C953" s="256"/>
      <c r="D953" s="245" t="s">
        <v>253</v>
      </c>
      <c r="E953" s="257" t="s">
        <v>1</v>
      </c>
      <c r="F953" s="258" t="s">
        <v>255</v>
      </c>
      <c r="G953" s="256"/>
      <c r="H953" s="259">
        <v>144.08799999999999</v>
      </c>
      <c r="I953" s="260"/>
      <c r="J953" s="256"/>
      <c r="K953" s="256"/>
      <c r="L953" s="261"/>
      <c r="M953" s="262"/>
      <c r="N953" s="263"/>
      <c r="O953" s="263"/>
      <c r="P953" s="263"/>
      <c r="Q953" s="263"/>
      <c r="R953" s="263"/>
      <c r="S953" s="263"/>
      <c r="T953" s="26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65" t="s">
        <v>253</v>
      </c>
      <c r="AU953" s="265" t="s">
        <v>92</v>
      </c>
      <c r="AV953" s="14" t="s">
        <v>251</v>
      </c>
      <c r="AW953" s="14" t="s">
        <v>36</v>
      </c>
      <c r="AX953" s="14" t="s">
        <v>90</v>
      </c>
      <c r="AY953" s="265" t="s">
        <v>244</v>
      </c>
    </row>
    <row r="954" s="12" customFormat="1" ht="22.8" customHeight="1">
      <c r="A954" s="12"/>
      <c r="B954" s="213"/>
      <c r="C954" s="214"/>
      <c r="D954" s="215" t="s">
        <v>82</v>
      </c>
      <c r="E954" s="227" t="s">
        <v>288</v>
      </c>
      <c r="F954" s="227" t="s">
        <v>677</v>
      </c>
      <c r="G954" s="214"/>
      <c r="H954" s="214"/>
      <c r="I954" s="217"/>
      <c r="J954" s="228">
        <f>BK954</f>
        <v>0</v>
      </c>
      <c r="K954" s="214"/>
      <c r="L954" s="219"/>
      <c r="M954" s="220"/>
      <c r="N954" s="221"/>
      <c r="O954" s="221"/>
      <c r="P954" s="222">
        <f>SUM(P955:P960)</f>
        <v>0</v>
      </c>
      <c r="Q954" s="221"/>
      <c r="R954" s="222">
        <f>SUM(R955:R960)</f>
        <v>19.387</v>
      </c>
      <c r="S954" s="221"/>
      <c r="T954" s="223">
        <f>SUM(T955:T960)</f>
        <v>0</v>
      </c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R954" s="224" t="s">
        <v>90</v>
      </c>
      <c r="AT954" s="225" t="s">
        <v>82</v>
      </c>
      <c r="AU954" s="225" t="s">
        <v>90</v>
      </c>
      <c r="AY954" s="224" t="s">
        <v>244</v>
      </c>
      <c r="BK954" s="226">
        <f>SUM(BK955:BK960)</f>
        <v>0</v>
      </c>
    </row>
    <row r="955" s="2" customFormat="1" ht="24.15" customHeight="1">
      <c r="A955" s="39"/>
      <c r="B955" s="40"/>
      <c r="C955" s="229" t="s">
        <v>654</v>
      </c>
      <c r="D955" s="229" t="s">
        <v>247</v>
      </c>
      <c r="E955" s="230" t="s">
        <v>2799</v>
      </c>
      <c r="F955" s="231" t="s">
        <v>2800</v>
      </c>
      <c r="G955" s="232" t="s">
        <v>338</v>
      </c>
      <c r="H955" s="233">
        <v>19.387</v>
      </c>
      <c r="I955" s="234"/>
      <c r="J955" s="235">
        <f>ROUND(I955*H955,2)</f>
        <v>0</v>
      </c>
      <c r="K955" s="236"/>
      <c r="L955" s="45"/>
      <c r="M955" s="237" t="s">
        <v>1</v>
      </c>
      <c r="N955" s="238" t="s">
        <v>48</v>
      </c>
      <c r="O955" s="92"/>
      <c r="P955" s="239">
        <f>O955*H955</f>
        <v>0</v>
      </c>
      <c r="Q955" s="239">
        <v>0</v>
      </c>
      <c r="R955" s="239">
        <f>Q955*H955</f>
        <v>0</v>
      </c>
      <c r="S955" s="239">
        <v>0</v>
      </c>
      <c r="T955" s="240">
        <f>S955*H955</f>
        <v>0</v>
      </c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R955" s="241" t="s">
        <v>251</v>
      </c>
      <c r="AT955" s="241" t="s">
        <v>247</v>
      </c>
      <c r="AU955" s="241" t="s">
        <v>92</v>
      </c>
      <c r="AY955" s="18" t="s">
        <v>244</v>
      </c>
      <c r="BE955" s="242">
        <f>IF(N955="základní",J955,0)</f>
        <v>0</v>
      </c>
      <c r="BF955" s="242">
        <f>IF(N955="snížená",J955,0)</f>
        <v>0</v>
      </c>
      <c r="BG955" s="242">
        <f>IF(N955="zákl. přenesená",J955,0)</f>
        <v>0</v>
      </c>
      <c r="BH955" s="242">
        <f>IF(N955="sníž. přenesená",J955,0)</f>
        <v>0</v>
      </c>
      <c r="BI955" s="242">
        <f>IF(N955="nulová",J955,0)</f>
        <v>0</v>
      </c>
      <c r="BJ955" s="18" t="s">
        <v>90</v>
      </c>
      <c r="BK955" s="242">
        <f>ROUND(I955*H955,2)</f>
        <v>0</v>
      </c>
      <c r="BL955" s="18" t="s">
        <v>251</v>
      </c>
      <c r="BM955" s="241" t="s">
        <v>2801</v>
      </c>
    </row>
    <row r="956" s="13" customFormat="1">
      <c r="A956" s="13"/>
      <c r="B956" s="243"/>
      <c r="C956" s="244"/>
      <c r="D956" s="245" t="s">
        <v>253</v>
      </c>
      <c r="E956" s="246" t="s">
        <v>1</v>
      </c>
      <c r="F956" s="247" t="s">
        <v>2802</v>
      </c>
      <c r="G956" s="244"/>
      <c r="H956" s="248">
        <v>15.129</v>
      </c>
      <c r="I956" s="249"/>
      <c r="J956" s="244"/>
      <c r="K956" s="244"/>
      <c r="L956" s="250"/>
      <c r="M956" s="251"/>
      <c r="N956" s="252"/>
      <c r="O956" s="252"/>
      <c r="P956" s="252"/>
      <c r="Q956" s="252"/>
      <c r="R956" s="252"/>
      <c r="S956" s="252"/>
      <c r="T956" s="25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4" t="s">
        <v>253</v>
      </c>
      <c r="AU956" s="254" t="s">
        <v>92</v>
      </c>
      <c r="AV956" s="13" t="s">
        <v>92</v>
      </c>
      <c r="AW956" s="13" t="s">
        <v>36</v>
      </c>
      <c r="AX956" s="13" t="s">
        <v>83</v>
      </c>
      <c r="AY956" s="254" t="s">
        <v>244</v>
      </c>
    </row>
    <row r="957" s="13" customFormat="1">
      <c r="A957" s="13"/>
      <c r="B957" s="243"/>
      <c r="C957" s="244"/>
      <c r="D957" s="245" t="s">
        <v>253</v>
      </c>
      <c r="E957" s="246" t="s">
        <v>1</v>
      </c>
      <c r="F957" s="247" t="s">
        <v>2803</v>
      </c>
      <c r="G957" s="244"/>
      <c r="H957" s="248">
        <v>4.258</v>
      </c>
      <c r="I957" s="249"/>
      <c r="J957" s="244"/>
      <c r="K957" s="244"/>
      <c r="L957" s="250"/>
      <c r="M957" s="251"/>
      <c r="N957" s="252"/>
      <c r="O957" s="252"/>
      <c r="P957" s="252"/>
      <c r="Q957" s="252"/>
      <c r="R957" s="252"/>
      <c r="S957" s="252"/>
      <c r="T957" s="25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4" t="s">
        <v>253</v>
      </c>
      <c r="AU957" s="254" t="s">
        <v>92</v>
      </c>
      <c r="AV957" s="13" t="s">
        <v>92</v>
      </c>
      <c r="AW957" s="13" t="s">
        <v>36</v>
      </c>
      <c r="AX957" s="13" t="s">
        <v>83</v>
      </c>
      <c r="AY957" s="254" t="s">
        <v>244</v>
      </c>
    </row>
    <row r="958" s="14" customFormat="1">
      <c r="A958" s="14"/>
      <c r="B958" s="255"/>
      <c r="C958" s="256"/>
      <c r="D958" s="245" t="s">
        <v>253</v>
      </c>
      <c r="E958" s="257" t="s">
        <v>1</v>
      </c>
      <c r="F958" s="258" t="s">
        <v>255</v>
      </c>
      <c r="G958" s="256"/>
      <c r="H958" s="259">
        <v>19.387</v>
      </c>
      <c r="I958" s="260"/>
      <c r="J958" s="256"/>
      <c r="K958" s="256"/>
      <c r="L958" s="261"/>
      <c r="M958" s="262"/>
      <c r="N958" s="263"/>
      <c r="O958" s="263"/>
      <c r="P958" s="263"/>
      <c r="Q958" s="263"/>
      <c r="R958" s="263"/>
      <c r="S958" s="263"/>
      <c r="T958" s="26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65" t="s">
        <v>253</v>
      </c>
      <c r="AU958" s="265" t="s">
        <v>92</v>
      </c>
      <c r="AV958" s="14" t="s">
        <v>251</v>
      </c>
      <c r="AW958" s="14" t="s">
        <v>36</v>
      </c>
      <c r="AX958" s="14" t="s">
        <v>90</v>
      </c>
      <c r="AY958" s="265" t="s">
        <v>244</v>
      </c>
    </row>
    <row r="959" s="2" customFormat="1" ht="16.5" customHeight="1">
      <c r="A959" s="39"/>
      <c r="B959" s="40"/>
      <c r="C959" s="287" t="s">
        <v>668</v>
      </c>
      <c r="D959" s="287" t="s">
        <v>529</v>
      </c>
      <c r="E959" s="288" t="s">
        <v>2804</v>
      </c>
      <c r="F959" s="289" t="s">
        <v>2805</v>
      </c>
      <c r="G959" s="290" t="s">
        <v>338</v>
      </c>
      <c r="H959" s="291">
        <v>19.387</v>
      </c>
      <c r="I959" s="292"/>
      <c r="J959" s="293">
        <f>ROUND(I959*H959,2)</f>
        <v>0</v>
      </c>
      <c r="K959" s="294"/>
      <c r="L959" s="295"/>
      <c r="M959" s="296" t="s">
        <v>1</v>
      </c>
      <c r="N959" s="297" t="s">
        <v>48</v>
      </c>
      <c r="O959" s="92"/>
      <c r="P959" s="239">
        <f>O959*H959</f>
        <v>0</v>
      </c>
      <c r="Q959" s="239">
        <v>1</v>
      </c>
      <c r="R959" s="239">
        <f>Q959*H959</f>
        <v>19.387</v>
      </c>
      <c r="S959" s="239">
        <v>0</v>
      </c>
      <c r="T959" s="240">
        <f>S959*H959</f>
        <v>0</v>
      </c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R959" s="241" t="s">
        <v>280</v>
      </c>
      <c r="AT959" s="241" t="s">
        <v>529</v>
      </c>
      <c r="AU959" s="241" t="s">
        <v>92</v>
      </c>
      <c r="AY959" s="18" t="s">
        <v>244</v>
      </c>
      <c r="BE959" s="242">
        <f>IF(N959="základní",J959,0)</f>
        <v>0</v>
      </c>
      <c r="BF959" s="242">
        <f>IF(N959="snížená",J959,0)</f>
        <v>0</v>
      </c>
      <c r="BG959" s="242">
        <f>IF(N959="zákl. přenesená",J959,0)</f>
        <v>0</v>
      </c>
      <c r="BH959" s="242">
        <f>IF(N959="sníž. přenesená",J959,0)</f>
        <v>0</v>
      </c>
      <c r="BI959" s="242">
        <f>IF(N959="nulová",J959,0)</f>
        <v>0</v>
      </c>
      <c r="BJ959" s="18" t="s">
        <v>90</v>
      </c>
      <c r="BK959" s="242">
        <f>ROUND(I959*H959,2)</f>
        <v>0</v>
      </c>
      <c r="BL959" s="18" t="s">
        <v>251</v>
      </c>
      <c r="BM959" s="241" t="s">
        <v>2806</v>
      </c>
    </row>
    <row r="960" s="2" customFormat="1">
      <c r="A960" s="39"/>
      <c r="B960" s="40"/>
      <c r="C960" s="41"/>
      <c r="D960" s="245" t="s">
        <v>632</v>
      </c>
      <c r="E960" s="41"/>
      <c r="F960" s="299" t="s">
        <v>2807</v>
      </c>
      <c r="G960" s="41"/>
      <c r="H960" s="41"/>
      <c r="I960" s="300"/>
      <c r="J960" s="41"/>
      <c r="K960" s="41"/>
      <c r="L960" s="45"/>
      <c r="M960" s="301"/>
      <c r="N960" s="302"/>
      <c r="O960" s="92"/>
      <c r="P960" s="92"/>
      <c r="Q960" s="92"/>
      <c r="R960" s="92"/>
      <c r="S960" s="92"/>
      <c r="T960" s="93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T960" s="18" t="s">
        <v>632</v>
      </c>
      <c r="AU960" s="18" t="s">
        <v>92</v>
      </c>
    </row>
    <row r="961" s="12" customFormat="1" ht="22.8" customHeight="1">
      <c r="A961" s="12"/>
      <c r="B961" s="213"/>
      <c r="C961" s="214"/>
      <c r="D961" s="215" t="s">
        <v>82</v>
      </c>
      <c r="E961" s="227" t="s">
        <v>812</v>
      </c>
      <c r="F961" s="227" t="s">
        <v>813</v>
      </c>
      <c r="G961" s="214"/>
      <c r="H961" s="214"/>
      <c r="I961" s="217"/>
      <c r="J961" s="228">
        <f>BK961</f>
        <v>0</v>
      </c>
      <c r="K961" s="214"/>
      <c r="L961" s="219"/>
      <c r="M961" s="220"/>
      <c r="N961" s="221"/>
      <c r="O961" s="221"/>
      <c r="P961" s="222">
        <f>SUM(P962:P966)</f>
        <v>0</v>
      </c>
      <c r="Q961" s="221"/>
      <c r="R961" s="222">
        <f>SUM(R962:R966)</f>
        <v>0</v>
      </c>
      <c r="S961" s="221"/>
      <c r="T961" s="223">
        <f>SUM(T962:T966)</f>
        <v>0</v>
      </c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R961" s="224" t="s">
        <v>90</v>
      </c>
      <c r="AT961" s="225" t="s">
        <v>82</v>
      </c>
      <c r="AU961" s="225" t="s">
        <v>90</v>
      </c>
      <c r="AY961" s="224" t="s">
        <v>244</v>
      </c>
      <c r="BK961" s="226">
        <f>SUM(BK962:BK966)</f>
        <v>0</v>
      </c>
    </row>
    <row r="962" s="2" customFormat="1" ht="33" customHeight="1">
      <c r="A962" s="39"/>
      <c r="B962" s="40"/>
      <c r="C962" s="229" t="s">
        <v>673</v>
      </c>
      <c r="D962" s="229" t="s">
        <v>247</v>
      </c>
      <c r="E962" s="230" t="s">
        <v>2808</v>
      </c>
      <c r="F962" s="231" t="s">
        <v>2809</v>
      </c>
      <c r="G962" s="232" t="s">
        <v>338</v>
      </c>
      <c r="H962" s="233">
        <v>97.522999999999996</v>
      </c>
      <c r="I962" s="234"/>
      <c r="J962" s="235">
        <f>ROUND(I962*H962,2)</f>
        <v>0</v>
      </c>
      <c r="K962" s="236"/>
      <c r="L962" s="45"/>
      <c r="M962" s="237" t="s">
        <v>1</v>
      </c>
      <c r="N962" s="238" t="s">
        <v>48</v>
      </c>
      <c r="O962" s="92"/>
      <c r="P962" s="239">
        <f>O962*H962</f>
        <v>0</v>
      </c>
      <c r="Q962" s="239">
        <v>0</v>
      </c>
      <c r="R962" s="239">
        <f>Q962*H962</f>
        <v>0</v>
      </c>
      <c r="S962" s="239">
        <v>0</v>
      </c>
      <c r="T962" s="240">
        <f>S962*H962</f>
        <v>0</v>
      </c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R962" s="241" t="s">
        <v>251</v>
      </c>
      <c r="AT962" s="241" t="s">
        <v>247</v>
      </c>
      <c r="AU962" s="241" t="s">
        <v>92</v>
      </c>
      <c r="AY962" s="18" t="s">
        <v>244</v>
      </c>
      <c r="BE962" s="242">
        <f>IF(N962="základní",J962,0)</f>
        <v>0</v>
      </c>
      <c r="BF962" s="242">
        <f>IF(N962="snížená",J962,0)</f>
        <v>0</v>
      </c>
      <c r="BG962" s="242">
        <f>IF(N962="zákl. přenesená",J962,0)</f>
        <v>0</v>
      </c>
      <c r="BH962" s="242">
        <f>IF(N962="sníž. přenesená",J962,0)</f>
        <v>0</v>
      </c>
      <c r="BI962" s="242">
        <f>IF(N962="nulová",J962,0)</f>
        <v>0</v>
      </c>
      <c r="BJ962" s="18" t="s">
        <v>90</v>
      </c>
      <c r="BK962" s="242">
        <f>ROUND(I962*H962,2)</f>
        <v>0</v>
      </c>
      <c r="BL962" s="18" t="s">
        <v>251</v>
      </c>
      <c r="BM962" s="241" t="s">
        <v>2810</v>
      </c>
    </row>
    <row r="963" s="2" customFormat="1" ht="21.75" customHeight="1">
      <c r="A963" s="39"/>
      <c r="B963" s="40"/>
      <c r="C963" s="229" t="s">
        <v>772</v>
      </c>
      <c r="D963" s="229" t="s">
        <v>247</v>
      </c>
      <c r="E963" s="230" t="s">
        <v>2811</v>
      </c>
      <c r="F963" s="231" t="s">
        <v>2812</v>
      </c>
      <c r="G963" s="232" t="s">
        <v>338</v>
      </c>
      <c r="H963" s="233">
        <v>487.61500000000001</v>
      </c>
      <c r="I963" s="234"/>
      <c r="J963" s="235">
        <f>ROUND(I963*H963,2)</f>
        <v>0</v>
      </c>
      <c r="K963" s="236"/>
      <c r="L963" s="45"/>
      <c r="M963" s="237" t="s">
        <v>1</v>
      </c>
      <c r="N963" s="238" t="s">
        <v>48</v>
      </c>
      <c r="O963" s="92"/>
      <c r="P963" s="239">
        <f>O963*H963</f>
        <v>0</v>
      </c>
      <c r="Q963" s="239">
        <v>0</v>
      </c>
      <c r="R963" s="239">
        <f>Q963*H963</f>
        <v>0</v>
      </c>
      <c r="S963" s="239">
        <v>0</v>
      </c>
      <c r="T963" s="240">
        <f>S963*H963</f>
        <v>0</v>
      </c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R963" s="241" t="s">
        <v>251</v>
      </c>
      <c r="AT963" s="241" t="s">
        <v>247</v>
      </c>
      <c r="AU963" s="241" t="s">
        <v>92</v>
      </c>
      <c r="AY963" s="18" t="s">
        <v>244</v>
      </c>
      <c r="BE963" s="242">
        <f>IF(N963="základní",J963,0)</f>
        <v>0</v>
      </c>
      <c r="BF963" s="242">
        <f>IF(N963="snížená",J963,0)</f>
        <v>0</v>
      </c>
      <c r="BG963" s="242">
        <f>IF(N963="zákl. přenesená",J963,0)</f>
        <v>0</v>
      </c>
      <c r="BH963" s="242">
        <f>IF(N963="sníž. přenesená",J963,0)</f>
        <v>0</v>
      </c>
      <c r="BI963" s="242">
        <f>IF(N963="nulová",J963,0)</f>
        <v>0</v>
      </c>
      <c r="BJ963" s="18" t="s">
        <v>90</v>
      </c>
      <c r="BK963" s="242">
        <f>ROUND(I963*H963,2)</f>
        <v>0</v>
      </c>
      <c r="BL963" s="18" t="s">
        <v>251</v>
      </c>
      <c r="BM963" s="241" t="s">
        <v>2813</v>
      </c>
    </row>
    <row r="964" s="13" customFormat="1">
      <c r="A964" s="13"/>
      <c r="B964" s="243"/>
      <c r="C964" s="244"/>
      <c r="D964" s="245" t="s">
        <v>253</v>
      </c>
      <c r="E964" s="244"/>
      <c r="F964" s="247" t="s">
        <v>2814</v>
      </c>
      <c r="G964" s="244"/>
      <c r="H964" s="248">
        <v>487.61500000000001</v>
      </c>
      <c r="I964" s="249"/>
      <c r="J964" s="244"/>
      <c r="K964" s="244"/>
      <c r="L964" s="250"/>
      <c r="M964" s="251"/>
      <c r="N964" s="252"/>
      <c r="O964" s="252"/>
      <c r="P964" s="252"/>
      <c r="Q964" s="252"/>
      <c r="R964" s="252"/>
      <c r="S964" s="252"/>
      <c r="T964" s="25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4" t="s">
        <v>253</v>
      </c>
      <c r="AU964" s="254" t="s">
        <v>92</v>
      </c>
      <c r="AV964" s="13" t="s">
        <v>92</v>
      </c>
      <c r="AW964" s="13" t="s">
        <v>4</v>
      </c>
      <c r="AX964" s="13" t="s">
        <v>90</v>
      </c>
      <c r="AY964" s="254" t="s">
        <v>244</v>
      </c>
    </row>
    <row r="965" s="2" customFormat="1" ht="16.5" customHeight="1">
      <c r="A965" s="39"/>
      <c r="B965" s="40"/>
      <c r="C965" s="229" t="s">
        <v>793</v>
      </c>
      <c r="D965" s="229" t="s">
        <v>247</v>
      </c>
      <c r="E965" s="230" t="s">
        <v>2815</v>
      </c>
      <c r="F965" s="231" t="s">
        <v>2816</v>
      </c>
      <c r="G965" s="232" t="s">
        <v>338</v>
      </c>
      <c r="H965" s="233">
        <v>97.522999999999996</v>
      </c>
      <c r="I965" s="234"/>
      <c r="J965" s="235">
        <f>ROUND(I965*H965,2)</f>
        <v>0</v>
      </c>
      <c r="K965" s="236"/>
      <c r="L965" s="45"/>
      <c r="M965" s="237" t="s">
        <v>1</v>
      </c>
      <c r="N965" s="238" t="s">
        <v>48</v>
      </c>
      <c r="O965" s="92"/>
      <c r="P965" s="239">
        <f>O965*H965</f>
        <v>0</v>
      </c>
      <c r="Q965" s="239">
        <v>0</v>
      </c>
      <c r="R965" s="239">
        <f>Q965*H965</f>
        <v>0</v>
      </c>
      <c r="S965" s="239">
        <v>0</v>
      </c>
      <c r="T965" s="240">
        <f>S965*H965</f>
        <v>0</v>
      </c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R965" s="241" t="s">
        <v>251</v>
      </c>
      <c r="AT965" s="241" t="s">
        <v>247</v>
      </c>
      <c r="AU965" s="241" t="s">
        <v>92</v>
      </c>
      <c r="AY965" s="18" t="s">
        <v>244</v>
      </c>
      <c r="BE965" s="242">
        <f>IF(N965="základní",J965,0)</f>
        <v>0</v>
      </c>
      <c r="BF965" s="242">
        <f>IF(N965="snížená",J965,0)</f>
        <v>0</v>
      </c>
      <c r="BG965" s="242">
        <f>IF(N965="zákl. přenesená",J965,0)</f>
        <v>0</v>
      </c>
      <c r="BH965" s="242">
        <f>IF(N965="sníž. přenesená",J965,0)</f>
        <v>0</v>
      </c>
      <c r="BI965" s="242">
        <f>IF(N965="nulová",J965,0)</f>
        <v>0</v>
      </c>
      <c r="BJ965" s="18" t="s">
        <v>90</v>
      </c>
      <c r="BK965" s="242">
        <f>ROUND(I965*H965,2)</f>
        <v>0</v>
      </c>
      <c r="BL965" s="18" t="s">
        <v>251</v>
      </c>
      <c r="BM965" s="241" t="s">
        <v>2817</v>
      </c>
    </row>
    <row r="966" s="2" customFormat="1" ht="33" customHeight="1">
      <c r="A966" s="39"/>
      <c r="B966" s="40"/>
      <c r="C966" s="229" t="s">
        <v>798</v>
      </c>
      <c r="D966" s="229" t="s">
        <v>247</v>
      </c>
      <c r="E966" s="230" t="s">
        <v>2818</v>
      </c>
      <c r="F966" s="231" t="s">
        <v>2819</v>
      </c>
      <c r="G966" s="232" t="s">
        <v>338</v>
      </c>
      <c r="H966" s="233">
        <v>97.522999999999996</v>
      </c>
      <c r="I966" s="234"/>
      <c r="J966" s="235">
        <f>ROUND(I966*H966,2)</f>
        <v>0</v>
      </c>
      <c r="K966" s="236"/>
      <c r="L966" s="45"/>
      <c r="M966" s="237" t="s">
        <v>1</v>
      </c>
      <c r="N966" s="238" t="s">
        <v>48</v>
      </c>
      <c r="O966" s="92"/>
      <c r="P966" s="239">
        <f>O966*H966</f>
        <v>0</v>
      </c>
      <c r="Q966" s="239">
        <v>0</v>
      </c>
      <c r="R966" s="239">
        <f>Q966*H966</f>
        <v>0</v>
      </c>
      <c r="S966" s="239">
        <v>0</v>
      </c>
      <c r="T966" s="240">
        <f>S966*H966</f>
        <v>0</v>
      </c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R966" s="241" t="s">
        <v>251</v>
      </c>
      <c r="AT966" s="241" t="s">
        <v>247</v>
      </c>
      <c r="AU966" s="241" t="s">
        <v>92</v>
      </c>
      <c r="AY966" s="18" t="s">
        <v>244</v>
      </c>
      <c r="BE966" s="242">
        <f>IF(N966="základní",J966,0)</f>
        <v>0</v>
      </c>
      <c r="BF966" s="242">
        <f>IF(N966="snížená",J966,0)</f>
        <v>0</v>
      </c>
      <c r="BG966" s="242">
        <f>IF(N966="zákl. přenesená",J966,0)</f>
        <v>0</v>
      </c>
      <c r="BH966" s="242">
        <f>IF(N966="sníž. přenesená",J966,0)</f>
        <v>0</v>
      </c>
      <c r="BI966" s="242">
        <f>IF(N966="nulová",J966,0)</f>
        <v>0</v>
      </c>
      <c r="BJ966" s="18" t="s">
        <v>90</v>
      </c>
      <c r="BK966" s="242">
        <f>ROUND(I966*H966,2)</f>
        <v>0</v>
      </c>
      <c r="BL966" s="18" t="s">
        <v>251</v>
      </c>
      <c r="BM966" s="241" t="s">
        <v>2820</v>
      </c>
    </row>
    <row r="967" s="12" customFormat="1" ht="22.8" customHeight="1">
      <c r="A967" s="12"/>
      <c r="B967" s="213"/>
      <c r="C967" s="214"/>
      <c r="D967" s="215" t="s">
        <v>82</v>
      </c>
      <c r="E967" s="227" t="s">
        <v>846</v>
      </c>
      <c r="F967" s="227" t="s">
        <v>847</v>
      </c>
      <c r="G967" s="214"/>
      <c r="H967" s="214"/>
      <c r="I967" s="217"/>
      <c r="J967" s="228">
        <f>BK967</f>
        <v>0</v>
      </c>
      <c r="K967" s="214"/>
      <c r="L967" s="219"/>
      <c r="M967" s="220"/>
      <c r="N967" s="221"/>
      <c r="O967" s="221"/>
      <c r="P967" s="222">
        <f>P968</f>
        <v>0</v>
      </c>
      <c r="Q967" s="221"/>
      <c r="R967" s="222">
        <f>R968</f>
        <v>0</v>
      </c>
      <c r="S967" s="221"/>
      <c r="T967" s="223">
        <f>T968</f>
        <v>0</v>
      </c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R967" s="224" t="s">
        <v>90</v>
      </c>
      <c r="AT967" s="225" t="s">
        <v>82</v>
      </c>
      <c r="AU967" s="225" t="s">
        <v>90</v>
      </c>
      <c r="AY967" s="224" t="s">
        <v>244</v>
      </c>
      <c r="BK967" s="226">
        <f>BK968</f>
        <v>0</v>
      </c>
    </row>
    <row r="968" s="2" customFormat="1" ht="24.15" customHeight="1">
      <c r="A968" s="39"/>
      <c r="B968" s="40"/>
      <c r="C968" s="229" t="s">
        <v>802</v>
      </c>
      <c r="D968" s="229" t="s">
        <v>247</v>
      </c>
      <c r="E968" s="230" t="s">
        <v>849</v>
      </c>
      <c r="F968" s="231" t="s">
        <v>850</v>
      </c>
      <c r="G968" s="232" t="s">
        <v>338</v>
      </c>
      <c r="H968" s="233">
        <v>25061.152999999998</v>
      </c>
      <c r="I968" s="234"/>
      <c r="J968" s="235">
        <f>ROUND(I968*H968,2)</f>
        <v>0</v>
      </c>
      <c r="K968" s="236"/>
      <c r="L968" s="45"/>
      <c r="M968" s="237" t="s">
        <v>1</v>
      </c>
      <c r="N968" s="238" t="s">
        <v>48</v>
      </c>
      <c r="O968" s="92"/>
      <c r="P968" s="239">
        <f>O968*H968</f>
        <v>0</v>
      </c>
      <c r="Q968" s="239">
        <v>0</v>
      </c>
      <c r="R968" s="239">
        <f>Q968*H968</f>
        <v>0</v>
      </c>
      <c r="S968" s="239">
        <v>0</v>
      </c>
      <c r="T968" s="240">
        <f>S968*H968</f>
        <v>0</v>
      </c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R968" s="241" t="s">
        <v>251</v>
      </c>
      <c r="AT968" s="241" t="s">
        <v>247</v>
      </c>
      <c r="AU968" s="241" t="s">
        <v>92</v>
      </c>
      <c r="AY968" s="18" t="s">
        <v>244</v>
      </c>
      <c r="BE968" s="242">
        <f>IF(N968="základní",J968,0)</f>
        <v>0</v>
      </c>
      <c r="BF968" s="242">
        <f>IF(N968="snížená",J968,0)</f>
        <v>0</v>
      </c>
      <c r="BG968" s="242">
        <f>IF(N968="zákl. přenesená",J968,0)</f>
        <v>0</v>
      </c>
      <c r="BH968" s="242">
        <f>IF(N968="sníž. přenesená",J968,0)</f>
        <v>0</v>
      </c>
      <c r="BI968" s="242">
        <f>IF(N968="nulová",J968,0)</f>
        <v>0</v>
      </c>
      <c r="BJ968" s="18" t="s">
        <v>90</v>
      </c>
      <c r="BK968" s="242">
        <f>ROUND(I968*H968,2)</f>
        <v>0</v>
      </c>
      <c r="BL968" s="18" t="s">
        <v>251</v>
      </c>
      <c r="BM968" s="241" t="s">
        <v>2821</v>
      </c>
    </row>
    <row r="969" s="12" customFormat="1" ht="25.92" customHeight="1">
      <c r="A969" s="12"/>
      <c r="B969" s="213"/>
      <c r="C969" s="214"/>
      <c r="D969" s="215" t="s">
        <v>82</v>
      </c>
      <c r="E969" s="216" t="s">
        <v>852</v>
      </c>
      <c r="F969" s="216" t="s">
        <v>853</v>
      </c>
      <c r="G969" s="214"/>
      <c r="H969" s="214"/>
      <c r="I969" s="217"/>
      <c r="J969" s="218">
        <f>BK969</f>
        <v>0</v>
      </c>
      <c r="K969" s="214"/>
      <c r="L969" s="219"/>
      <c r="M969" s="220"/>
      <c r="N969" s="221"/>
      <c r="O969" s="221"/>
      <c r="P969" s="222">
        <f>P970+P978</f>
        <v>0</v>
      </c>
      <c r="Q969" s="221"/>
      <c r="R969" s="222">
        <f>R970+R978</f>
        <v>8.3264749999999985</v>
      </c>
      <c r="S969" s="221"/>
      <c r="T969" s="223">
        <f>T970+T978</f>
        <v>0</v>
      </c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R969" s="224" t="s">
        <v>92</v>
      </c>
      <c r="AT969" s="225" t="s">
        <v>82</v>
      </c>
      <c r="AU969" s="225" t="s">
        <v>83</v>
      </c>
      <c r="AY969" s="224" t="s">
        <v>244</v>
      </c>
      <c r="BK969" s="226">
        <f>BK970+BK978</f>
        <v>0</v>
      </c>
    </row>
    <row r="970" s="12" customFormat="1" ht="22.8" customHeight="1">
      <c r="A970" s="12"/>
      <c r="B970" s="213"/>
      <c r="C970" s="214"/>
      <c r="D970" s="215" t="s">
        <v>82</v>
      </c>
      <c r="E970" s="227" t="s">
        <v>1360</v>
      </c>
      <c r="F970" s="227" t="s">
        <v>1361</v>
      </c>
      <c r="G970" s="214"/>
      <c r="H970" s="214"/>
      <c r="I970" s="217"/>
      <c r="J970" s="228">
        <f>BK970</f>
        <v>0</v>
      </c>
      <c r="K970" s="214"/>
      <c r="L970" s="219"/>
      <c r="M970" s="220"/>
      <c r="N970" s="221"/>
      <c r="O970" s="221"/>
      <c r="P970" s="222">
        <f>SUM(P971:P977)</f>
        <v>0</v>
      </c>
      <c r="Q970" s="221"/>
      <c r="R970" s="222">
        <f>SUM(R971:R977)</f>
        <v>2.414955</v>
      </c>
      <c r="S970" s="221"/>
      <c r="T970" s="223">
        <f>SUM(T971:T977)</f>
        <v>0</v>
      </c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R970" s="224" t="s">
        <v>92</v>
      </c>
      <c r="AT970" s="225" t="s">
        <v>82</v>
      </c>
      <c r="AU970" s="225" t="s">
        <v>90</v>
      </c>
      <c r="AY970" s="224" t="s">
        <v>244</v>
      </c>
      <c r="BK970" s="226">
        <f>SUM(BK971:BK977)</f>
        <v>0</v>
      </c>
    </row>
    <row r="971" s="2" customFormat="1" ht="24.15" customHeight="1">
      <c r="A971" s="39"/>
      <c r="B971" s="40"/>
      <c r="C971" s="229" t="s">
        <v>807</v>
      </c>
      <c r="D971" s="229" t="s">
        <v>247</v>
      </c>
      <c r="E971" s="230" t="s">
        <v>2822</v>
      </c>
      <c r="F971" s="231" t="s">
        <v>2823</v>
      </c>
      <c r="G971" s="232" t="s">
        <v>184</v>
      </c>
      <c r="H971" s="233">
        <v>80.599999999999994</v>
      </c>
      <c r="I971" s="234"/>
      <c r="J971" s="235">
        <f>ROUND(I971*H971,2)</f>
        <v>0</v>
      </c>
      <c r="K971" s="236"/>
      <c r="L971" s="45"/>
      <c r="M971" s="237" t="s">
        <v>1</v>
      </c>
      <c r="N971" s="238" t="s">
        <v>48</v>
      </c>
      <c r="O971" s="92"/>
      <c r="P971" s="239">
        <f>O971*H971</f>
        <v>0</v>
      </c>
      <c r="Q971" s="239">
        <v>5.0000000000000002E-05</v>
      </c>
      <c r="R971" s="239">
        <f>Q971*H971</f>
        <v>0.0040299999999999997</v>
      </c>
      <c r="S971" s="239">
        <v>0</v>
      </c>
      <c r="T971" s="240">
        <f>S971*H971</f>
        <v>0</v>
      </c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R971" s="241" t="s">
        <v>330</v>
      </c>
      <c r="AT971" s="241" t="s">
        <v>247</v>
      </c>
      <c r="AU971" s="241" t="s">
        <v>92</v>
      </c>
      <c r="AY971" s="18" t="s">
        <v>244</v>
      </c>
      <c r="BE971" s="242">
        <f>IF(N971="základní",J971,0)</f>
        <v>0</v>
      </c>
      <c r="BF971" s="242">
        <f>IF(N971="snížená",J971,0)</f>
        <v>0</v>
      </c>
      <c r="BG971" s="242">
        <f>IF(N971="zákl. přenesená",J971,0)</f>
        <v>0</v>
      </c>
      <c r="BH971" s="242">
        <f>IF(N971="sníž. přenesená",J971,0)</f>
        <v>0</v>
      </c>
      <c r="BI971" s="242">
        <f>IF(N971="nulová",J971,0)</f>
        <v>0</v>
      </c>
      <c r="BJ971" s="18" t="s">
        <v>90</v>
      </c>
      <c r="BK971" s="242">
        <f>ROUND(I971*H971,2)</f>
        <v>0</v>
      </c>
      <c r="BL971" s="18" t="s">
        <v>330</v>
      </c>
      <c r="BM971" s="241" t="s">
        <v>2824</v>
      </c>
    </row>
    <row r="972" s="13" customFormat="1">
      <c r="A972" s="13"/>
      <c r="B972" s="243"/>
      <c r="C972" s="244"/>
      <c r="D972" s="245" t="s">
        <v>253</v>
      </c>
      <c r="E972" s="246" t="s">
        <v>1</v>
      </c>
      <c r="F972" s="247" t="s">
        <v>2825</v>
      </c>
      <c r="G972" s="244"/>
      <c r="H972" s="248">
        <v>80.599999999999994</v>
      </c>
      <c r="I972" s="249"/>
      <c r="J972" s="244"/>
      <c r="K972" s="244"/>
      <c r="L972" s="250"/>
      <c r="M972" s="251"/>
      <c r="N972" s="252"/>
      <c r="O972" s="252"/>
      <c r="P972" s="252"/>
      <c r="Q972" s="252"/>
      <c r="R972" s="252"/>
      <c r="S972" s="252"/>
      <c r="T972" s="25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4" t="s">
        <v>253</v>
      </c>
      <c r="AU972" s="254" t="s">
        <v>92</v>
      </c>
      <c r="AV972" s="13" t="s">
        <v>92</v>
      </c>
      <c r="AW972" s="13" t="s">
        <v>36</v>
      </c>
      <c r="AX972" s="13" t="s">
        <v>90</v>
      </c>
      <c r="AY972" s="254" t="s">
        <v>244</v>
      </c>
    </row>
    <row r="973" s="2" customFormat="1" ht="24.15" customHeight="1">
      <c r="A973" s="39"/>
      <c r="B973" s="40"/>
      <c r="C973" s="287" t="s">
        <v>814</v>
      </c>
      <c r="D973" s="287" t="s">
        <v>529</v>
      </c>
      <c r="E973" s="288" t="s">
        <v>2826</v>
      </c>
      <c r="F973" s="289" t="s">
        <v>2827</v>
      </c>
      <c r="G973" s="290" t="s">
        <v>250</v>
      </c>
      <c r="H973" s="291">
        <v>62</v>
      </c>
      <c r="I973" s="292"/>
      <c r="J973" s="293">
        <f>ROUND(I973*H973,2)</f>
        <v>0</v>
      </c>
      <c r="K973" s="294"/>
      <c r="L973" s="295"/>
      <c r="M973" s="296" t="s">
        <v>1</v>
      </c>
      <c r="N973" s="297" t="s">
        <v>48</v>
      </c>
      <c r="O973" s="92"/>
      <c r="P973" s="239">
        <f>O973*H973</f>
        <v>0</v>
      </c>
      <c r="Q973" s="239">
        <v>0.0166</v>
      </c>
      <c r="R973" s="239">
        <f>Q973*H973</f>
        <v>1.0292000000000001</v>
      </c>
      <c r="S973" s="239">
        <v>0</v>
      </c>
      <c r="T973" s="240">
        <f>S973*H973</f>
        <v>0</v>
      </c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R973" s="241" t="s">
        <v>427</v>
      </c>
      <c r="AT973" s="241" t="s">
        <v>529</v>
      </c>
      <c r="AU973" s="241" t="s">
        <v>92</v>
      </c>
      <c r="AY973" s="18" t="s">
        <v>244</v>
      </c>
      <c r="BE973" s="242">
        <f>IF(N973="základní",J973,0)</f>
        <v>0</v>
      </c>
      <c r="BF973" s="242">
        <f>IF(N973="snížená",J973,0)</f>
        <v>0</v>
      </c>
      <c r="BG973" s="242">
        <f>IF(N973="zákl. přenesená",J973,0)</f>
        <v>0</v>
      </c>
      <c r="BH973" s="242">
        <f>IF(N973="sníž. přenesená",J973,0)</f>
        <v>0</v>
      </c>
      <c r="BI973" s="242">
        <f>IF(N973="nulová",J973,0)</f>
        <v>0</v>
      </c>
      <c r="BJ973" s="18" t="s">
        <v>90</v>
      </c>
      <c r="BK973" s="242">
        <f>ROUND(I973*H973,2)</f>
        <v>0</v>
      </c>
      <c r="BL973" s="18" t="s">
        <v>330</v>
      </c>
      <c r="BM973" s="241" t="s">
        <v>2828</v>
      </c>
    </row>
    <row r="974" s="2" customFormat="1" ht="16.5" customHeight="1">
      <c r="A974" s="39"/>
      <c r="B974" s="40"/>
      <c r="C974" s="229" t="s">
        <v>819</v>
      </c>
      <c r="D974" s="229" t="s">
        <v>247</v>
      </c>
      <c r="E974" s="230" t="s">
        <v>2829</v>
      </c>
      <c r="F974" s="231" t="s">
        <v>2830</v>
      </c>
      <c r="G974" s="232" t="s">
        <v>174</v>
      </c>
      <c r="H974" s="233">
        <v>34.5</v>
      </c>
      <c r="I974" s="234"/>
      <c r="J974" s="235">
        <f>ROUND(I974*H974,2)</f>
        <v>0</v>
      </c>
      <c r="K974" s="236"/>
      <c r="L974" s="45"/>
      <c r="M974" s="237" t="s">
        <v>1</v>
      </c>
      <c r="N974" s="238" t="s">
        <v>48</v>
      </c>
      <c r="O974" s="92"/>
      <c r="P974" s="239">
        <f>O974*H974</f>
        <v>0</v>
      </c>
      <c r="Q974" s="239">
        <v>5.0000000000000002E-05</v>
      </c>
      <c r="R974" s="239">
        <f>Q974*H974</f>
        <v>0.0017250000000000002</v>
      </c>
      <c r="S974" s="239">
        <v>0</v>
      </c>
      <c r="T974" s="240">
        <f>S974*H974</f>
        <v>0</v>
      </c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R974" s="241" t="s">
        <v>330</v>
      </c>
      <c r="AT974" s="241" t="s">
        <v>247</v>
      </c>
      <c r="AU974" s="241" t="s">
        <v>92</v>
      </c>
      <c r="AY974" s="18" t="s">
        <v>244</v>
      </c>
      <c r="BE974" s="242">
        <f>IF(N974="základní",J974,0)</f>
        <v>0</v>
      </c>
      <c r="BF974" s="242">
        <f>IF(N974="snížená",J974,0)</f>
        <v>0</v>
      </c>
      <c r="BG974" s="242">
        <f>IF(N974="zákl. přenesená",J974,0)</f>
        <v>0</v>
      </c>
      <c r="BH974" s="242">
        <f>IF(N974="sníž. přenesená",J974,0)</f>
        <v>0</v>
      </c>
      <c r="BI974" s="242">
        <f>IF(N974="nulová",J974,0)</f>
        <v>0</v>
      </c>
      <c r="BJ974" s="18" t="s">
        <v>90</v>
      </c>
      <c r="BK974" s="242">
        <f>ROUND(I974*H974,2)</f>
        <v>0</v>
      </c>
      <c r="BL974" s="18" t="s">
        <v>330</v>
      </c>
      <c r="BM974" s="241" t="s">
        <v>2831</v>
      </c>
    </row>
    <row r="975" s="13" customFormat="1">
      <c r="A975" s="13"/>
      <c r="B975" s="243"/>
      <c r="C975" s="244"/>
      <c r="D975" s="245" t="s">
        <v>253</v>
      </c>
      <c r="E975" s="246" t="s">
        <v>1</v>
      </c>
      <c r="F975" s="247" t="s">
        <v>2832</v>
      </c>
      <c r="G975" s="244"/>
      <c r="H975" s="248">
        <v>34.5</v>
      </c>
      <c r="I975" s="249"/>
      <c r="J975" s="244"/>
      <c r="K975" s="244"/>
      <c r="L975" s="250"/>
      <c r="M975" s="251"/>
      <c r="N975" s="252"/>
      <c r="O975" s="252"/>
      <c r="P975" s="252"/>
      <c r="Q975" s="252"/>
      <c r="R975" s="252"/>
      <c r="S975" s="252"/>
      <c r="T975" s="25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4" t="s">
        <v>253</v>
      </c>
      <c r="AU975" s="254" t="s">
        <v>92</v>
      </c>
      <c r="AV975" s="13" t="s">
        <v>92</v>
      </c>
      <c r="AW975" s="13" t="s">
        <v>36</v>
      </c>
      <c r="AX975" s="13" t="s">
        <v>90</v>
      </c>
      <c r="AY975" s="254" t="s">
        <v>244</v>
      </c>
    </row>
    <row r="976" s="2" customFormat="1" ht="16.5" customHeight="1">
      <c r="A976" s="39"/>
      <c r="B976" s="40"/>
      <c r="C976" s="287" t="s">
        <v>823</v>
      </c>
      <c r="D976" s="287" t="s">
        <v>529</v>
      </c>
      <c r="E976" s="288" t="s">
        <v>2833</v>
      </c>
      <c r="F976" s="289" t="s">
        <v>2834</v>
      </c>
      <c r="G976" s="290" t="s">
        <v>174</v>
      </c>
      <c r="H976" s="291">
        <v>34.5</v>
      </c>
      <c r="I976" s="292"/>
      <c r="J976" s="293">
        <f>ROUND(I976*H976,2)</f>
        <v>0</v>
      </c>
      <c r="K976" s="294"/>
      <c r="L976" s="295"/>
      <c r="M976" s="296" t="s">
        <v>1</v>
      </c>
      <c r="N976" s="297" t="s">
        <v>48</v>
      </c>
      <c r="O976" s="92"/>
      <c r="P976" s="239">
        <f>O976*H976</f>
        <v>0</v>
      </c>
      <c r="Q976" s="239">
        <v>0.040000000000000001</v>
      </c>
      <c r="R976" s="239">
        <f>Q976*H976</f>
        <v>1.3800000000000001</v>
      </c>
      <c r="S976" s="239">
        <v>0</v>
      </c>
      <c r="T976" s="240">
        <f>S976*H976</f>
        <v>0</v>
      </c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R976" s="241" t="s">
        <v>427</v>
      </c>
      <c r="AT976" s="241" t="s">
        <v>529</v>
      </c>
      <c r="AU976" s="241" t="s">
        <v>92</v>
      </c>
      <c r="AY976" s="18" t="s">
        <v>244</v>
      </c>
      <c r="BE976" s="242">
        <f>IF(N976="základní",J976,0)</f>
        <v>0</v>
      </c>
      <c r="BF976" s="242">
        <f>IF(N976="snížená",J976,0)</f>
        <v>0</v>
      </c>
      <c r="BG976" s="242">
        <f>IF(N976="zákl. přenesená",J976,0)</f>
        <v>0</v>
      </c>
      <c r="BH976" s="242">
        <f>IF(N976="sníž. přenesená",J976,0)</f>
        <v>0</v>
      </c>
      <c r="BI976" s="242">
        <f>IF(N976="nulová",J976,0)</f>
        <v>0</v>
      </c>
      <c r="BJ976" s="18" t="s">
        <v>90</v>
      </c>
      <c r="BK976" s="242">
        <f>ROUND(I976*H976,2)</f>
        <v>0</v>
      </c>
      <c r="BL976" s="18" t="s">
        <v>330</v>
      </c>
      <c r="BM976" s="241" t="s">
        <v>2835</v>
      </c>
    </row>
    <row r="977" s="2" customFormat="1" ht="24.15" customHeight="1">
      <c r="A977" s="39"/>
      <c r="B977" s="40"/>
      <c r="C977" s="229" t="s">
        <v>827</v>
      </c>
      <c r="D977" s="229" t="s">
        <v>247</v>
      </c>
      <c r="E977" s="230" t="s">
        <v>1512</v>
      </c>
      <c r="F977" s="231" t="s">
        <v>1513</v>
      </c>
      <c r="G977" s="232" t="s">
        <v>338</v>
      </c>
      <c r="H977" s="233">
        <v>2.415</v>
      </c>
      <c r="I977" s="234"/>
      <c r="J977" s="235">
        <f>ROUND(I977*H977,2)</f>
        <v>0</v>
      </c>
      <c r="K977" s="236"/>
      <c r="L977" s="45"/>
      <c r="M977" s="237" t="s">
        <v>1</v>
      </c>
      <c r="N977" s="238" t="s">
        <v>48</v>
      </c>
      <c r="O977" s="92"/>
      <c r="P977" s="239">
        <f>O977*H977</f>
        <v>0</v>
      </c>
      <c r="Q977" s="239">
        <v>0</v>
      </c>
      <c r="R977" s="239">
        <f>Q977*H977</f>
        <v>0</v>
      </c>
      <c r="S977" s="239">
        <v>0</v>
      </c>
      <c r="T977" s="240">
        <f>S977*H977</f>
        <v>0</v>
      </c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R977" s="241" t="s">
        <v>330</v>
      </c>
      <c r="AT977" s="241" t="s">
        <v>247</v>
      </c>
      <c r="AU977" s="241" t="s">
        <v>92</v>
      </c>
      <c r="AY977" s="18" t="s">
        <v>244</v>
      </c>
      <c r="BE977" s="242">
        <f>IF(N977="základní",J977,0)</f>
        <v>0</v>
      </c>
      <c r="BF977" s="242">
        <f>IF(N977="snížená",J977,0)</f>
        <v>0</v>
      </c>
      <c r="BG977" s="242">
        <f>IF(N977="zákl. přenesená",J977,0)</f>
        <v>0</v>
      </c>
      <c r="BH977" s="242">
        <f>IF(N977="sníž. přenesená",J977,0)</f>
        <v>0</v>
      </c>
      <c r="BI977" s="242">
        <f>IF(N977="nulová",J977,0)</f>
        <v>0</v>
      </c>
      <c r="BJ977" s="18" t="s">
        <v>90</v>
      </c>
      <c r="BK977" s="242">
        <f>ROUND(I977*H977,2)</f>
        <v>0</v>
      </c>
      <c r="BL977" s="18" t="s">
        <v>330</v>
      </c>
      <c r="BM977" s="241" t="s">
        <v>2836</v>
      </c>
    </row>
    <row r="978" s="12" customFormat="1" ht="22.8" customHeight="1">
      <c r="A978" s="12"/>
      <c r="B978" s="213"/>
      <c r="C978" s="214"/>
      <c r="D978" s="215" t="s">
        <v>82</v>
      </c>
      <c r="E978" s="227" t="s">
        <v>1853</v>
      </c>
      <c r="F978" s="227" t="s">
        <v>1854</v>
      </c>
      <c r="G978" s="214"/>
      <c r="H978" s="214"/>
      <c r="I978" s="217"/>
      <c r="J978" s="228">
        <f>BK978</f>
        <v>0</v>
      </c>
      <c r="K978" s="214"/>
      <c r="L978" s="219"/>
      <c r="M978" s="220"/>
      <c r="N978" s="221"/>
      <c r="O978" s="221"/>
      <c r="P978" s="222">
        <f>SUM(P979:P993)</f>
        <v>0</v>
      </c>
      <c r="Q978" s="221"/>
      <c r="R978" s="222">
        <f>SUM(R979:R993)</f>
        <v>5.9115199999999994</v>
      </c>
      <c r="S978" s="221"/>
      <c r="T978" s="223">
        <f>SUM(T979:T993)</f>
        <v>0</v>
      </c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R978" s="224" t="s">
        <v>92</v>
      </c>
      <c r="AT978" s="225" t="s">
        <v>82</v>
      </c>
      <c r="AU978" s="225" t="s">
        <v>90</v>
      </c>
      <c r="AY978" s="224" t="s">
        <v>244</v>
      </c>
      <c r="BK978" s="226">
        <f>SUM(BK979:BK993)</f>
        <v>0</v>
      </c>
    </row>
    <row r="979" s="2" customFormat="1" ht="16.5" customHeight="1">
      <c r="A979" s="39"/>
      <c r="B979" s="40"/>
      <c r="C979" s="229" t="s">
        <v>832</v>
      </c>
      <c r="D979" s="229" t="s">
        <v>247</v>
      </c>
      <c r="E979" s="230" t="s">
        <v>1860</v>
      </c>
      <c r="F979" s="231" t="s">
        <v>1861</v>
      </c>
      <c r="G979" s="232" t="s">
        <v>174</v>
      </c>
      <c r="H979" s="233">
        <v>560</v>
      </c>
      <c r="I979" s="234"/>
      <c r="J979" s="235">
        <f>ROUND(I979*H979,2)</f>
        <v>0</v>
      </c>
      <c r="K979" s="236"/>
      <c r="L979" s="45"/>
      <c r="M979" s="237" t="s">
        <v>1</v>
      </c>
      <c r="N979" s="238" t="s">
        <v>48</v>
      </c>
      <c r="O979" s="92"/>
      <c r="P979" s="239">
        <f>O979*H979</f>
        <v>0</v>
      </c>
      <c r="Q979" s="239">
        <v>0</v>
      </c>
      <c r="R979" s="239">
        <f>Q979*H979</f>
        <v>0</v>
      </c>
      <c r="S979" s="239">
        <v>0</v>
      </c>
      <c r="T979" s="240">
        <f>S979*H979</f>
        <v>0</v>
      </c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R979" s="241" t="s">
        <v>330</v>
      </c>
      <c r="AT979" s="241" t="s">
        <v>247</v>
      </c>
      <c r="AU979" s="241" t="s">
        <v>92</v>
      </c>
      <c r="AY979" s="18" t="s">
        <v>244</v>
      </c>
      <c r="BE979" s="242">
        <f>IF(N979="základní",J979,0)</f>
        <v>0</v>
      </c>
      <c r="BF979" s="242">
        <f>IF(N979="snížená",J979,0)</f>
        <v>0</v>
      </c>
      <c r="BG979" s="242">
        <f>IF(N979="zákl. přenesená",J979,0)</f>
        <v>0</v>
      </c>
      <c r="BH979" s="242">
        <f>IF(N979="sníž. přenesená",J979,0)</f>
        <v>0</v>
      </c>
      <c r="BI979" s="242">
        <f>IF(N979="nulová",J979,0)</f>
        <v>0</v>
      </c>
      <c r="BJ979" s="18" t="s">
        <v>90</v>
      </c>
      <c r="BK979" s="242">
        <f>ROUND(I979*H979,2)</f>
        <v>0</v>
      </c>
      <c r="BL979" s="18" t="s">
        <v>330</v>
      </c>
      <c r="BM979" s="241" t="s">
        <v>2837</v>
      </c>
    </row>
    <row r="980" s="13" customFormat="1">
      <c r="A980" s="13"/>
      <c r="B980" s="243"/>
      <c r="C980" s="244"/>
      <c r="D980" s="245" t="s">
        <v>253</v>
      </c>
      <c r="E980" s="246" t="s">
        <v>1</v>
      </c>
      <c r="F980" s="247" t="s">
        <v>2838</v>
      </c>
      <c r="G980" s="244"/>
      <c r="H980" s="248">
        <v>440</v>
      </c>
      <c r="I980" s="249"/>
      <c r="J980" s="244"/>
      <c r="K980" s="244"/>
      <c r="L980" s="250"/>
      <c r="M980" s="251"/>
      <c r="N980" s="252"/>
      <c r="O980" s="252"/>
      <c r="P980" s="252"/>
      <c r="Q980" s="252"/>
      <c r="R980" s="252"/>
      <c r="S980" s="252"/>
      <c r="T980" s="25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54" t="s">
        <v>253</v>
      </c>
      <c r="AU980" s="254" t="s">
        <v>92</v>
      </c>
      <c r="AV980" s="13" t="s">
        <v>92</v>
      </c>
      <c r="AW980" s="13" t="s">
        <v>36</v>
      </c>
      <c r="AX980" s="13" t="s">
        <v>83</v>
      </c>
      <c r="AY980" s="254" t="s">
        <v>244</v>
      </c>
    </row>
    <row r="981" s="13" customFormat="1">
      <c r="A981" s="13"/>
      <c r="B981" s="243"/>
      <c r="C981" s="244"/>
      <c r="D981" s="245" t="s">
        <v>253</v>
      </c>
      <c r="E981" s="246" t="s">
        <v>1</v>
      </c>
      <c r="F981" s="247" t="s">
        <v>2839</v>
      </c>
      <c r="G981" s="244"/>
      <c r="H981" s="248">
        <v>120</v>
      </c>
      <c r="I981" s="249"/>
      <c r="J981" s="244"/>
      <c r="K981" s="244"/>
      <c r="L981" s="250"/>
      <c r="M981" s="251"/>
      <c r="N981" s="252"/>
      <c r="O981" s="252"/>
      <c r="P981" s="252"/>
      <c r="Q981" s="252"/>
      <c r="R981" s="252"/>
      <c r="S981" s="252"/>
      <c r="T981" s="25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4" t="s">
        <v>253</v>
      </c>
      <c r="AU981" s="254" t="s">
        <v>92</v>
      </c>
      <c r="AV981" s="13" t="s">
        <v>92</v>
      </c>
      <c r="AW981" s="13" t="s">
        <v>36</v>
      </c>
      <c r="AX981" s="13" t="s">
        <v>83</v>
      </c>
      <c r="AY981" s="254" t="s">
        <v>244</v>
      </c>
    </row>
    <row r="982" s="14" customFormat="1">
      <c r="A982" s="14"/>
      <c r="B982" s="255"/>
      <c r="C982" s="256"/>
      <c r="D982" s="245" t="s">
        <v>253</v>
      </c>
      <c r="E982" s="257" t="s">
        <v>1</v>
      </c>
      <c r="F982" s="258" t="s">
        <v>255</v>
      </c>
      <c r="G982" s="256"/>
      <c r="H982" s="259">
        <v>560</v>
      </c>
      <c r="I982" s="260"/>
      <c r="J982" s="256"/>
      <c r="K982" s="256"/>
      <c r="L982" s="261"/>
      <c r="M982" s="262"/>
      <c r="N982" s="263"/>
      <c r="O982" s="263"/>
      <c r="P982" s="263"/>
      <c r="Q982" s="263"/>
      <c r="R982" s="263"/>
      <c r="S982" s="263"/>
      <c r="T982" s="26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65" t="s">
        <v>253</v>
      </c>
      <c r="AU982" s="265" t="s">
        <v>92</v>
      </c>
      <c r="AV982" s="14" t="s">
        <v>251</v>
      </c>
      <c r="AW982" s="14" t="s">
        <v>36</v>
      </c>
      <c r="AX982" s="14" t="s">
        <v>90</v>
      </c>
      <c r="AY982" s="265" t="s">
        <v>244</v>
      </c>
    </row>
    <row r="983" s="2" customFormat="1" ht="24.15" customHeight="1">
      <c r="A983" s="39"/>
      <c r="B983" s="40"/>
      <c r="C983" s="229" t="s">
        <v>842</v>
      </c>
      <c r="D983" s="229" t="s">
        <v>247</v>
      </c>
      <c r="E983" s="230" t="s">
        <v>2840</v>
      </c>
      <c r="F983" s="231" t="s">
        <v>2841</v>
      </c>
      <c r="G983" s="232" t="s">
        <v>174</v>
      </c>
      <c r="H983" s="233">
        <v>560</v>
      </c>
      <c r="I983" s="234"/>
      <c r="J983" s="235">
        <f>ROUND(I983*H983,2)</f>
        <v>0</v>
      </c>
      <c r="K983" s="236"/>
      <c r="L983" s="45"/>
      <c r="M983" s="237" t="s">
        <v>1</v>
      </c>
      <c r="N983" s="238" t="s">
        <v>48</v>
      </c>
      <c r="O983" s="92"/>
      <c r="P983" s="239">
        <f>O983*H983</f>
        <v>0</v>
      </c>
      <c r="Q983" s="239">
        <v>0.00017000000000000001</v>
      </c>
      <c r="R983" s="239">
        <f>Q983*H983</f>
        <v>0.095200000000000007</v>
      </c>
      <c r="S983" s="239">
        <v>0</v>
      </c>
      <c r="T983" s="240">
        <f>S983*H983</f>
        <v>0</v>
      </c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R983" s="241" t="s">
        <v>330</v>
      </c>
      <c r="AT983" s="241" t="s">
        <v>247</v>
      </c>
      <c r="AU983" s="241" t="s">
        <v>92</v>
      </c>
      <c r="AY983" s="18" t="s">
        <v>244</v>
      </c>
      <c r="BE983" s="242">
        <f>IF(N983="základní",J983,0)</f>
        <v>0</v>
      </c>
      <c r="BF983" s="242">
        <f>IF(N983="snížená",J983,0)</f>
        <v>0</v>
      </c>
      <c r="BG983" s="242">
        <f>IF(N983="zákl. přenesená",J983,0)</f>
        <v>0</v>
      </c>
      <c r="BH983" s="242">
        <f>IF(N983="sníž. přenesená",J983,0)</f>
        <v>0</v>
      </c>
      <c r="BI983" s="242">
        <f>IF(N983="nulová",J983,0)</f>
        <v>0</v>
      </c>
      <c r="BJ983" s="18" t="s">
        <v>90</v>
      </c>
      <c r="BK983" s="242">
        <f>ROUND(I983*H983,2)</f>
        <v>0</v>
      </c>
      <c r="BL983" s="18" t="s">
        <v>330</v>
      </c>
      <c r="BM983" s="241" t="s">
        <v>2842</v>
      </c>
    </row>
    <row r="984" s="2" customFormat="1" ht="24.15" customHeight="1">
      <c r="A984" s="39"/>
      <c r="B984" s="40"/>
      <c r="C984" s="229" t="s">
        <v>848</v>
      </c>
      <c r="D984" s="229" t="s">
        <v>247</v>
      </c>
      <c r="E984" s="230" t="s">
        <v>2843</v>
      </c>
      <c r="F984" s="231" t="s">
        <v>2844</v>
      </c>
      <c r="G984" s="232" t="s">
        <v>174</v>
      </c>
      <c r="H984" s="233">
        <v>560</v>
      </c>
      <c r="I984" s="234"/>
      <c r="J984" s="235">
        <f>ROUND(I984*H984,2)</f>
        <v>0</v>
      </c>
      <c r="K984" s="236"/>
      <c r="L984" s="45"/>
      <c r="M984" s="237" t="s">
        <v>1</v>
      </c>
      <c r="N984" s="238" t="s">
        <v>48</v>
      </c>
      <c r="O984" s="92"/>
      <c r="P984" s="239">
        <f>O984*H984</f>
        <v>0</v>
      </c>
      <c r="Q984" s="239">
        <v>0.00012</v>
      </c>
      <c r="R984" s="239">
        <f>Q984*H984</f>
        <v>0.067199999999999996</v>
      </c>
      <c r="S984" s="239">
        <v>0</v>
      </c>
      <c r="T984" s="240">
        <f>S984*H984</f>
        <v>0</v>
      </c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R984" s="241" t="s">
        <v>330</v>
      </c>
      <c r="AT984" s="241" t="s">
        <v>247</v>
      </c>
      <c r="AU984" s="241" t="s">
        <v>92</v>
      </c>
      <c r="AY984" s="18" t="s">
        <v>244</v>
      </c>
      <c r="BE984" s="242">
        <f>IF(N984="základní",J984,0)</f>
        <v>0</v>
      </c>
      <c r="BF984" s="242">
        <f>IF(N984="snížená",J984,0)</f>
        <v>0</v>
      </c>
      <c r="BG984" s="242">
        <f>IF(N984="zákl. přenesená",J984,0)</f>
        <v>0</v>
      </c>
      <c r="BH984" s="242">
        <f>IF(N984="sníž. přenesená",J984,0)</f>
        <v>0</v>
      </c>
      <c r="BI984" s="242">
        <f>IF(N984="nulová",J984,0)</f>
        <v>0</v>
      </c>
      <c r="BJ984" s="18" t="s">
        <v>90</v>
      </c>
      <c r="BK984" s="242">
        <f>ROUND(I984*H984,2)</f>
        <v>0</v>
      </c>
      <c r="BL984" s="18" t="s">
        <v>330</v>
      </c>
      <c r="BM984" s="241" t="s">
        <v>2845</v>
      </c>
    </row>
    <row r="985" s="2" customFormat="1" ht="24.15" customHeight="1">
      <c r="A985" s="39"/>
      <c r="B985" s="40"/>
      <c r="C985" s="229" t="s">
        <v>856</v>
      </c>
      <c r="D985" s="229" t="s">
        <v>247</v>
      </c>
      <c r="E985" s="230" t="s">
        <v>2846</v>
      </c>
      <c r="F985" s="231" t="s">
        <v>2847</v>
      </c>
      <c r="G985" s="232" t="s">
        <v>174</v>
      </c>
      <c r="H985" s="233">
        <v>560</v>
      </c>
      <c r="I985" s="234"/>
      <c r="J985" s="235">
        <f>ROUND(I985*H985,2)</f>
        <v>0</v>
      </c>
      <c r="K985" s="236"/>
      <c r="L985" s="45"/>
      <c r="M985" s="237" t="s">
        <v>1</v>
      </c>
      <c r="N985" s="238" t="s">
        <v>48</v>
      </c>
      <c r="O985" s="92"/>
      <c r="P985" s="239">
        <f>O985*H985</f>
        <v>0</v>
      </c>
      <c r="Q985" s="239">
        <v>0.00012</v>
      </c>
      <c r="R985" s="239">
        <f>Q985*H985</f>
        <v>0.067199999999999996</v>
      </c>
      <c r="S985" s="239">
        <v>0</v>
      </c>
      <c r="T985" s="240">
        <f>S985*H985</f>
        <v>0</v>
      </c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R985" s="241" t="s">
        <v>330</v>
      </c>
      <c r="AT985" s="241" t="s">
        <v>247</v>
      </c>
      <c r="AU985" s="241" t="s">
        <v>92</v>
      </c>
      <c r="AY985" s="18" t="s">
        <v>244</v>
      </c>
      <c r="BE985" s="242">
        <f>IF(N985="základní",J985,0)</f>
        <v>0</v>
      </c>
      <c r="BF985" s="242">
        <f>IF(N985="snížená",J985,0)</f>
        <v>0</v>
      </c>
      <c r="BG985" s="242">
        <f>IF(N985="zákl. přenesená",J985,0)</f>
        <v>0</v>
      </c>
      <c r="BH985" s="242">
        <f>IF(N985="sníž. přenesená",J985,0)</f>
        <v>0</v>
      </c>
      <c r="BI985" s="242">
        <f>IF(N985="nulová",J985,0)</f>
        <v>0</v>
      </c>
      <c r="BJ985" s="18" t="s">
        <v>90</v>
      </c>
      <c r="BK985" s="242">
        <f>ROUND(I985*H985,2)</f>
        <v>0</v>
      </c>
      <c r="BL985" s="18" t="s">
        <v>330</v>
      </c>
      <c r="BM985" s="241" t="s">
        <v>2848</v>
      </c>
    </row>
    <row r="986" s="2" customFormat="1" ht="21.75" customHeight="1">
      <c r="A986" s="39"/>
      <c r="B986" s="40"/>
      <c r="C986" s="229" t="s">
        <v>926</v>
      </c>
      <c r="D986" s="298" t="s">
        <v>247</v>
      </c>
      <c r="E986" s="230" t="s">
        <v>2849</v>
      </c>
      <c r="F986" s="231" t="s">
        <v>2850</v>
      </c>
      <c r="G986" s="232" t="s">
        <v>174</v>
      </c>
      <c r="H986" s="233">
        <v>1544</v>
      </c>
      <c r="I986" s="234"/>
      <c r="J986" s="235">
        <f>ROUND(I986*H986,2)</f>
        <v>0</v>
      </c>
      <c r="K986" s="236"/>
      <c r="L986" s="45"/>
      <c r="M986" s="237" t="s">
        <v>1</v>
      </c>
      <c r="N986" s="238" t="s">
        <v>48</v>
      </c>
      <c r="O986" s="92"/>
      <c r="P986" s="239">
        <f>O986*H986</f>
        <v>0</v>
      </c>
      <c r="Q986" s="239">
        <v>0.0030799999999999998</v>
      </c>
      <c r="R986" s="239">
        <f>Q986*H986</f>
        <v>4.7555199999999997</v>
      </c>
      <c r="S986" s="239">
        <v>0</v>
      </c>
      <c r="T986" s="240">
        <f>S986*H986</f>
        <v>0</v>
      </c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R986" s="241" t="s">
        <v>330</v>
      </c>
      <c r="AT986" s="241" t="s">
        <v>247</v>
      </c>
      <c r="AU986" s="241" t="s">
        <v>92</v>
      </c>
      <c r="AY986" s="18" t="s">
        <v>244</v>
      </c>
      <c r="BE986" s="242">
        <f>IF(N986="základní",J986,0)</f>
        <v>0</v>
      </c>
      <c r="BF986" s="242">
        <f>IF(N986="snížená",J986,0)</f>
        <v>0</v>
      </c>
      <c r="BG986" s="242">
        <f>IF(N986="zákl. přenesená",J986,0)</f>
        <v>0</v>
      </c>
      <c r="BH986" s="242">
        <f>IF(N986="sníž. přenesená",J986,0)</f>
        <v>0</v>
      </c>
      <c r="BI986" s="242">
        <f>IF(N986="nulová",J986,0)</f>
        <v>0</v>
      </c>
      <c r="BJ986" s="18" t="s">
        <v>90</v>
      </c>
      <c r="BK986" s="242">
        <f>ROUND(I986*H986,2)</f>
        <v>0</v>
      </c>
      <c r="BL986" s="18" t="s">
        <v>330</v>
      </c>
      <c r="BM986" s="241" t="s">
        <v>2851</v>
      </c>
    </row>
    <row r="987" s="13" customFormat="1">
      <c r="A987" s="13"/>
      <c r="B987" s="243"/>
      <c r="C987" s="244"/>
      <c r="D987" s="245" t="s">
        <v>253</v>
      </c>
      <c r="E987" s="246" t="s">
        <v>1</v>
      </c>
      <c r="F987" s="247" t="s">
        <v>2852</v>
      </c>
      <c r="G987" s="244"/>
      <c r="H987" s="248">
        <v>772</v>
      </c>
      <c r="I987" s="249"/>
      <c r="J987" s="244"/>
      <c r="K987" s="244"/>
      <c r="L987" s="250"/>
      <c r="M987" s="251"/>
      <c r="N987" s="252"/>
      <c r="O987" s="252"/>
      <c r="P987" s="252"/>
      <c r="Q987" s="252"/>
      <c r="R987" s="252"/>
      <c r="S987" s="252"/>
      <c r="T987" s="25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4" t="s">
        <v>253</v>
      </c>
      <c r="AU987" s="254" t="s">
        <v>92</v>
      </c>
      <c r="AV987" s="13" t="s">
        <v>92</v>
      </c>
      <c r="AW987" s="13" t="s">
        <v>36</v>
      </c>
      <c r="AX987" s="13" t="s">
        <v>83</v>
      </c>
      <c r="AY987" s="254" t="s">
        <v>244</v>
      </c>
    </row>
    <row r="988" s="13" customFormat="1">
      <c r="A988" s="13"/>
      <c r="B988" s="243"/>
      <c r="C988" s="244"/>
      <c r="D988" s="245" t="s">
        <v>253</v>
      </c>
      <c r="E988" s="246" t="s">
        <v>1</v>
      </c>
      <c r="F988" s="247" t="s">
        <v>2853</v>
      </c>
      <c r="G988" s="244"/>
      <c r="H988" s="248">
        <v>772</v>
      </c>
      <c r="I988" s="249"/>
      <c r="J988" s="244"/>
      <c r="K988" s="244"/>
      <c r="L988" s="250"/>
      <c r="M988" s="251"/>
      <c r="N988" s="252"/>
      <c r="O988" s="252"/>
      <c r="P988" s="252"/>
      <c r="Q988" s="252"/>
      <c r="R988" s="252"/>
      <c r="S988" s="252"/>
      <c r="T988" s="25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54" t="s">
        <v>253</v>
      </c>
      <c r="AU988" s="254" t="s">
        <v>92</v>
      </c>
      <c r="AV988" s="13" t="s">
        <v>92</v>
      </c>
      <c r="AW988" s="13" t="s">
        <v>36</v>
      </c>
      <c r="AX988" s="13" t="s">
        <v>83</v>
      </c>
      <c r="AY988" s="254" t="s">
        <v>244</v>
      </c>
    </row>
    <row r="989" s="14" customFormat="1">
      <c r="A989" s="14"/>
      <c r="B989" s="255"/>
      <c r="C989" s="256"/>
      <c r="D989" s="245" t="s">
        <v>253</v>
      </c>
      <c r="E989" s="257" t="s">
        <v>1</v>
      </c>
      <c r="F989" s="258" t="s">
        <v>255</v>
      </c>
      <c r="G989" s="256"/>
      <c r="H989" s="259">
        <v>1544</v>
      </c>
      <c r="I989" s="260"/>
      <c r="J989" s="256"/>
      <c r="K989" s="256"/>
      <c r="L989" s="261"/>
      <c r="M989" s="262"/>
      <c r="N989" s="263"/>
      <c r="O989" s="263"/>
      <c r="P989" s="263"/>
      <c r="Q989" s="263"/>
      <c r="R989" s="263"/>
      <c r="S989" s="263"/>
      <c r="T989" s="26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65" t="s">
        <v>253</v>
      </c>
      <c r="AU989" s="265" t="s">
        <v>92</v>
      </c>
      <c r="AV989" s="14" t="s">
        <v>251</v>
      </c>
      <c r="AW989" s="14" t="s">
        <v>36</v>
      </c>
      <c r="AX989" s="14" t="s">
        <v>90</v>
      </c>
      <c r="AY989" s="265" t="s">
        <v>244</v>
      </c>
    </row>
    <row r="990" s="2" customFormat="1" ht="16.5" customHeight="1">
      <c r="A990" s="39"/>
      <c r="B990" s="40"/>
      <c r="C990" s="229" t="s">
        <v>930</v>
      </c>
      <c r="D990" s="298" t="s">
        <v>247</v>
      </c>
      <c r="E990" s="230" t="s">
        <v>2854</v>
      </c>
      <c r="F990" s="231" t="s">
        <v>2855</v>
      </c>
      <c r="G990" s="232" t="s">
        <v>174</v>
      </c>
      <c r="H990" s="233">
        <v>1544</v>
      </c>
      <c r="I990" s="234"/>
      <c r="J990" s="235">
        <f>ROUND(I990*H990,2)</f>
        <v>0</v>
      </c>
      <c r="K990" s="236"/>
      <c r="L990" s="45"/>
      <c r="M990" s="237" t="s">
        <v>1</v>
      </c>
      <c r="N990" s="238" t="s">
        <v>48</v>
      </c>
      <c r="O990" s="92"/>
      <c r="P990" s="239">
        <f>O990*H990</f>
        <v>0</v>
      </c>
      <c r="Q990" s="239">
        <v>0.00059999999999999995</v>
      </c>
      <c r="R990" s="239">
        <f>Q990*H990</f>
        <v>0.92639999999999989</v>
      </c>
      <c r="S990" s="239">
        <v>0</v>
      </c>
      <c r="T990" s="240">
        <f>S990*H990</f>
        <v>0</v>
      </c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R990" s="241" t="s">
        <v>330</v>
      </c>
      <c r="AT990" s="241" t="s">
        <v>247</v>
      </c>
      <c r="AU990" s="241" t="s">
        <v>92</v>
      </c>
      <c r="AY990" s="18" t="s">
        <v>244</v>
      </c>
      <c r="BE990" s="242">
        <f>IF(N990="základní",J990,0)</f>
        <v>0</v>
      </c>
      <c r="BF990" s="242">
        <f>IF(N990="snížená",J990,0)</f>
        <v>0</v>
      </c>
      <c r="BG990" s="242">
        <f>IF(N990="zákl. přenesená",J990,0)</f>
        <v>0</v>
      </c>
      <c r="BH990" s="242">
        <f>IF(N990="sníž. přenesená",J990,0)</f>
        <v>0</v>
      </c>
      <c r="BI990" s="242">
        <f>IF(N990="nulová",J990,0)</f>
        <v>0</v>
      </c>
      <c r="BJ990" s="18" t="s">
        <v>90</v>
      </c>
      <c r="BK990" s="242">
        <f>ROUND(I990*H990,2)</f>
        <v>0</v>
      </c>
      <c r="BL990" s="18" t="s">
        <v>330</v>
      </c>
      <c r="BM990" s="241" t="s">
        <v>2856</v>
      </c>
    </row>
    <row r="991" s="13" customFormat="1">
      <c r="A991" s="13"/>
      <c r="B991" s="243"/>
      <c r="C991" s="244"/>
      <c r="D991" s="245" t="s">
        <v>253</v>
      </c>
      <c r="E991" s="246" t="s">
        <v>1</v>
      </c>
      <c r="F991" s="247" t="s">
        <v>2852</v>
      </c>
      <c r="G991" s="244"/>
      <c r="H991" s="248">
        <v>772</v>
      </c>
      <c r="I991" s="249"/>
      <c r="J991" s="244"/>
      <c r="K991" s="244"/>
      <c r="L991" s="250"/>
      <c r="M991" s="251"/>
      <c r="N991" s="252"/>
      <c r="O991" s="252"/>
      <c r="P991" s="252"/>
      <c r="Q991" s="252"/>
      <c r="R991" s="252"/>
      <c r="S991" s="252"/>
      <c r="T991" s="25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54" t="s">
        <v>253</v>
      </c>
      <c r="AU991" s="254" t="s">
        <v>92</v>
      </c>
      <c r="AV991" s="13" t="s">
        <v>92</v>
      </c>
      <c r="AW991" s="13" t="s">
        <v>36</v>
      </c>
      <c r="AX991" s="13" t="s">
        <v>83</v>
      </c>
      <c r="AY991" s="254" t="s">
        <v>244</v>
      </c>
    </row>
    <row r="992" s="13" customFormat="1">
      <c r="A992" s="13"/>
      <c r="B992" s="243"/>
      <c r="C992" s="244"/>
      <c r="D992" s="245" t="s">
        <v>253</v>
      </c>
      <c r="E992" s="246" t="s">
        <v>1</v>
      </c>
      <c r="F992" s="247" t="s">
        <v>2853</v>
      </c>
      <c r="G992" s="244"/>
      <c r="H992" s="248">
        <v>772</v>
      </c>
      <c r="I992" s="249"/>
      <c r="J992" s="244"/>
      <c r="K992" s="244"/>
      <c r="L992" s="250"/>
      <c r="M992" s="251"/>
      <c r="N992" s="252"/>
      <c r="O992" s="252"/>
      <c r="P992" s="252"/>
      <c r="Q992" s="252"/>
      <c r="R992" s="252"/>
      <c r="S992" s="252"/>
      <c r="T992" s="25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54" t="s">
        <v>253</v>
      </c>
      <c r="AU992" s="254" t="s">
        <v>92</v>
      </c>
      <c r="AV992" s="13" t="s">
        <v>92</v>
      </c>
      <c r="AW992" s="13" t="s">
        <v>36</v>
      </c>
      <c r="AX992" s="13" t="s">
        <v>83</v>
      </c>
      <c r="AY992" s="254" t="s">
        <v>244</v>
      </c>
    </row>
    <row r="993" s="14" customFormat="1">
      <c r="A993" s="14"/>
      <c r="B993" s="255"/>
      <c r="C993" s="256"/>
      <c r="D993" s="245" t="s">
        <v>253</v>
      </c>
      <c r="E993" s="257" t="s">
        <v>1</v>
      </c>
      <c r="F993" s="258" t="s">
        <v>255</v>
      </c>
      <c r="G993" s="256"/>
      <c r="H993" s="259">
        <v>1544</v>
      </c>
      <c r="I993" s="260"/>
      <c r="J993" s="256"/>
      <c r="K993" s="256"/>
      <c r="L993" s="261"/>
      <c r="M993" s="315"/>
      <c r="N993" s="316"/>
      <c r="O993" s="316"/>
      <c r="P993" s="316"/>
      <c r="Q993" s="316"/>
      <c r="R993" s="316"/>
      <c r="S993" s="316"/>
      <c r="T993" s="317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65" t="s">
        <v>253</v>
      </c>
      <c r="AU993" s="265" t="s">
        <v>92</v>
      </c>
      <c r="AV993" s="14" t="s">
        <v>251</v>
      </c>
      <c r="AW993" s="14" t="s">
        <v>36</v>
      </c>
      <c r="AX993" s="14" t="s">
        <v>90</v>
      </c>
      <c r="AY993" s="265" t="s">
        <v>244</v>
      </c>
    </row>
    <row r="994" s="2" customFormat="1" ht="6.96" customHeight="1">
      <c r="A994" s="39"/>
      <c r="B994" s="67"/>
      <c r="C994" s="68"/>
      <c r="D994" s="68"/>
      <c r="E994" s="68"/>
      <c r="F994" s="68"/>
      <c r="G994" s="68"/>
      <c r="H994" s="68"/>
      <c r="I994" s="68"/>
      <c r="J994" s="68"/>
      <c r="K994" s="68"/>
      <c r="L994" s="45"/>
      <c r="M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</sheetData>
  <sheetProtection sheet="1" autoFilter="0" formatColumns="0" formatRows="0" objects="1" scenarios="1" spinCount="100000" saltValue="Iv1e0lOzVKemf4kC6+tANG1ybw/WRjFFEnHybIeLENwhWVtEHi2GP0VJ0lludhhnkhoBIxNoWIpjS5I0sqWtqA==" hashValue="V3lZbm3cUBDYQSPMXnepqOW1K79La9LdDizabsRV4ikAIDpSW9XGveJhhDuZqf5JOK5a1uDLYid0/FwsHyNfLg==" algorithmName="SHA-512" password="CC35"/>
  <autoFilter ref="C131:K99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2857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ROUND((SUM(BE121:BE132)),  2)</f>
        <v>0</v>
      </c>
      <c r="G35" s="39"/>
      <c r="H35" s="39"/>
      <c r="I35" s="166">
        <v>0.20999999999999999</v>
      </c>
      <c r="J35" s="165">
        <f>ROUND(((SUM(BE121:BE132))*I35),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ROUND((SUM(BF121:BF132)),  2)</f>
        <v>0</v>
      </c>
      <c r="G36" s="39"/>
      <c r="H36" s="39"/>
      <c r="I36" s="166">
        <v>0.12</v>
      </c>
      <c r="J36" s="165">
        <f>ROUND(((SUM(BF121:BF132))*I36),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ROUND((SUM(BG121:BG132)),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ROUND((SUM(BH121:BH132)),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ROUND((SUM(BI121:BI132)),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D.1.2.3 - Záchytný systém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2858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229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186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189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192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D.1.2.3 - Záchytný systém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Areál Nemocnice České Budějovice</v>
      </c>
      <c r="G115" s="41"/>
      <c r="H115" s="41"/>
      <c r="I115" s="33" t="s">
        <v>22</v>
      </c>
      <c r="J115" s="80" t="str">
        <f>IF(J14="","",J14)</f>
        <v>29. 4. 2025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32</v>
      </c>
      <c r="J117" s="37" t="str">
        <f>E23</f>
        <v>AGP nova spol.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30</v>
      </c>
      <c r="D118" s="41"/>
      <c r="E118" s="41"/>
      <c r="F118" s="28" t="str">
        <f>IF(E20="","",E20)</f>
        <v>Vyplň údaj</v>
      </c>
      <c r="G118" s="41"/>
      <c r="H118" s="41"/>
      <c r="I118" s="33" t="s">
        <v>37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230</v>
      </c>
      <c r="D120" s="204" t="s">
        <v>68</v>
      </c>
      <c r="E120" s="204" t="s">
        <v>64</v>
      </c>
      <c r="F120" s="204" t="s">
        <v>65</v>
      </c>
      <c r="G120" s="204" t="s">
        <v>231</v>
      </c>
      <c r="H120" s="204" t="s">
        <v>232</v>
      </c>
      <c r="I120" s="204" t="s">
        <v>233</v>
      </c>
      <c r="J120" s="205" t="s">
        <v>201</v>
      </c>
      <c r="K120" s="206" t="s">
        <v>234</v>
      </c>
      <c r="L120" s="207"/>
      <c r="M120" s="101" t="s">
        <v>1</v>
      </c>
      <c r="N120" s="102" t="s">
        <v>47</v>
      </c>
      <c r="O120" s="102" t="s">
        <v>235</v>
      </c>
      <c r="P120" s="102" t="s">
        <v>236</v>
      </c>
      <c r="Q120" s="102" t="s">
        <v>237</v>
      </c>
      <c r="R120" s="102" t="s">
        <v>238</v>
      </c>
      <c r="S120" s="102" t="s">
        <v>239</v>
      </c>
      <c r="T120" s="103" t="s">
        <v>240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241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82</v>
      </c>
      <c r="AU121" s="18" t="s">
        <v>203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82</v>
      </c>
      <c r="E122" s="216" t="s">
        <v>2859</v>
      </c>
      <c r="F122" s="216" t="s">
        <v>2860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SUM(P123:P132)</f>
        <v>0</v>
      </c>
      <c r="Q122" s="221"/>
      <c r="R122" s="222">
        <f>SUM(R123:R132)</f>
        <v>0</v>
      </c>
      <c r="S122" s="221"/>
      <c r="T122" s="223">
        <f>SUM(T123:T132)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90</v>
      </c>
      <c r="AT122" s="225" t="s">
        <v>82</v>
      </c>
      <c r="AU122" s="225" t="s">
        <v>83</v>
      </c>
      <c r="AY122" s="224" t="s">
        <v>244</v>
      </c>
      <c r="BK122" s="226">
        <f>SUM(BK123:BK132)</f>
        <v>0</v>
      </c>
    </row>
    <row r="123" s="2" customFormat="1" ht="66.75" customHeight="1">
      <c r="A123" s="39"/>
      <c r="B123" s="40"/>
      <c r="C123" s="229" t="s">
        <v>90</v>
      </c>
      <c r="D123" s="229" t="s">
        <v>247</v>
      </c>
      <c r="E123" s="230" t="s">
        <v>2861</v>
      </c>
      <c r="F123" s="231" t="s">
        <v>2862</v>
      </c>
      <c r="G123" s="232" t="s">
        <v>687</v>
      </c>
      <c r="H123" s="233">
        <v>47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48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251</v>
      </c>
      <c r="AT123" s="241" t="s">
        <v>247</v>
      </c>
      <c r="AU123" s="241" t="s">
        <v>90</v>
      </c>
      <c r="AY123" s="18" t="s">
        <v>244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90</v>
      </c>
      <c r="BK123" s="242">
        <f>ROUND(I123*H123,2)</f>
        <v>0</v>
      </c>
      <c r="BL123" s="18" t="s">
        <v>251</v>
      </c>
      <c r="BM123" s="241" t="s">
        <v>92</v>
      </c>
    </row>
    <row r="124" s="2" customFormat="1">
      <c r="A124" s="39"/>
      <c r="B124" s="40"/>
      <c r="C124" s="41"/>
      <c r="D124" s="245" t="s">
        <v>632</v>
      </c>
      <c r="E124" s="41"/>
      <c r="F124" s="299" t="s">
        <v>2863</v>
      </c>
      <c r="G124" s="41"/>
      <c r="H124" s="41"/>
      <c r="I124" s="300"/>
      <c r="J124" s="41"/>
      <c r="K124" s="41"/>
      <c r="L124" s="45"/>
      <c r="M124" s="301"/>
      <c r="N124" s="302"/>
      <c r="O124" s="92"/>
      <c r="P124" s="92"/>
      <c r="Q124" s="92"/>
      <c r="R124" s="92"/>
      <c r="S124" s="92"/>
      <c r="T124" s="93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632</v>
      </c>
      <c r="AU124" s="18" t="s">
        <v>90</v>
      </c>
    </row>
    <row r="125" s="2" customFormat="1" ht="66.75" customHeight="1">
      <c r="A125" s="39"/>
      <c r="B125" s="40"/>
      <c r="C125" s="229" t="s">
        <v>92</v>
      </c>
      <c r="D125" s="229" t="s">
        <v>247</v>
      </c>
      <c r="E125" s="230" t="s">
        <v>2864</v>
      </c>
      <c r="F125" s="231" t="s">
        <v>2865</v>
      </c>
      <c r="G125" s="232" t="s">
        <v>687</v>
      </c>
      <c r="H125" s="233">
        <v>11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251</v>
      </c>
      <c r="AT125" s="241" t="s">
        <v>247</v>
      </c>
      <c r="AU125" s="241" t="s">
        <v>90</v>
      </c>
      <c r="AY125" s="18" t="s">
        <v>244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251</v>
      </c>
      <c r="BM125" s="241" t="s">
        <v>251</v>
      </c>
    </row>
    <row r="126" s="2" customFormat="1">
      <c r="A126" s="39"/>
      <c r="B126" s="40"/>
      <c r="C126" s="41"/>
      <c r="D126" s="245" t="s">
        <v>632</v>
      </c>
      <c r="E126" s="41"/>
      <c r="F126" s="299" t="s">
        <v>2866</v>
      </c>
      <c r="G126" s="41"/>
      <c r="H126" s="41"/>
      <c r="I126" s="300"/>
      <c r="J126" s="41"/>
      <c r="K126" s="41"/>
      <c r="L126" s="45"/>
      <c r="M126" s="301"/>
      <c r="N126" s="302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632</v>
      </c>
      <c r="AU126" s="18" t="s">
        <v>90</v>
      </c>
    </row>
    <row r="127" s="2" customFormat="1" ht="37.8" customHeight="1">
      <c r="A127" s="39"/>
      <c r="B127" s="40"/>
      <c r="C127" s="229" t="s">
        <v>358</v>
      </c>
      <c r="D127" s="229" t="s">
        <v>247</v>
      </c>
      <c r="E127" s="230" t="s">
        <v>2867</v>
      </c>
      <c r="F127" s="231" t="s">
        <v>2868</v>
      </c>
      <c r="G127" s="232" t="s">
        <v>2869</v>
      </c>
      <c r="H127" s="233">
        <v>26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251</v>
      </c>
      <c r="AT127" s="241" t="s">
        <v>247</v>
      </c>
      <c r="AU127" s="241" t="s">
        <v>90</v>
      </c>
      <c r="AY127" s="18" t="s">
        <v>244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251</v>
      </c>
      <c r="BM127" s="241" t="s">
        <v>266</v>
      </c>
    </row>
    <row r="128" s="2" customFormat="1" ht="24.15" customHeight="1">
      <c r="A128" s="39"/>
      <c r="B128" s="40"/>
      <c r="C128" s="229" t="s">
        <v>251</v>
      </c>
      <c r="D128" s="229" t="s">
        <v>247</v>
      </c>
      <c r="E128" s="230" t="s">
        <v>2870</v>
      </c>
      <c r="F128" s="231" t="s">
        <v>2871</v>
      </c>
      <c r="G128" s="232" t="s">
        <v>687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251</v>
      </c>
      <c r="AT128" s="241" t="s">
        <v>247</v>
      </c>
      <c r="AU128" s="241" t="s">
        <v>90</v>
      </c>
      <c r="AY128" s="18" t="s">
        <v>244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251</v>
      </c>
      <c r="BM128" s="241" t="s">
        <v>280</v>
      </c>
    </row>
    <row r="129" s="2" customFormat="1" ht="24.15" customHeight="1">
      <c r="A129" s="39"/>
      <c r="B129" s="40"/>
      <c r="C129" s="229" t="s">
        <v>260</v>
      </c>
      <c r="D129" s="229" t="s">
        <v>247</v>
      </c>
      <c r="E129" s="230" t="s">
        <v>2872</v>
      </c>
      <c r="F129" s="231" t="s">
        <v>2873</v>
      </c>
      <c r="G129" s="232" t="s">
        <v>687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251</v>
      </c>
      <c r="AT129" s="241" t="s">
        <v>247</v>
      </c>
      <c r="AU129" s="241" t="s">
        <v>90</v>
      </c>
      <c r="AY129" s="18" t="s">
        <v>244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251</v>
      </c>
      <c r="BM129" s="241" t="s">
        <v>292</v>
      </c>
    </row>
    <row r="130" s="2" customFormat="1" ht="33" customHeight="1">
      <c r="A130" s="39"/>
      <c r="B130" s="40"/>
      <c r="C130" s="229" t="s">
        <v>266</v>
      </c>
      <c r="D130" s="229" t="s">
        <v>247</v>
      </c>
      <c r="E130" s="230" t="s">
        <v>2874</v>
      </c>
      <c r="F130" s="231" t="s">
        <v>2875</v>
      </c>
      <c r="G130" s="232" t="s">
        <v>687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251</v>
      </c>
      <c r="AT130" s="241" t="s">
        <v>247</v>
      </c>
      <c r="AU130" s="241" t="s">
        <v>90</v>
      </c>
      <c r="AY130" s="18" t="s">
        <v>244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251</v>
      </c>
      <c r="BM130" s="241" t="s">
        <v>8</v>
      </c>
    </row>
    <row r="131" s="2" customFormat="1" ht="16.5" customHeight="1">
      <c r="A131" s="39"/>
      <c r="B131" s="40"/>
      <c r="C131" s="229" t="s">
        <v>274</v>
      </c>
      <c r="D131" s="229" t="s">
        <v>247</v>
      </c>
      <c r="E131" s="230" t="s">
        <v>2876</v>
      </c>
      <c r="F131" s="231" t="s">
        <v>2877</v>
      </c>
      <c r="G131" s="232" t="s">
        <v>687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251</v>
      </c>
      <c r="AT131" s="241" t="s">
        <v>247</v>
      </c>
      <c r="AU131" s="241" t="s">
        <v>90</v>
      </c>
      <c r="AY131" s="18" t="s">
        <v>244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251</v>
      </c>
      <c r="BM131" s="241" t="s">
        <v>320</v>
      </c>
    </row>
    <row r="132" s="2" customFormat="1" ht="16.5" customHeight="1">
      <c r="A132" s="39"/>
      <c r="B132" s="40"/>
      <c r="C132" s="229" t="s">
        <v>280</v>
      </c>
      <c r="D132" s="229" t="s">
        <v>247</v>
      </c>
      <c r="E132" s="230" t="s">
        <v>2878</v>
      </c>
      <c r="F132" s="231" t="s">
        <v>2879</v>
      </c>
      <c r="G132" s="232" t="s">
        <v>687</v>
      </c>
      <c r="H132" s="233">
        <v>1</v>
      </c>
      <c r="I132" s="234"/>
      <c r="J132" s="235">
        <f>ROUND(I132*H132,2)</f>
        <v>0</v>
      </c>
      <c r="K132" s="236"/>
      <c r="L132" s="45"/>
      <c r="M132" s="310" t="s">
        <v>1</v>
      </c>
      <c r="N132" s="311" t="s">
        <v>48</v>
      </c>
      <c r="O132" s="312"/>
      <c r="P132" s="313">
        <f>O132*H132</f>
        <v>0</v>
      </c>
      <c r="Q132" s="313">
        <v>0</v>
      </c>
      <c r="R132" s="313">
        <f>Q132*H132</f>
        <v>0</v>
      </c>
      <c r="S132" s="313">
        <v>0</v>
      </c>
      <c r="T132" s="31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251</v>
      </c>
      <c r="AT132" s="241" t="s">
        <v>247</v>
      </c>
      <c r="AU132" s="241" t="s">
        <v>90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251</v>
      </c>
      <c r="BM132" s="241" t="s">
        <v>330</v>
      </c>
    </row>
    <row r="133" s="2" customFormat="1" ht="6.96" customHeight="1">
      <c r="A133" s="39"/>
      <c r="B133" s="67"/>
      <c r="C133" s="68"/>
      <c r="D133" s="68"/>
      <c r="E133" s="68"/>
      <c r="F133" s="68"/>
      <c r="G133" s="68"/>
      <c r="H133" s="68"/>
      <c r="I133" s="68"/>
      <c r="J133" s="68"/>
      <c r="K133" s="68"/>
      <c r="L133" s="45"/>
      <c r="M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</sheetData>
  <sheetProtection sheet="1" autoFilter="0" formatColumns="0" formatRows="0" objects="1" scenarios="1" spinCount="100000" saltValue="4P6Eq/vnwviersXjLeV/CXtbDOpM50s2eL5mi2NHviW+wO0l6ljdjxDawYRQQn8G5wY6klGfH3Unb2x3uxVotg==" hashValue="yblWyLynsrQZgwk2ZR5/Nze3odfC1+ziTTuOa63GujghMhtkKPrRQCqZ6XTQfJSA1WbaeaW/lTD6xtGzOHDW3A==" algorithmName="SHA-512" password="CC35"/>
  <autoFilter ref="C120:K13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2880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ROUND((SUM(BE121:BE126)),  2)</f>
        <v>0</v>
      </c>
      <c r="G35" s="39"/>
      <c r="H35" s="39"/>
      <c r="I35" s="166">
        <v>0.20999999999999999</v>
      </c>
      <c r="J35" s="165">
        <f>ROUND(((SUM(BE121:BE126))*I35),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ROUND((SUM(BF121:BF126)),  2)</f>
        <v>0</v>
      </c>
      <c r="G36" s="39"/>
      <c r="H36" s="39"/>
      <c r="I36" s="166">
        <v>0.12</v>
      </c>
      <c r="J36" s="165">
        <f>ROUND(((SUM(BF121:BF126))*I36),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ROUND((SUM(BG121:BG126)),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ROUND((SUM(BH121:BH126)),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ROUND((SUM(BI121:BI126)),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D.1.2.4 - Výtahy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2881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229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186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189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192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D.1.2.4 - Výtahy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Areál Nemocnice České Budějovice</v>
      </c>
      <c r="G115" s="41"/>
      <c r="H115" s="41"/>
      <c r="I115" s="33" t="s">
        <v>22</v>
      </c>
      <c r="J115" s="80" t="str">
        <f>IF(J14="","",J14)</f>
        <v>29. 4. 2025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32</v>
      </c>
      <c r="J117" s="37" t="str">
        <f>E23</f>
        <v>AGP nova spol.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30</v>
      </c>
      <c r="D118" s="41"/>
      <c r="E118" s="41"/>
      <c r="F118" s="28" t="str">
        <f>IF(E20="","",E20)</f>
        <v>Vyplň údaj</v>
      </c>
      <c r="G118" s="41"/>
      <c r="H118" s="41"/>
      <c r="I118" s="33" t="s">
        <v>37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230</v>
      </c>
      <c r="D120" s="204" t="s">
        <v>68</v>
      </c>
      <c r="E120" s="204" t="s">
        <v>64</v>
      </c>
      <c r="F120" s="204" t="s">
        <v>65</v>
      </c>
      <c r="G120" s="204" t="s">
        <v>231</v>
      </c>
      <c r="H120" s="204" t="s">
        <v>232</v>
      </c>
      <c r="I120" s="204" t="s">
        <v>233</v>
      </c>
      <c r="J120" s="205" t="s">
        <v>201</v>
      </c>
      <c r="K120" s="206" t="s">
        <v>234</v>
      </c>
      <c r="L120" s="207"/>
      <c r="M120" s="101" t="s">
        <v>1</v>
      </c>
      <c r="N120" s="102" t="s">
        <v>47</v>
      </c>
      <c r="O120" s="102" t="s">
        <v>235</v>
      </c>
      <c r="P120" s="102" t="s">
        <v>236</v>
      </c>
      <c r="Q120" s="102" t="s">
        <v>237</v>
      </c>
      <c r="R120" s="102" t="s">
        <v>238</v>
      </c>
      <c r="S120" s="102" t="s">
        <v>239</v>
      </c>
      <c r="T120" s="103" t="s">
        <v>240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241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82</v>
      </c>
      <c r="AU121" s="18" t="s">
        <v>203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82</v>
      </c>
      <c r="E122" s="216" t="s">
        <v>2882</v>
      </c>
      <c r="F122" s="216" t="s">
        <v>2883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SUM(P123:P126)</f>
        <v>0</v>
      </c>
      <c r="Q122" s="221"/>
      <c r="R122" s="222">
        <f>SUM(R123:R126)</f>
        <v>0</v>
      </c>
      <c r="S122" s="221"/>
      <c r="T122" s="223">
        <f>SUM(T123:T126)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90</v>
      </c>
      <c r="AT122" s="225" t="s">
        <v>82</v>
      </c>
      <c r="AU122" s="225" t="s">
        <v>83</v>
      </c>
      <c r="AY122" s="224" t="s">
        <v>244</v>
      </c>
      <c r="BK122" s="226">
        <f>SUM(BK123:BK126)</f>
        <v>0</v>
      </c>
    </row>
    <row r="123" s="2" customFormat="1" ht="49.05" customHeight="1">
      <c r="A123" s="39"/>
      <c r="B123" s="40"/>
      <c r="C123" s="229" t="s">
        <v>90</v>
      </c>
      <c r="D123" s="229" t="s">
        <v>247</v>
      </c>
      <c r="E123" s="230" t="s">
        <v>2884</v>
      </c>
      <c r="F123" s="231" t="s">
        <v>2885</v>
      </c>
      <c r="G123" s="232" t="s">
        <v>687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48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668</v>
      </c>
      <c r="AT123" s="241" t="s">
        <v>247</v>
      </c>
      <c r="AU123" s="241" t="s">
        <v>90</v>
      </c>
      <c r="AY123" s="18" t="s">
        <v>244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90</v>
      </c>
      <c r="BK123" s="242">
        <f>ROUND(I123*H123,2)</f>
        <v>0</v>
      </c>
      <c r="BL123" s="18" t="s">
        <v>668</v>
      </c>
      <c r="BM123" s="241" t="s">
        <v>92</v>
      </c>
    </row>
    <row r="124" s="2" customFormat="1" ht="49.05" customHeight="1">
      <c r="A124" s="39"/>
      <c r="B124" s="40"/>
      <c r="C124" s="229" t="s">
        <v>92</v>
      </c>
      <c r="D124" s="229" t="s">
        <v>247</v>
      </c>
      <c r="E124" s="230" t="s">
        <v>2886</v>
      </c>
      <c r="F124" s="231" t="s">
        <v>2887</v>
      </c>
      <c r="G124" s="232" t="s">
        <v>687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48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668</v>
      </c>
      <c r="AT124" s="241" t="s">
        <v>247</v>
      </c>
      <c r="AU124" s="241" t="s">
        <v>90</v>
      </c>
      <c r="AY124" s="18" t="s">
        <v>244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90</v>
      </c>
      <c r="BK124" s="242">
        <f>ROUND(I124*H124,2)</f>
        <v>0</v>
      </c>
      <c r="BL124" s="18" t="s">
        <v>668</v>
      </c>
      <c r="BM124" s="241" t="s">
        <v>251</v>
      </c>
    </row>
    <row r="125" s="2" customFormat="1" ht="24.15" customHeight="1">
      <c r="A125" s="39"/>
      <c r="B125" s="40"/>
      <c r="C125" s="229" t="s">
        <v>358</v>
      </c>
      <c r="D125" s="229" t="s">
        <v>247</v>
      </c>
      <c r="E125" s="230" t="s">
        <v>1187</v>
      </c>
      <c r="F125" s="231" t="s">
        <v>2888</v>
      </c>
      <c r="G125" s="232" t="s">
        <v>687</v>
      </c>
      <c r="H125" s="233">
        <v>2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668</v>
      </c>
      <c r="AT125" s="241" t="s">
        <v>247</v>
      </c>
      <c r="AU125" s="241" t="s">
        <v>90</v>
      </c>
      <c r="AY125" s="18" t="s">
        <v>244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668</v>
      </c>
      <c r="BM125" s="241" t="s">
        <v>2889</v>
      </c>
    </row>
    <row r="126" s="2" customFormat="1" ht="16.5" customHeight="1">
      <c r="A126" s="39"/>
      <c r="B126" s="40"/>
      <c r="C126" s="229" t="s">
        <v>251</v>
      </c>
      <c r="D126" s="229" t="s">
        <v>247</v>
      </c>
      <c r="E126" s="230" t="s">
        <v>1150</v>
      </c>
      <c r="F126" s="231" t="s">
        <v>2890</v>
      </c>
      <c r="G126" s="232" t="s">
        <v>687</v>
      </c>
      <c r="H126" s="233">
        <v>2</v>
      </c>
      <c r="I126" s="234"/>
      <c r="J126" s="235">
        <f>ROUND(I126*H126,2)</f>
        <v>0</v>
      </c>
      <c r="K126" s="236"/>
      <c r="L126" s="45"/>
      <c r="M126" s="310" t="s">
        <v>1</v>
      </c>
      <c r="N126" s="311" t="s">
        <v>48</v>
      </c>
      <c r="O126" s="312"/>
      <c r="P126" s="313">
        <f>O126*H126</f>
        <v>0</v>
      </c>
      <c r="Q126" s="313">
        <v>0</v>
      </c>
      <c r="R126" s="313">
        <f>Q126*H126</f>
        <v>0</v>
      </c>
      <c r="S126" s="313">
        <v>0</v>
      </c>
      <c r="T126" s="31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668</v>
      </c>
      <c r="AT126" s="241" t="s">
        <v>247</v>
      </c>
      <c r="AU126" s="241" t="s">
        <v>90</v>
      </c>
      <c r="AY126" s="18" t="s">
        <v>244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668</v>
      </c>
      <c r="BM126" s="241" t="s">
        <v>2891</v>
      </c>
    </row>
    <row r="127" s="2" customFormat="1" ht="6.96" customHeight="1">
      <c r="A127" s="39"/>
      <c r="B127" s="67"/>
      <c r="C127" s="68"/>
      <c r="D127" s="68"/>
      <c r="E127" s="68"/>
      <c r="F127" s="68"/>
      <c r="G127" s="68"/>
      <c r="H127" s="68"/>
      <c r="I127" s="68"/>
      <c r="J127" s="68"/>
      <c r="K127" s="68"/>
      <c r="L127" s="45"/>
      <c r="M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</sheetData>
  <sheetProtection sheet="1" autoFilter="0" formatColumns="0" formatRows="0" objects="1" scenarios="1" spinCount="100000" saltValue="fuChdjmqZlyj4Meq7qKcN33lMBYOv4erN0GGqttdmzQLcWeBH6JLyJ7mBvNZQDJ8KB+KI6ljreCMqa/D6mQf6g==" hashValue="3nQiLLWfeyFEGaP58251tCB9+fzs2rjSZbvAhgZL54rY1EPY8Odru3Kt7iPwEGMAe1XWvijSOCya58vXxedNiw==" algorithmName="SHA-512" password="CC35"/>
  <autoFilter ref="C120:K12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2892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ROUND((SUM(BE131:BE296)),  2)</f>
        <v>0</v>
      </c>
      <c r="G35" s="39"/>
      <c r="H35" s="39"/>
      <c r="I35" s="166">
        <v>0.20999999999999999</v>
      </c>
      <c r="J35" s="165">
        <f>ROUND(((SUM(BE131:BE296))*I35),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ROUND((SUM(BF131:BF296)),  2)</f>
        <v>0</v>
      </c>
      <c r="G36" s="39"/>
      <c r="H36" s="39"/>
      <c r="I36" s="166">
        <v>0.12</v>
      </c>
      <c r="J36" s="165">
        <f>ROUND(((SUM(BF131:BF296))*I36),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ROUND((SUM(BG131:BG296)),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ROUND((SUM(BH131:BH296)),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ROUND((SUM(BI131:BI296)),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Zdravotně-technické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J131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2893</v>
      </c>
      <c r="E99" s="193"/>
      <c r="F99" s="193"/>
      <c r="G99" s="193"/>
      <c r="H99" s="193"/>
      <c r="I99" s="193"/>
      <c r="J99" s="194">
        <f>J132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2894</v>
      </c>
      <c r="E100" s="198"/>
      <c r="F100" s="198"/>
      <c r="G100" s="198"/>
      <c r="H100" s="198"/>
      <c r="I100" s="198"/>
      <c r="J100" s="199">
        <f>J133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2895</v>
      </c>
      <c r="E101" s="198"/>
      <c r="F101" s="198"/>
      <c r="G101" s="198"/>
      <c r="H101" s="198"/>
      <c r="I101" s="198"/>
      <c r="J101" s="199">
        <f>J157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2896</v>
      </c>
      <c r="E102" s="198"/>
      <c r="F102" s="198"/>
      <c r="G102" s="198"/>
      <c r="H102" s="198"/>
      <c r="I102" s="198"/>
      <c r="J102" s="199">
        <f>J179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2897</v>
      </c>
      <c r="E103" s="198"/>
      <c r="F103" s="198"/>
      <c r="G103" s="198"/>
      <c r="H103" s="198"/>
      <c r="I103" s="198"/>
      <c r="J103" s="199">
        <f>J184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2898</v>
      </c>
      <c r="E104" s="198"/>
      <c r="F104" s="198"/>
      <c r="G104" s="198"/>
      <c r="H104" s="198"/>
      <c r="I104" s="198"/>
      <c r="J104" s="199">
        <f>J210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216</v>
      </c>
      <c r="E105" s="198"/>
      <c r="F105" s="198"/>
      <c r="G105" s="198"/>
      <c r="H105" s="198"/>
      <c r="I105" s="198"/>
      <c r="J105" s="199">
        <f>J266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2899</v>
      </c>
      <c r="E106" s="198"/>
      <c r="F106" s="198"/>
      <c r="G106" s="198"/>
      <c r="H106" s="198"/>
      <c r="I106" s="198"/>
      <c r="J106" s="199">
        <f>J280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2900</v>
      </c>
      <c r="E107" s="198"/>
      <c r="F107" s="198"/>
      <c r="G107" s="198"/>
      <c r="H107" s="198"/>
      <c r="I107" s="198"/>
      <c r="J107" s="199">
        <f>J288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2901</v>
      </c>
      <c r="E108" s="198"/>
      <c r="F108" s="198"/>
      <c r="G108" s="198"/>
      <c r="H108" s="198"/>
      <c r="I108" s="198"/>
      <c r="J108" s="199">
        <f>J290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2902</v>
      </c>
      <c r="E109" s="198"/>
      <c r="F109" s="198"/>
      <c r="G109" s="198"/>
      <c r="H109" s="198"/>
      <c r="I109" s="198"/>
      <c r="J109" s="199">
        <f>J294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5" s="2" customFormat="1" ht="6.96" customHeight="1">
      <c r="A115" s="39"/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4.96" customHeight="1">
      <c r="A116" s="39"/>
      <c r="B116" s="40"/>
      <c r="C116" s="24" t="s">
        <v>229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16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185" t="str">
        <f>E7</f>
        <v>Parkoviště pro zaměstnance a heliport</v>
      </c>
      <c r="F119" s="33"/>
      <c r="G119" s="33"/>
      <c r="H119" s="33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" customFormat="1" ht="12" customHeight="1">
      <c r="B120" s="22"/>
      <c r="C120" s="33" t="s">
        <v>186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39"/>
      <c r="B121" s="40"/>
      <c r="C121" s="41"/>
      <c r="D121" s="41"/>
      <c r="E121" s="185" t="s">
        <v>189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192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77" t="str">
        <f>E11</f>
        <v>D.1.4.1 - Zdravotně-technické instalace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20</v>
      </c>
      <c r="D125" s="41"/>
      <c r="E125" s="41"/>
      <c r="F125" s="28" t="str">
        <f>F14</f>
        <v>Areál Nemocnice České Budějovice</v>
      </c>
      <c r="G125" s="41"/>
      <c r="H125" s="41"/>
      <c r="I125" s="33" t="s">
        <v>22</v>
      </c>
      <c r="J125" s="80" t="str">
        <f>IF(J14="","",J14)</f>
        <v>29. 4. 2025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24</v>
      </c>
      <c r="D127" s="41"/>
      <c r="E127" s="41"/>
      <c r="F127" s="28" t="str">
        <f>E17</f>
        <v>Nemocnice České Budějovice</v>
      </c>
      <c r="G127" s="41"/>
      <c r="H127" s="41"/>
      <c r="I127" s="33" t="s">
        <v>32</v>
      </c>
      <c r="J127" s="37" t="str">
        <f>E23</f>
        <v>AGP nova spol. s.r.o.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30</v>
      </c>
      <c r="D128" s="41"/>
      <c r="E128" s="41"/>
      <c r="F128" s="28" t="str">
        <f>IF(E20="","",E20)</f>
        <v>Vyplň údaj</v>
      </c>
      <c r="G128" s="41"/>
      <c r="H128" s="41"/>
      <c r="I128" s="33" t="s">
        <v>37</v>
      </c>
      <c r="J128" s="37" t="str">
        <f>E26</f>
        <v>QSB,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0.32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1" customFormat="1" ht="29.28" customHeight="1">
      <c r="A130" s="201"/>
      <c r="B130" s="202"/>
      <c r="C130" s="203" t="s">
        <v>230</v>
      </c>
      <c r="D130" s="204" t="s">
        <v>68</v>
      </c>
      <c r="E130" s="204" t="s">
        <v>64</v>
      </c>
      <c r="F130" s="204" t="s">
        <v>65</v>
      </c>
      <c r="G130" s="204" t="s">
        <v>231</v>
      </c>
      <c r="H130" s="204" t="s">
        <v>232</v>
      </c>
      <c r="I130" s="204" t="s">
        <v>233</v>
      </c>
      <c r="J130" s="205" t="s">
        <v>201</v>
      </c>
      <c r="K130" s="206" t="s">
        <v>234</v>
      </c>
      <c r="L130" s="207"/>
      <c r="M130" s="101" t="s">
        <v>1</v>
      </c>
      <c r="N130" s="102" t="s">
        <v>47</v>
      </c>
      <c r="O130" s="102" t="s">
        <v>235</v>
      </c>
      <c r="P130" s="102" t="s">
        <v>236</v>
      </c>
      <c r="Q130" s="102" t="s">
        <v>237</v>
      </c>
      <c r="R130" s="102" t="s">
        <v>238</v>
      </c>
      <c r="S130" s="102" t="s">
        <v>239</v>
      </c>
      <c r="T130" s="103" t="s">
        <v>240</v>
      </c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</row>
    <row r="131" s="2" customFormat="1" ht="22.8" customHeight="1">
      <c r="A131" s="39"/>
      <c r="B131" s="40"/>
      <c r="C131" s="108" t="s">
        <v>241</v>
      </c>
      <c r="D131" s="41"/>
      <c r="E131" s="41"/>
      <c r="F131" s="41"/>
      <c r="G131" s="41"/>
      <c r="H131" s="41"/>
      <c r="I131" s="41"/>
      <c r="J131" s="208">
        <f>BK131</f>
        <v>0</v>
      </c>
      <c r="K131" s="41"/>
      <c r="L131" s="45"/>
      <c r="M131" s="104"/>
      <c r="N131" s="209"/>
      <c r="O131" s="105"/>
      <c r="P131" s="210">
        <f>P132</f>
        <v>0</v>
      </c>
      <c r="Q131" s="105"/>
      <c r="R131" s="210">
        <f>R132</f>
        <v>0</v>
      </c>
      <c r="S131" s="105"/>
      <c r="T131" s="211">
        <f>T132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82</v>
      </c>
      <c r="AU131" s="18" t="s">
        <v>203</v>
      </c>
      <c r="BK131" s="212">
        <f>BK132</f>
        <v>0</v>
      </c>
    </row>
    <row r="132" s="12" customFormat="1" ht="25.92" customHeight="1">
      <c r="A132" s="12"/>
      <c r="B132" s="213"/>
      <c r="C132" s="214"/>
      <c r="D132" s="215" t="s">
        <v>82</v>
      </c>
      <c r="E132" s="216" t="s">
        <v>2903</v>
      </c>
      <c r="F132" s="216" t="s">
        <v>2903</v>
      </c>
      <c r="G132" s="214"/>
      <c r="H132" s="214"/>
      <c r="I132" s="217"/>
      <c r="J132" s="218">
        <f>BK132</f>
        <v>0</v>
      </c>
      <c r="K132" s="214"/>
      <c r="L132" s="219"/>
      <c r="M132" s="220"/>
      <c r="N132" s="221"/>
      <c r="O132" s="221"/>
      <c r="P132" s="222">
        <f>P133+P157+P179+P184+P210+P266+P280+P288+P290+P294</f>
        <v>0</v>
      </c>
      <c r="Q132" s="221"/>
      <c r="R132" s="222">
        <f>R133+R157+R179+R184+R210+R266+R280+R288+R290+R294</f>
        <v>0</v>
      </c>
      <c r="S132" s="221"/>
      <c r="T132" s="223">
        <f>T133+T157+T179+T184+T210+T266+T280+T288+T290+T294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92</v>
      </c>
      <c r="AT132" s="225" t="s">
        <v>82</v>
      </c>
      <c r="AU132" s="225" t="s">
        <v>83</v>
      </c>
      <c r="AY132" s="224" t="s">
        <v>244</v>
      </c>
      <c r="BK132" s="226">
        <f>BK133+BK157+BK179+BK184+BK210+BK266+BK280+BK288+BK290+BK294</f>
        <v>0</v>
      </c>
    </row>
    <row r="133" s="12" customFormat="1" ht="22.8" customHeight="1">
      <c r="A133" s="12"/>
      <c r="B133" s="213"/>
      <c r="C133" s="214"/>
      <c r="D133" s="215" t="s">
        <v>82</v>
      </c>
      <c r="E133" s="227" t="s">
        <v>2904</v>
      </c>
      <c r="F133" s="227" t="s">
        <v>2905</v>
      </c>
      <c r="G133" s="214"/>
      <c r="H133" s="214"/>
      <c r="I133" s="217"/>
      <c r="J133" s="228">
        <f>BK133</f>
        <v>0</v>
      </c>
      <c r="K133" s="214"/>
      <c r="L133" s="219"/>
      <c r="M133" s="220"/>
      <c r="N133" s="221"/>
      <c r="O133" s="221"/>
      <c r="P133" s="222">
        <f>SUM(P134:P156)</f>
        <v>0</v>
      </c>
      <c r="Q133" s="221"/>
      <c r="R133" s="222">
        <f>SUM(R134:R156)</f>
        <v>0</v>
      </c>
      <c r="S133" s="221"/>
      <c r="T133" s="223">
        <f>SUM(T134:T156)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90</v>
      </c>
      <c r="AT133" s="225" t="s">
        <v>82</v>
      </c>
      <c r="AU133" s="225" t="s">
        <v>90</v>
      </c>
      <c r="AY133" s="224" t="s">
        <v>244</v>
      </c>
      <c r="BK133" s="226">
        <f>SUM(BK134:BK156)</f>
        <v>0</v>
      </c>
    </row>
    <row r="134" s="2" customFormat="1" ht="21.75" customHeight="1">
      <c r="A134" s="39"/>
      <c r="B134" s="40"/>
      <c r="C134" s="229" t="s">
        <v>90</v>
      </c>
      <c r="D134" s="229" t="s">
        <v>247</v>
      </c>
      <c r="E134" s="230" t="s">
        <v>2906</v>
      </c>
      <c r="F134" s="231" t="s">
        <v>2907</v>
      </c>
      <c r="G134" s="232" t="s">
        <v>184</v>
      </c>
      <c r="H134" s="233">
        <v>10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247</v>
      </c>
      <c r="AU134" s="241" t="s">
        <v>92</v>
      </c>
      <c r="AY134" s="18" t="s">
        <v>244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92</v>
      </c>
    </row>
    <row r="135" s="2" customFormat="1" ht="21.75" customHeight="1">
      <c r="A135" s="39"/>
      <c r="B135" s="40"/>
      <c r="C135" s="229" t="s">
        <v>92</v>
      </c>
      <c r="D135" s="229" t="s">
        <v>247</v>
      </c>
      <c r="E135" s="230" t="s">
        <v>2908</v>
      </c>
      <c r="F135" s="231" t="s">
        <v>2909</v>
      </c>
      <c r="G135" s="232" t="s">
        <v>184</v>
      </c>
      <c r="H135" s="233">
        <v>15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330</v>
      </c>
      <c r="AT135" s="241" t="s">
        <v>247</v>
      </c>
      <c r="AU135" s="241" t="s">
        <v>92</v>
      </c>
      <c r="AY135" s="18" t="s">
        <v>244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330</v>
      </c>
      <c r="BM135" s="241" t="s">
        <v>251</v>
      </c>
    </row>
    <row r="136" s="2" customFormat="1" ht="21.75" customHeight="1">
      <c r="A136" s="39"/>
      <c r="B136" s="40"/>
      <c r="C136" s="229" t="s">
        <v>358</v>
      </c>
      <c r="D136" s="229" t="s">
        <v>247</v>
      </c>
      <c r="E136" s="230" t="s">
        <v>2910</v>
      </c>
      <c r="F136" s="231" t="s">
        <v>2911</v>
      </c>
      <c r="G136" s="232" t="s">
        <v>184</v>
      </c>
      <c r="H136" s="233">
        <v>25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247</v>
      </c>
      <c r="AU136" s="241" t="s">
        <v>92</v>
      </c>
      <c r="AY136" s="18" t="s">
        <v>244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266</v>
      </c>
    </row>
    <row r="137" s="2" customFormat="1" ht="21.75" customHeight="1">
      <c r="A137" s="39"/>
      <c r="B137" s="40"/>
      <c r="C137" s="229" t="s">
        <v>251</v>
      </c>
      <c r="D137" s="229" t="s">
        <v>247</v>
      </c>
      <c r="E137" s="230" t="s">
        <v>2912</v>
      </c>
      <c r="F137" s="231" t="s">
        <v>2913</v>
      </c>
      <c r="G137" s="232" t="s">
        <v>184</v>
      </c>
      <c r="H137" s="233">
        <v>5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247</v>
      </c>
      <c r="AU137" s="241" t="s">
        <v>92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280</v>
      </c>
    </row>
    <row r="138" s="2" customFormat="1" ht="16.5" customHeight="1">
      <c r="A138" s="39"/>
      <c r="B138" s="40"/>
      <c r="C138" s="229" t="s">
        <v>260</v>
      </c>
      <c r="D138" s="229" t="s">
        <v>247</v>
      </c>
      <c r="E138" s="230" t="s">
        <v>2914</v>
      </c>
      <c r="F138" s="231" t="s">
        <v>2915</v>
      </c>
      <c r="G138" s="232" t="s">
        <v>250</v>
      </c>
      <c r="H138" s="233">
        <v>3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247</v>
      </c>
      <c r="AU138" s="241" t="s">
        <v>92</v>
      </c>
      <c r="AY138" s="18" t="s">
        <v>244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292</v>
      </c>
    </row>
    <row r="139" s="2" customFormat="1" ht="33" customHeight="1">
      <c r="A139" s="39"/>
      <c r="B139" s="40"/>
      <c r="C139" s="229" t="s">
        <v>266</v>
      </c>
      <c r="D139" s="229" t="s">
        <v>247</v>
      </c>
      <c r="E139" s="230" t="s">
        <v>2916</v>
      </c>
      <c r="F139" s="231" t="s">
        <v>2917</v>
      </c>
      <c r="G139" s="232" t="s">
        <v>250</v>
      </c>
      <c r="H139" s="233">
        <v>3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247</v>
      </c>
      <c r="AU139" s="241" t="s">
        <v>92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8</v>
      </c>
    </row>
    <row r="140" s="2" customFormat="1" ht="16.5" customHeight="1">
      <c r="A140" s="39"/>
      <c r="B140" s="40"/>
      <c r="C140" s="229" t="s">
        <v>274</v>
      </c>
      <c r="D140" s="229" t="s">
        <v>247</v>
      </c>
      <c r="E140" s="230" t="s">
        <v>2918</v>
      </c>
      <c r="F140" s="231" t="s">
        <v>2919</v>
      </c>
      <c r="G140" s="232" t="s">
        <v>250</v>
      </c>
      <c r="H140" s="233">
        <v>23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247</v>
      </c>
      <c r="AU140" s="241" t="s">
        <v>92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320</v>
      </c>
    </row>
    <row r="141" s="2" customFormat="1" ht="33" customHeight="1">
      <c r="A141" s="39"/>
      <c r="B141" s="40"/>
      <c r="C141" s="229" t="s">
        <v>280</v>
      </c>
      <c r="D141" s="229" t="s">
        <v>247</v>
      </c>
      <c r="E141" s="230" t="s">
        <v>2920</v>
      </c>
      <c r="F141" s="231" t="s">
        <v>2921</v>
      </c>
      <c r="G141" s="232" t="s">
        <v>250</v>
      </c>
      <c r="H141" s="233">
        <v>23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247</v>
      </c>
      <c r="AU141" s="241" t="s">
        <v>92</v>
      </c>
      <c r="AY141" s="18" t="s">
        <v>244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330</v>
      </c>
    </row>
    <row r="142" s="2" customFormat="1" ht="16.5" customHeight="1">
      <c r="A142" s="39"/>
      <c r="B142" s="40"/>
      <c r="C142" s="229" t="s">
        <v>288</v>
      </c>
      <c r="D142" s="229" t="s">
        <v>247</v>
      </c>
      <c r="E142" s="230" t="s">
        <v>2922</v>
      </c>
      <c r="F142" s="231" t="s">
        <v>2923</v>
      </c>
      <c r="G142" s="232" t="s">
        <v>250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247</v>
      </c>
      <c r="AU142" s="241" t="s">
        <v>92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341</v>
      </c>
    </row>
    <row r="143" s="2" customFormat="1" ht="16.5" customHeight="1">
      <c r="A143" s="39"/>
      <c r="B143" s="40"/>
      <c r="C143" s="229" t="s">
        <v>292</v>
      </c>
      <c r="D143" s="229" t="s">
        <v>247</v>
      </c>
      <c r="E143" s="230" t="s">
        <v>2924</v>
      </c>
      <c r="F143" s="231" t="s">
        <v>2925</v>
      </c>
      <c r="G143" s="232" t="s">
        <v>250</v>
      </c>
      <c r="H143" s="233">
        <v>2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247</v>
      </c>
      <c r="AU143" s="241" t="s">
        <v>92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354</v>
      </c>
    </row>
    <row r="144" s="2" customFormat="1" ht="33" customHeight="1">
      <c r="A144" s="39"/>
      <c r="B144" s="40"/>
      <c r="C144" s="229" t="s">
        <v>297</v>
      </c>
      <c r="D144" s="229" t="s">
        <v>247</v>
      </c>
      <c r="E144" s="230" t="s">
        <v>2926</v>
      </c>
      <c r="F144" s="231" t="s">
        <v>2927</v>
      </c>
      <c r="G144" s="232" t="s">
        <v>250</v>
      </c>
      <c r="H144" s="233">
        <v>3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247</v>
      </c>
      <c r="AU144" s="241" t="s">
        <v>92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369</v>
      </c>
    </row>
    <row r="145" s="2" customFormat="1" ht="16.5" customHeight="1">
      <c r="A145" s="39"/>
      <c r="B145" s="40"/>
      <c r="C145" s="229" t="s">
        <v>8</v>
      </c>
      <c r="D145" s="229" t="s">
        <v>247</v>
      </c>
      <c r="E145" s="230" t="s">
        <v>2928</v>
      </c>
      <c r="F145" s="231" t="s">
        <v>2929</v>
      </c>
      <c r="G145" s="232" t="s">
        <v>250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247</v>
      </c>
      <c r="AU145" s="241" t="s">
        <v>92</v>
      </c>
      <c r="AY145" s="18" t="s">
        <v>244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384</v>
      </c>
    </row>
    <row r="146" s="2" customFormat="1" ht="33" customHeight="1">
      <c r="A146" s="39"/>
      <c r="B146" s="40"/>
      <c r="C146" s="229" t="s">
        <v>311</v>
      </c>
      <c r="D146" s="229" t="s">
        <v>247</v>
      </c>
      <c r="E146" s="230" t="s">
        <v>2930</v>
      </c>
      <c r="F146" s="231" t="s">
        <v>2931</v>
      </c>
      <c r="G146" s="232" t="s">
        <v>250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247</v>
      </c>
      <c r="AU146" s="241" t="s">
        <v>92</v>
      </c>
      <c r="AY146" s="18" t="s">
        <v>244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394</v>
      </c>
    </row>
    <row r="147" s="2" customFormat="1" ht="16.5" customHeight="1">
      <c r="A147" s="39"/>
      <c r="B147" s="40"/>
      <c r="C147" s="229" t="s">
        <v>320</v>
      </c>
      <c r="D147" s="229" t="s">
        <v>247</v>
      </c>
      <c r="E147" s="230" t="s">
        <v>2932</v>
      </c>
      <c r="F147" s="231" t="s">
        <v>2933</v>
      </c>
      <c r="G147" s="232" t="s">
        <v>250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247</v>
      </c>
      <c r="AU147" s="241" t="s">
        <v>92</v>
      </c>
      <c r="AY147" s="18" t="s">
        <v>244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405</v>
      </c>
    </row>
    <row r="148" s="2" customFormat="1" ht="33" customHeight="1">
      <c r="A148" s="39"/>
      <c r="B148" s="40"/>
      <c r="C148" s="229" t="s">
        <v>325</v>
      </c>
      <c r="D148" s="229" t="s">
        <v>247</v>
      </c>
      <c r="E148" s="230" t="s">
        <v>2934</v>
      </c>
      <c r="F148" s="231" t="s">
        <v>2935</v>
      </c>
      <c r="G148" s="232" t="s">
        <v>250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247</v>
      </c>
      <c r="AU148" s="241" t="s">
        <v>92</v>
      </c>
      <c r="AY148" s="18" t="s">
        <v>244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415</v>
      </c>
    </row>
    <row r="149" s="2" customFormat="1" ht="16.5" customHeight="1">
      <c r="A149" s="39"/>
      <c r="B149" s="40"/>
      <c r="C149" s="229" t="s">
        <v>330</v>
      </c>
      <c r="D149" s="229" t="s">
        <v>247</v>
      </c>
      <c r="E149" s="230" t="s">
        <v>2936</v>
      </c>
      <c r="F149" s="231" t="s">
        <v>2937</v>
      </c>
      <c r="G149" s="232" t="s">
        <v>250</v>
      </c>
      <c r="H149" s="233">
        <v>4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247</v>
      </c>
      <c r="AU149" s="241" t="s">
        <v>92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427</v>
      </c>
    </row>
    <row r="150" s="2" customFormat="1" ht="33" customHeight="1">
      <c r="A150" s="39"/>
      <c r="B150" s="40"/>
      <c r="C150" s="229" t="s">
        <v>335</v>
      </c>
      <c r="D150" s="229" t="s">
        <v>247</v>
      </c>
      <c r="E150" s="230" t="s">
        <v>2938</v>
      </c>
      <c r="F150" s="231" t="s">
        <v>2939</v>
      </c>
      <c r="G150" s="232" t="s">
        <v>250</v>
      </c>
      <c r="H150" s="233">
        <v>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247</v>
      </c>
      <c r="AU150" s="241" t="s">
        <v>92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439</v>
      </c>
    </row>
    <row r="151" s="2" customFormat="1" ht="16.5" customHeight="1">
      <c r="A151" s="39"/>
      <c r="B151" s="40"/>
      <c r="C151" s="229" t="s">
        <v>341</v>
      </c>
      <c r="D151" s="229" t="s">
        <v>247</v>
      </c>
      <c r="E151" s="230" t="s">
        <v>2940</v>
      </c>
      <c r="F151" s="231" t="s">
        <v>2941</v>
      </c>
      <c r="G151" s="232" t="s">
        <v>250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247</v>
      </c>
      <c r="AU151" s="241" t="s">
        <v>92</v>
      </c>
      <c r="AY151" s="18" t="s">
        <v>244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454</v>
      </c>
    </row>
    <row r="152" s="2" customFormat="1" ht="16.5" customHeight="1">
      <c r="A152" s="39"/>
      <c r="B152" s="40"/>
      <c r="C152" s="229" t="s">
        <v>349</v>
      </c>
      <c r="D152" s="229" t="s">
        <v>247</v>
      </c>
      <c r="E152" s="230" t="s">
        <v>2942</v>
      </c>
      <c r="F152" s="231" t="s">
        <v>2943</v>
      </c>
      <c r="G152" s="232" t="s">
        <v>250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247</v>
      </c>
      <c r="AU152" s="241" t="s">
        <v>92</v>
      </c>
      <c r="AY152" s="18" t="s">
        <v>244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465</v>
      </c>
    </row>
    <row r="153" s="2" customFormat="1" ht="33" customHeight="1">
      <c r="A153" s="39"/>
      <c r="B153" s="40"/>
      <c r="C153" s="229" t="s">
        <v>354</v>
      </c>
      <c r="D153" s="229" t="s">
        <v>247</v>
      </c>
      <c r="E153" s="230" t="s">
        <v>2944</v>
      </c>
      <c r="F153" s="231" t="s">
        <v>2945</v>
      </c>
      <c r="G153" s="232" t="s">
        <v>250</v>
      </c>
      <c r="H153" s="233">
        <v>2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247</v>
      </c>
      <c r="AU153" s="241" t="s">
        <v>92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481</v>
      </c>
    </row>
    <row r="154" s="2" customFormat="1" ht="24.15" customHeight="1">
      <c r="A154" s="39"/>
      <c r="B154" s="40"/>
      <c r="C154" s="229" t="s">
        <v>7</v>
      </c>
      <c r="D154" s="229" t="s">
        <v>247</v>
      </c>
      <c r="E154" s="230" t="s">
        <v>2946</v>
      </c>
      <c r="F154" s="231" t="s">
        <v>2947</v>
      </c>
      <c r="G154" s="232" t="s">
        <v>184</v>
      </c>
      <c r="H154" s="233">
        <v>50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247</v>
      </c>
      <c r="AU154" s="241" t="s">
        <v>92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2066</v>
      </c>
    </row>
    <row r="155" s="2" customFormat="1" ht="21.75" customHeight="1">
      <c r="A155" s="39"/>
      <c r="B155" s="40"/>
      <c r="C155" s="229" t="s">
        <v>369</v>
      </c>
      <c r="D155" s="229" t="s">
        <v>247</v>
      </c>
      <c r="E155" s="230" t="s">
        <v>2948</v>
      </c>
      <c r="F155" s="231" t="s">
        <v>2949</v>
      </c>
      <c r="G155" s="232" t="s">
        <v>184</v>
      </c>
      <c r="H155" s="233">
        <v>50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247</v>
      </c>
      <c r="AU155" s="241" t="s">
        <v>92</v>
      </c>
      <c r="AY155" s="18" t="s">
        <v>244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514</v>
      </c>
    </row>
    <row r="156" s="2" customFormat="1" ht="24.15" customHeight="1">
      <c r="A156" s="39"/>
      <c r="B156" s="40"/>
      <c r="C156" s="229" t="s">
        <v>375</v>
      </c>
      <c r="D156" s="229" t="s">
        <v>247</v>
      </c>
      <c r="E156" s="230" t="s">
        <v>2950</v>
      </c>
      <c r="F156" s="231" t="s">
        <v>2951</v>
      </c>
      <c r="G156" s="232" t="s">
        <v>1940</v>
      </c>
      <c r="H156" s="309"/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247</v>
      </c>
      <c r="AU156" s="241" t="s">
        <v>92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549</v>
      </c>
    </row>
    <row r="157" s="12" customFormat="1" ht="22.8" customHeight="1">
      <c r="A157" s="12"/>
      <c r="B157" s="213"/>
      <c r="C157" s="214"/>
      <c r="D157" s="215" t="s">
        <v>82</v>
      </c>
      <c r="E157" s="227" t="s">
        <v>2952</v>
      </c>
      <c r="F157" s="227" t="s">
        <v>2953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SUM(P158:P178)</f>
        <v>0</v>
      </c>
      <c r="Q157" s="221"/>
      <c r="R157" s="222">
        <f>SUM(R158:R178)</f>
        <v>0</v>
      </c>
      <c r="S157" s="221"/>
      <c r="T157" s="223">
        <f>SUM(T158:T178)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90</v>
      </c>
      <c r="AT157" s="225" t="s">
        <v>82</v>
      </c>
      <c r="AU157" s="225" t="s">
        <v>90</v>
      </c>
      <c r="AY157" s="224" t="s">
        <v>244</v>
      </c>
      <c r="BK157" s="226">
        <f>SUM(BK158:BK178)</f>
        <v>0</v>
      </c>
    </row>
    <row r="158" s="2" customFormat="1" ht="24.15" customHeight="1">
      <c r="A158" s="39"/>
      <c r="B158" s="40"/>
      <c r="C158" s="229" t="s">
        <v>384</v>
      </c>
      <c r="D158" s="229" t="s">
        <v>247</v>
      </c>
      <c r="E158" s="230" t="s">
        <v>2954</v>
      </c>
      <c r="F158" s="231" t="s">
        <v>2955</v>
      </c>
      <c r="G158" s="232" t="s">
        <v>250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247</v>
      </c>
      <c r="AU158" s="241" t="s">
        <v>92</v>
      </c>
      <c r="AY158" s="18" t="s">
        <v>244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567</v>
      </c>
    </row>
    <row r="159" s="2" customFormat="1" ht="16.5" customHeight="1">
      <c r="A159" s="39"/>
      <c r="B159" s="40"/>
      <c r="C159" s="229" t="s">
        <v>389</v>
      </c>
      <c r="D159" s="229" t="s">
        <v>247</v>
      </c>
      <c r="E159" s="230" t="s">
        <v>2956</v>
      </c>
      <c r="F159" s="231" t="s">
        <v>2957</v>
      </c>
      <c r="G159" s="232" t="s">
        <v>250</v>
      </c>
      <c r="H159" s="233">
        <v>3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247</v>
      </c>
      <c r="AU159" s="241" t="s">
        <v>92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585</v>
      </c>
    </row>
    <row r="160" s="2" customFormat="1" ht="24.15" customHeight="1">
      <c r="A160" s="39"/>
      <c r="B160" s="40"/>
      <c r="C160" s="229" t="s">
        <v>394</v>
      </c>
      <c r="D160" s="229" t="s">
        <v>247</v>
      </c>
      <c r="E160" s="230" t="s">
        <v>2958</v>
      </c>
      <c r="F160" s="231" t="s">
        <v>2959</v>
      </c>
      <c r="G160" s="232" t="s">
        <v>184</v>
      </c>
      <c r="H160" s="233">
        <v>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247</v>
      </c>
      <c r="AU160" s="241" t="s">
        <v>92</v>
      </c>
      <c r="AY160" s="18" t="s">
        <v>244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595</v>
      </c>
    </row>
    <row r="161" s="2" customFormat="1" ht="16.5" customHeight="1">
      <c r="A161" s="39"/>
      <c r="B161" s="40"/>
      <c r="C161" s="229" t="s">
        <v>399</v>
      </c>
      <c r="D161" s="229" t="s">
        <v>247</v>
      </c>
      <c r="E161" s="230" t="s">
        <v>2960</v>
      </c>
      <c r="F161" s="231" t="s">
        <v>2961</v>
      </c>
      <c r="G161" s="232" t="s">
        <v>184</v>
      </c>
      <c r="H161" s="233">
        <v>14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247</v>
      </c>
      <c r="AU161" s="241" t="s">
        <v>92</v>
      </c>
      <c r="AY161" s="18" t="s">
        <v>244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607</v>
      </c>
    </row>
    <row r="162" s="2" customFormat="1" ht="16.5" customHeight="1">
      <c r="A162" s="39"/>
      <c r="B162" s="40"/>
      <c r="C162" s="229" t="s">
        <v>405</v>
      </c>
      <c r="D162" s="229" t="s">
        <v>247</v>
      </c>
      <c r="E162" s="230" t="s">
        <v>2962</v>
      </c>
      <c r="F162" s="231" t="s">
        <v>2963</v>
      </c>
      <c r="G162" s="232" t="s">
        <v>184</v>
      </c>
      <c r="H162" s="233">
        <v>4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247</v>
      </c>
      <c r="AU162" s="241" t="s">
        <v>92</v>
      </c>
      <c r="AY162" s="18" t="s">
        <v>244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634</v>
      </c>
    </row>
    <row r="163" s="2" customFormat="1" ht="16.5" customHeight="1">
      <c r="A163" s="39"/>
      <c r="B163" s="40"/>
      <c r="C163" s="229" t="s">
        <v>411</v>
      </c>
      <c r="D163" s="229" t="s">
        <v>247</v>
      </c>
      <c r="E163" s="230" t="s">
        <v>2964</v>
      </c>
      <c r="F163" s="231" t="s">
        <v>2965</v>
      </c>
      <c r="G163" s="232" t="s">
        <v>184</v>
      </c>
      <c r="H163" s="233">
        <v>14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330</v>
      </c>
      <c r="AT163" s="241" t="s">
        <v>247</v>
      </c>
      <c r="AU163" s="241" t="s">
        <v>92</v>
      </c>
      <c r="AY163" s="18" t="s">
        <v>244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330</v>
      </c>
      <c r="BM163" s="241" t="s">
        <v>642</v>
      </c>
    </row>
    <row r="164" s="2" customFormat="1" ht="16.5" customHeight="1">
      <c r="A164" s="39"/>
      <c r="B164" s="40"/>
      <c r="C164" s="229" t="s">
        <v>415</v>
      </c>
      <c r="D164" s="229" t="s">
        <v>247</v>
      </c>
      <c r="E164" s="230" t="s">
        <v>2966</v>
      </c>
      <c r="F164" s="231" t="s">
        <v>2967</v>
      </c>
      <c r="G164" s="232" t="s">
        <v>184</v>
      </c>
      <c r="H164" s="233">
        <v>20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330</v>
      </c>
      <c r="AT164" s="241" t="s">
        <v>247</v>
      </c>
      <c r="AU164" s="241" t="s">
        <v>92</v>
      </c>
      <c r="AY164" s="18" t="s">
        <v>244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330</v>
      </c>
      <c r="BM164" s="241" t="s">
        <v>650</v>
      </c>
    </row>
    <row r="165" s="2" customFormat="1" ht="16.5" customHeight="1">
      <c r="A165" s="39"/>
      <c r="B165" s="40"/>
      <c r="C165" s="229" t="s">
        <v>419</v>
      </c>
      <c r="D165" s="229" t="s">
        <v>247</v>
      </c>
      <c r="E165" s="230" t="s">
        <v>2968</v>
      </c>
      <c r="F165" s="231" t="s">
        <v>2969</v>
      </c>
      <c r="G165" s="232" t="s">
        <v>184</v>
      </c>
      <c r="H165" s="233">
        <v>75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247</v>
      </c>
      <c r="AU165" s="241" t="s">
        <v>92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668</v>
      </c>
    </row>
    <row r="166" s="2" customFormat="1" ht="21.75" customHeight="1">
      <c r="A166" s="39"/>
      <c r="B166" s="40"/>
      <c r="C166" s="229" t="s">
        <v>427</v>
      </c>
      <c r="D166" s="229" t="s">
        <v>247</v>
      </c>
      <c r="E166" s="230" t="s">
        <v>2970</v>
      </c>
      <c r="F166" s="231" t="s">
        <v>2971</v>
      </c>
      <c r="G166" s="232" t="s">
        <v>184</v>
      </c>
      <c r="H166" s="233">
        <v>20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247</v>
      </c>
      <c r="AU166" s="241" t="s">
        <v>92</v>
      </c>
      <c r="AY166" s="18" t="s">
        <v>244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772</v>
      </c>
    </row>
    <row r="167" s="2" customFormat="1" ht="21.75" customHeight="1">
      <c r="A167" s="39"/>
      <c r="B167" s="40"/>
      <c r="C167" s="229" t="s">
        <v>432</v>
      </c>
      <c r="D167" s="229" t="s">
        <v>247</v>
      </c>
      <c r="E167" s="230" t="s">
        <v>2972</v>
      </c>
      <c r="F167" s="231" t="s">
        <v>2973</v>
      </c>
      <c r="G167" s="232" t="s">
        <v>184</v>
      </c>
      <c r="H167" s="233">
        <v>5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330</v>
      </c>
      <c r="AT167" s="241" t="s">
        <v>247</v>
      </c>
      <c r="AU167" s="241" t="s">
        <v>92</v>
      </c>
      <c r="AY167" s="18" t="s">
        <v>244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330</v>
      </c>
      <c r="BM167" s="241" t="s">
        <v>798</v>
      </c>
    </row>
    <row r="168" s="2" customFormat="1" ht="21.75" customHeight="1">
      <c r="A168" s="39"/>
      <c r="B168" s="40"/>
      <c r="C168" s="229" t="s">
        <v>439</v>
      </c>
      <c r="D168" s="229" t="s">
        <v>247</v>
      </c>
      <c r="E168" s="230" t="s">
        <v>2974</v>
      </c>
      <c r="F168" s="231" t="s">
        <v>2975</v>
      </c>
      <c r="G168" s="232" t="s">
        <v>184</v>
      </c>
      <c r="H168" s="233">
        <v>10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247</v>
      </c>
      <c r="AU168" s="241" t="s">
        <v>92</v>
      </c>
      <c r="AY168" s="18" t="s">
        <v>244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807</v>
      </c>
    </row>
    <row r="169" s="2" customFormat="1" ht="16.5" customHeight="1">
      <c r="A169" s="39"/>
      <c r="B169" s="40"/>
      <c r="C169" s="229" t="s">
        <v>446</v>
      </c>
      <c r="D169" s="229" t="s">
        <v>247</v>
      </c>
      <c r="E169" s="230" t="s">
        <v>2976</v>
      </c>
      <c r="F169" s="231" t="s">
        <v>2977</v>
      </c>
      <c r="G169" s="232" t="s">
        <v>250</v>
      </c>
      <c r="H169" s="233">
        <v>3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330</v>
      </c>
      <c r="AT169" s="241" t="s">
        <v>247</v>
      </c>
      <c r="AU169" s="241" t="s">
        <v>92</v>
      </c>
      <c r="AY169" s="18" t="s">
        <v>244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819</v>
      </c>
    </row>
    <row r="170" s="2" customFormat="1" ht="16.5" customHeight="1">
      <c r="A170" s="39"/>
      <c r="B170" s="40"/>
      <c r="C170" s="229" t="s">
        <v>454</v>
      </c>
      <c r="D170" s="229" t="s">
        <v>247</v>
      </c>
      <c r="E170" s="230" t="s">
        <v>2978</v>
      </c>
      <c r="F170" s="231" t="s">
        <v>2979</v>
      </c>
      <c r="G170" s="232" t="s">
        <v>250</v>
      </c>
      <c r="H170" s="233">
        <v>7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330</v>
      </c>
      <c r="AT170" s="241" t="s">
        <v>247</v>
      </c>
      <c r="AU170" s="241" t="s">
        <v>92</v>
      </c>
      <c r="AY170" s="18" t="s">
        <v>244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330</v>
      </c>
      <c r="BM170" s="241" t="s">
        <v>827</v>
      </c>
    </row>
    <row r="171" s="2" customFormat="1" ht="16.5" customHeight="1">
      <c r="A171" s="39"/>
      <c r="B171" s="40"/>
      <c r="C171" s="229" t="s">
        <v>460</v>
      </c>
      <c r="D171" s="229" t="s">
        <v>247</v>
      </c>
      <c r="E171" s="230" t="s">
        <v>2980</v>
      </c>
      <c r="F171" s="231" t="s">
        <v>2981</v>
      </c>
      <c r="G171" s="232" t="s">
        <v>250</v>
      </c>
      <c r="H171" s="233">
        <v>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330</v>
      </c>
      <c r="AT171" s="241" t="s">
        <v>247</v>
      </c>
      <c r="AU171" s="241" t="s">
        <v>92</v>
      </c>
      <c r="AY171" s="18" t="s">
        <v>244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330</v>
      </c>
      <c r="BM171" s="241" t="s">
        <v>842</v>
      </c>
    </row>
    <row r="172" s="2" customFormat="1" ht="21.75" customHeight="1">
      <c r="A172" s="39"/>
      <c r="B172" s="40"/>
      <c r="C172" s="229" t="s">
        <v>465</v>
      </c>
      <c r="D172" s="229" t="s">
        <v>247</v>
      </c>
      <c r="E172" s="230" t="s">
        <v>2982</v>
      </c>
      <c r="F172" s="231" t="s">
        <v>2983</v>
      </c>
      <c r="G172" s="232" t="s">
        <v>250</v>
      </c>
      <c r="H172" s="233">
        <v>7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330</v>
      </c>
      <c r="AT172" s="241" t="s">
        <v>247</v>
      </c>
      <c r="AU172" s="241" t="s">
        <v>92</v>
      </c>
      <c r="AY172" s="18" t="s">
        <v>244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330</v>
      </c>
      <c r="BM172" s="241" t="s">
        <v>856</v>
      </c>
    </row>
    <row r="173" s="2" customFormat="1" ht="24.15" customHeight="1">
      <c r="A173" s="39"/>
      <c r="B173" s="40"/>
      <c r="C173" s="229" t="s">
        <v>470</v>
      </c>
      <c r="D173" s="229" t="s">
        <v>247</v>
      </c>
      <c r="E173" s="230" t="s">
        <v>2984</v>
      </c>
      <c r="F173" s="231" t="s">
        <v>2985</v>
      </c>
      <c r="G173" s="232" t="s">
        <v>250</v>
      </c>
      <c r="H173" s="233">
        <v>5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247</v>
      </c>
      <c r="AU173" s="241" t="s">
        <v>92</v>
      </c>
      <c r="AY173" s="18" t="s">
        <v>244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867</v>
      </c>
    </row>
    <row r="174" s="2" customFormat="1" ht="16.5" customHeight="1">
      <c r="A174" s="39"/>
      <c r="B174" s="40"/>
      <c r="C174" s="229" t="s">
        <v>481</v>
      </c>
      <c r="D174" s="229" t="s">
        <v>247</v>
      </c>
      <c r="E174" s="230" t="s">
        <v>2986</v>
      </c>
      <c r="F174" s="231" t="s">
        <v>2987</v>
      </c>
      <c r="G174" s="232" t="s">
        <v>250</v>
      </c>
      <c r="H174" s="233">
        <v>4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247</v>
      </c>
      <c r="AU174" s="241" t="s">
        <v>92</v>
      </c>
      <c r="AY174" s="18" t="s">
        <v>244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876</v>
      </c>
    </row>
    <row r="175" s="2" customFormat="1" ht="16.5" customHeight="1">
      <c r="A175" s="39"/>
      <c r="B175" s="40"/>
      <c r="C175" s="229" t="s">
        <v>2062</v>
      </c>
      <c r="D175" s="229" t="s">
        <v>247</v>
      </c>
      <c r="E175" s="230" t="s">
        <v>2988</v>
      </c>
      <c r="F175" s="231" t="s">
        <v>2989</v>
      </c>
      <c r="G175" s="232" t="s">
        <v>250</v>
      </c>
      <c r="H175" s="233">
        <v>5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330</v>
      </c>
      <c r="AT175" s="241" t="s">
        <v>247</v>
      </c>
      <c r="AU175" s="241" t="s">
        <v>92</v>
      </c>
      <c r="AY175" s="18" t="s">
        <v>244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330</v>
      </c>
      <c r="BM175" s="241" t="s">
        <v>886</v>
      </c>
    </row>
    <row r="176" s="2" customFormat="1" ht="24.15" customHeight="1">
      <c r="A176" s="39"/>
      <c r="B176" s="40"/>
      <c r="C176" s="229" t="s">
        <v>2066</v>
      </c>
      <c r="D176" s="229" t="s">
        <v>247</v>
      </c>
      <c r="E176" s="230" t="s">
        <v>2990</v>
      </c>
      <c r="F176" s="231" t="s">
        <v>2991</v>
      </c>
      <c r="G176" s="232" t="s">
        <v>184</v>
      </c>
      <c r="H176" s="233">
        <v>180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330</v>
      </c>
      <c r="AT176" s="241" t="s">
        <v>247</v>
      </c>
      <c r="AU176" s="241" t="s">
        <v>92</v>
      </c>
      <c r="AY176" s="18" t="s">
        <v>244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330</v>
      </c>
      <c r="BM176" s="241" t="s">
        <v>894</v>
      </c>
    </row>
    <row r="177" s="2" customFormat="1" ht="24.15" customHeight="1">
      <c r="A177" s="39"/>
      <c r="B177" s="40"/>
      <c r="C177" s="229" t="s">
        <v>2070</v>
      </c>
      <c r="D177" s="229" t="s">
        <v>247</v>
      </c>
      <c r="E177" s="230" t="s">
        <v>2992</v>
      </c>
      <c r="F177" s="231" t="s">
        <v>2993</v>
      </c>
      <c r="G177" s="232" t="s">
        <v>2994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330</v>
      </c>
      <c r="AT177" s="241" t="s">
        <v>247</v>
      </c>
      <c r="AU177" s="241" t="s">
        <v>92</v>
      </c>
      <c r="AY177" s="18" t="s">
        <v>244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966</v>
      </c>
    </row>
    <row r="178" s="2" customFormat="1" ht="24.15" customHeight="1">
      <c r="A178" s="39"/>
      <c r="B178" s="40"/>
      <c r="C178" s="229" t="s">
        <v>514</v>
      </c>
      <c r="D178" s="229" t="s">
        <v>247</v>
      </c>
      <c r="E178" s="230" t="s">
        <v>2995</v>
      </c>
      <c r="F178" s="231" t="s">
        <v>2951</v>
      </c>
      <c r="G178" s="232" t="s">
        <v>1940</v>
      </c>
      <c r="H178" s="309"/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247</v>
      </c>
      <c r="AU178" s="241" t="s">
        <v>92</v>
      </c>
      <c r="AY178" s="18" t="s">
        <v>244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975</v>
      </c>
    </row>
    <row r="179" s="12" customFormat="1" ht="22.8" customHeight="1">
      <c r="A179" s="12"/>
      <c r="B179" s="213"/>
      <c r="C179" s="214"/>
      <c r="D179" s="215" t="s">
        <v>82</v>
      </c>
      <c r="E179" s="227" t="s">
        <v>2996</v>
      </c>
      <c r="F179" s="227" t="s">
        <v>2997</v>
      </c>
      <c r="G179" s="214"/>
      <c r="H179" s="214"/>
      <c r="I179" s="217"/>
      <c r="J179" s="228">
        <f>BK179</f>
        <v>0</v>
      </c>
      <c r="K179" s="214"/>
      <c r="L179" s="219"/>
      <c r="M179" s="220"/>
      <c r="N179" s="221"/>
      <c r="O179" s="221"/>
      <c r="P179" s="222">
        <f>SUM(P180:P183)</f>
        <v>0</v>
      </c>
      <c r="Q179" s="221"/>
      <c r="R179" s="222">
        <f>SUM(R180:R183)</f>
        <v>0</v>
      </c>
      <c r="S179" s="221"/>
      <c r="T179" s="223">
        <f>SUM(T180:T183)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4" t="s">
        <v>90</v>
      </c>
      <c r="AT179" s="225" t="s">
        <v>82</v>
      </c>
      <c r="AU179" s="225" t="s">
        <v>90</v>
      </c>
      <c r="AY179" s="224" t="s">
        <v>244</v>
      </c>
      <c r="BK179" s="226">
        <f>SUM(BK180:BK183)</f>
        <v>0</v>
      </c>
    </row>
    <row r="180" s="2" customFormat="1" ht="16.5" customHeight="1">
      <c r="A180" s="39"/>
      <c r="B180" s="40"/>
      <c r="C180" s="229" t="s">
        <v>535</v>
      </c>
      <c r="D180" s="229" t="s">
        <v>247</v>
      </c>
      <c r="E180" s="230" t="s">
        <v>2998</v>
      </c>
      <c r="F180" s="231" t="s">
        <v>2999</v>
      </c>
      <c r="G180" s="232" t="s">
        <v>184</v>
      </c>
      <c r="H180" s="233">
        <v>45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330</v>
      </c>
      <c r="AT180" s="241" t="s">
        <v>247</v>
      </c>
      <c r="AU180" s="241" t="s">
        <v>92</v>
      </c>
      <c r="AY180" s="18" t="s">
        <v>244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330</v>
      </c>
      <c r="BM180" s="241" t="s">
        <v>1019</v>
      </c>
    </row>
    <row r="181" s="2" customFormat="1" ht="24.15" customHeight="1">
      <c r="A181" s="39"/>
      <c r="B181" s="40"/>
      <c r="C181" s="229" t="s">
        <v>540</v>
      </c>
      <c r="D181" s="229" t="s">
        <v>247</v>
      </c>
      <c r="E181" s="230" t="s">
        <v>3000</v>
      </c>
      <c r="F181" s="231" t="s">
        <v>3001</v>
      </c>
      <c r="G181" s="232" t="s">
        <v>250</v>
      </c>
      <c r="H181" s="233">
        <v>3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330</v>
      </c>
      <c r="AT181" s="241" t="s">
        <v>247</v>
      </c>
      <c r="AU181" s="241" t="s">
        <v>92</v>
      </c>
      <c r="AY181" s="18" t="s">
        <v>244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330</v>
      </c>
      <c r="BM181" s="241" t="s">
        <v>1141</v>
      </c>
    </row>
    <row r="182" s="2" customFormat="1" ht="24.15" customHeight="1">
      <c r="A182" s="39"/>
      <c r="B182" s="40"/>
      <c r="C182" s="229" t="s">
        <v>545</v>
      </c>
      <c r="D182" s="229" t="s">
        <v>247</v>
      </c>
      <c r="E182" s="230" t="s">
        <v>2990</v>
      </c>
      <c r="F182" s="231" t="s">
        <v>2991</v>
      </c>
      <c r="G182" s="232" t="s">
        <v>184</v>
      </c>
      <c r="H182" s="233">
        <v>45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330</v>
      </c>
      <c r="AT182" s="241" t="s">
        <v>247</v>
      </c>
      <c r="AU182" s="241" t="s">
        <v>92</v>
      </c>
      <c r="AY182" s="18" t="s">
        <v>244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330</v>
      </c>
      <c r="BM182" s="241" t="s">
        <v>1150</v>
      </c>
    </row>
    <row r="183" s="2" customFormat="1" ht="24.15" customHeight="1">
      <c r="A183" s="39"/>
      <c r="B183" s="40"/>
      <c r="C183" s="229" t="s">
        <v>549</v>
      </c>
      <c r="D183" s="229" t="s">
        <v>247</v>
      </c>
      <c r="E183" s="230" t="s">
        <v>2995</v>
      </c>
      <c r="F183" s="231" t="s">
        <v>2951</v>
      </c>
      <c r="G183" s="232" t="s">
        <v>1940</v>
      </c>
      <c r="H183" s="309"/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330</v>
      </c>
      <c r="AT183" s="241" t="s">
        <v>247</v>
      </c>
      <c r="AU183" s="241" t="s">
        <v>92</v>
      </c>
      <c r="AY183" s="18" t="s">
        <v>244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330</v>
      </c>
      <c r="BM183" s="241" t="s">
        <v>1213</v>
      </c>
    </row>
    <row r="184" s="12" customFormat="1" ht="22.8" customHeight="1">
      <c r="A184" s="12"/>
      <c r="B184" s="213"/>
      <c r="C184" s="214"/>
      <c r="D184" s="215" t="s">
        <v>82</v>
      </c>
      <c r="E184" s="227" t="s">
        <v>3002</v>
      </c>
      <c r="F184" s="227" t="s">
        <v>3003</v>
      </c>
      <c r="G184" s="214"/>
      <c r="H184" s="214"/>
      <c r="I184" s="217"/>
      <c r="J184" s="228">
        <f>BK184</f>
        <v>0</v>
      </c>
      <c r="K184" s="214"/>
      <c r="L184" s="219"/>
      <c r="M184" s="220"/>
      <c r="N184" s="221"/>
      <c r="O184" s="221"/>
      <c r="P184" s="222">
        <f>SUM(P185:P209)</f>
        <v>0</v>
      </c>
      <c r="Q184" s="221"/>
      <c r="R184" s="222">
        <f>SUM(R185:R209)</f>
        <v>0</v>
      </c>
      <c r="S184" s="221"/>
      <c r="T184" s="223">
        <f>SUM(T185:T209)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4" t="s">
        <v>90</v>
      </c>
      <c r="AT184" s="225" t="s">
        <v>82</v>
      </c>
      <c r="AU184" s="225" t="s">
        <v>90</v>
      </c>
      <c r="AY184" s="224" t="s">
        <v>244</v>
      </c>
      <c r="BK184" s="226">
        <f>SUM(BK185:BK209)</f>
        <v>0</v>
      </c>
    </row>
    <row r="185" s="2" customFormat="1" ht="24.15" customHeight="1">
      <c r="A185" s="39"/>
      <c r="B185" s="40"/>
      <c r="C185" s="229" t="s">
        <v>554</v>
      </c>
      <c r="D185" s="229" t="s">
        <v>247</v>
      </c>
      <c r="E185" s="230" t="s">
        <v>3004</v>
      </c>
      <c r="F185" s="231" t="s">
        <v>3005</v>
      </c>
      <c r="G185" s="232" t="s">
        <v>184</v>
      </c>
      <c r="H185" s="233">
        <v>35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330</v>
      </c>
      <c r="AT185" s="241" t="s">
        <v>247</v>
      </c>
      <c r="AU185" s="241" t="s">
        <v>92</v>
      </c>
      <c r="AY185" s="18" t="s">
        <v>244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330</v>
      </c>
      <c r="BM185" s="241" t="s">
        <v>1222</v>
      </c>
    </row>
    <row r="186" s="2" customFormat="1" ht="24.15" customHeight="1">
      <c r="A186" s="39"/>
      <c r="B186" s="40"/>
      <c r="C186" s="229" t="s">
        <v>567</v>
      </c>
      <c r="D186" s="229" t="s">
        <v>247</v>
      </c>
      <c r="E186" s="230" t="s">
        <v>3006</v>
      </c>
      <c r="F186" s="231" t="s">
        <v>3007</v>
      </c>
      <c r="G186" s="232" t="s">
        <v>184</v>
      </c>
      <c r="H186" s="233">
        <v>20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330</v>
      </c>
      <c r="AT186" s="241" t="s">
        <v>247</v>
      </c>
      <c r="AU186" s="241" t="s">
        <v>92</v>
      </c>
      <c r="AY186" s="18" t="s">
        <v>244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330</v>
      </c>
      <c r="BM186" s="241" t="s">
        <v>1230</v>
      </c>
    </row>
    <row r="187" s="2" customFormat="1" ht="21.75" customHeight="1">
      <c r="A187" s="39"/>
      <c r="B187" s="40"/>
      <c r="C187" s="229" t="s">
        <v>578</v>
      </c>
      <c r="D187" s="229" t="s">
        <v>247</v>
      </c>
      <c r="E187" s="230" t="s">
        <v>3008</v>
      </c>
      <c r="F187" s="231" t="s">
        <v>3009</v>
      </c>
      <c r="G187" s="232" t="s">
        <v>184</v>
      </c>
      <c r="H187" s="233">
        <v>20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330</v>
      </c>
      <c r="AT187" s="241" t="s">
        <v>247</v>
      </c>
      <c r="AU187" s="241" t="s">
        <v>92</v>
      </c>
      <c r="AY187" s="18" t="s">
        <v>244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330</v>
      </c>
      <c r="BM187" s="241" t="s">
        <v>1239</v>
      </c>
    </row>
    <row r="188" s="2" customFormat="1" ht="21.75" customHeight="1">
      <c r="A188" s="39"/>
      <c r="B188" s="40"/>
      <c r="C188" s="229" t="s">
        <v>585</v>
      </c>
      <c r="D188" s="229" t="s">
        <v>247</v>
      </c>
      <c r="E188" s="230" t="s">
        <v>3010</v>
      </c>
      <c r="F188" s="231" t="s">
        <v>3011</v>
      </c>
      <c r="G188" s="232" t="s">
        <v>184</v>
      </c>
      <c r="H188" s="233">
        <v>10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330</v>
      </c>
      <c r="AT188" s="241" t="s">
        <v>247</v>
      </c>
      <c r="AU188" s="241" t="s">
        <v>92</v>
      </c>
      <c r="AY188" s="18" t="s">
        <v>244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330</v>
      </c>
      <c r="BM188" s="241" t="s">
        <v>1250</v>
      </c>
    </row>
    <row r="189" s="2" customFormat="1" ht="21.75" customHeight="1">
      <c r="A189" s="39"/>
      <c r="B189" s="40"/>
      <c r="C189" s="229" t="s">
        <v>2104</v>
      </c>
      <c r="D189" s="229" t="s">
        <v>247</v>
      </c>
      <c r="E189" s="230" t="s">
        <v>3012</v>
      </c>
      <c r="F189" s="231" t="s">
        <v>3013</v>
      </c>
      <c r="G189" s="232" t="s">
        <v>184</v>
      </c>
      <c r="H189" s="233">
        <v>20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330</v>
      </c>
      <c r="AT189" s="241" t="s">
        <v>247</v>
      </c>
      <c r="AU189" s="241" t="s">
        <v>92</v>
      </c>
      <c r="AY189" s="18" t="s">
        <v>244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330</v>
      </c>
      <c r="BM189" s="241" t="s">
        <v>1258</v>
      </c>
    </row>
    <row r="190" s="2" customFormat="1" ht="21.75" customHeight="1">
      <c r="A190" s="39"/>
      <c r="B190" s="40"/>
      <c r="C190" s="229" t="s">
        <v>595</v>
      </c>
      <c r="D190" s="229" t="s">
        <v>247</v>
      </c>
      <c r="E190" s="230" t="s">
        <v>3014</v>
      </c>
      <c r="F190" s="231" t="s">
        <v>3015</v>
      </c>
      <c r="G190" s="232" t="s">
        <v>184</v>
      </c>
      <c r="H190" s="233">
        <v>5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330</v>
      </c>
      <c r="AT190" s="241" t="s">
        <v>247</v>
      </c>
      <c r="AU190" s="241" t="s">
        <v>92</v>
      </c>
      <c r="AY190" s="18" t="s">
        <v>244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330</v>
      </c>
      <c r="BM190" s="241" t="s">
        <v>1266</v>
      </c>
    </row>
    <row r="191" s="2" customFormat="1" ht="24.15" customHeight="1">
      <c r="A191" s="39"/>
      <c r="B191" s="40"/>
      <c r="C191" s="229" t="s">
        <v>601</v>
      </c>
      <c r="D191" s="229" t="s">
        <v>247</v>
      </c>
      <c r="E191" s="230" t="s">
        <v>3016</v>
      </c>
      <c r="F191" s="231" t="s">
        <v>3017</v>
      </c>
      <c r="G191" s="232" t="s">
        <v>184</v>
      </c>
      <c r="H191" s="233">
        <v>20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330</v>
      </c>
      <c r="AT191" s="241" t="s">
        <v>247</v>
      </c>
      <c r="AU191" s="241" t="s">
        <v>92</v>
      </c>
      <c r="AY191" s="18" t="s">
        <v>244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330</v>
      </c>
      <c r="BM191" s="241" t="s">
        <v>1274</v>
      </c>
    </row>
    <row r="192" s="2" customFormat="1" ht="24.15" customHeight="1">
      <c r="A192" s="39"/>
      <c r="B192" s="40"/>
      <c r="C192" s="229" t="s">
        <v>607</v>
      </c>
      <c r="D192" s="229" t="s">
        <v>247</v>
      </c>
      <c r="E192" s="230" t="s">
        <v>3018</v>
      </c>
      <c r="F192" s="231" t="s">
        <v>3019</v>
      </c>
      <c r="G192" s="232" t="s">
        <v>184</v>
      </c>
      <c r="H192" s="233">
        <v>35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330</v>
      </c>
      <c r="AT192" s="241" t="s">
        <v>247</v>
      </c>
      <c r="AU192" s="241" t="s">
        <v>92</v>
      </c>
      <c r="AY192" s="18" t="s">
        <v>244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330</v>
      </c>
      <c r="BM192" s="241" t="s">
        <v>1282</v>
      </c>
    </row>
    <row r="193" s="2" customFormat="1" ht="21.75" customHeight="1">
      <c r="A193" s="39"/>
      <c r="B193" s="40"/>
      <c r="C193" s="229" t="s">
        <v>628</v>
      </c>
      <c r="D193" s="229" t="s">
        <v>247</v>
      </c>
      <c r="E193" s="230" t="s">
        <v>3020</v>
      </c>
      <c r="F193" s="231" t="s">
        <v>3021</v>
      </c>
      <c r="G193" s="232" t="s">
        <v>184</v>
      </c>
      <c r="H193" s="233">
        <v>165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330</v>
      </c>
      <c r="AT193" s="241" t="s">
        <v>247</v>
      </c>
      <c r="AU193" s="241" t="s">
        <v>92</v>
      </c>
      <c r="AY193" s="18" t="s">
        <v>244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330</v>
      </c>
      <c r="BM193" s="241" t="s">
        <v>1291</v>
      </c>
    </row>
    <row r="194" s="2" customFormat="1" ht="16.5" customHeight="1">
      <c r="A194" s="39"/>
      <c r="B194" s="40"/>
      <c r="C194" s="229" t="s">
        <v>634</v>
      </c>
      <c r="D194" s="229" t="s">
        <v>247</v>
      </c>
      <c r="E194" s="230" t="s">
        <v>3022</v>
      </c>
      <c r="F194" s="231" t="s">
        <v>3023</v>
      </c>
      <c r="G194" s="232" t="s">
        <v>184</v>
      </c>
      <c r="H194" s="233">
        <v>165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330</v>
      </c>
      <c r="AT194" s="241" t="s">
        <v>247</v>
      </c>
      <c r="AU194" s="241" t="s">
        <v>92</v>
      </c>
      <c r="AY194" s="18" t="s">
        <v>244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330</v>
      </c>
      <c r="BM194" s="241" t="s">
        <v>1299</v>
      </c>
    </row>
    <row r="195" s="2" customFormat="1" ht="16.5" customHeight="1">
      <c r="A195" s="39"/>
      <c r="B195" s="40"/>
      <c r="C195" s="229" t="s">
        <v>638</v>
      </c>
      <c r="D195" s="229" t="s">
        <v>247</v>
      </c>
      <c r="E195" s="230" t="s">
        <v>3024</v>
      </c>
      <c r="F195" s="231" t="s">
        <v>3025</v>
      </c>
      <c r="G195" s="232" t="s">
        <v>250</v>
      </c>
      <c r="H195" s="233">
        <v>9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330</v>
      </c>
      <c r="AT195" s="241" t="s">
        <v>247</v>
      </c>
      <c r="AU195" s="241" t="s">
        <v>92</v>
      </c>
      <c r="AY195" s="18" t="s">
        <v>244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330</v>
      </c>
      <c r="BM195" s="241" t="s">
        <v>1307</v>
      </c>
    </row>
    <row r="196" s="2" customFormat="1" ht="16.5" customHeight="1">
      <c r="A196" s="39"/>
      <c r="B196" s="40"/>
      <c r="C196" s="229" t="s">
        <v>642</v>
      </c>
      <c r="D196" s="229" t="s">
        <v>247</v>
      </c>
      <c r="E196" s="230" t="s">
        <v>3026</v>
      </c>
      <c r="F196" s="231" t="s">
        <v>3027</v>
      </c>
      <c r="G196" s="232" t="s">
        <v>184</v>
      </c>
      <c r="H196" s="233">
        <v>55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330</v>
      </c>
      <c r="AT196" s="241" t="s">
        <v>247</v>
      </c>
      <c r="AU196" s="241" t="s">
        <v>92</v>
      </c>
      <c r="AY196" s="18" t="s">
        <v>244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330</v>
      </c>
      <c r="BM196" s="241" t="s">
        <v>1315</v>
      </c>
    </row>
    <row r="197" s="2" customFormat="1" ht="16.5" customHeight="1">
      <c r="A197" s="39"/>
      <c r="B197" s="40"/>
      <c r="C197" s="229" t="s">
        <v>646</v>
      </c>
      <c r="D197" s="229" t="s">
        <v>247</v>
      </c>
      <c r="E197" s="230" t="s">
        <v>3028</v>
      </c>
      <c r="F197" s="231" t="s">
        <v>3029</v>
      </c>
      <c r="G197" s="232" t="s">
        <v>184</v>
      </c>
      <c r="H197" s="233">
        <v>20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330</v>
      </c>
      <c r="AT197" s="241" t="s">
        <v>247</v>
      </c>
      <c r="AU197" s="241" t="s">
        <v>92</v>
      </c>
      <c r="AY197" s="18" t="s">
        <v>244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330</v>
      </c>
      <c r="BM197" s="241" t="s">
        <v>1323</v>
      </c>
    </row>
    <row r="198" s="2" customFormat="1" ht="16.5" customHeight="1">
      <c r="A198" s="39"/>
      <c r="B198" s="40"/>
      <c r="C198" s="229" t="s">
        <v>650</v>
      </c>
      <c r="D198" s="229" t="s">
        <v>247</v>
      </c>
      <c r="E198" s="230" t="s">
        <v>3030</v>
      </c>
      <c r="F198" s="231" t="s">
        <v>3031</v>
      </c>
      <c r="G198" s="232" t="s">
        <v>184</v>
      </c>
      <c r="H198" s="233">
        <v>10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330</v>
      </c>
      <c r="AT198" s="241" t="s">
        <v>247</v>
      </c>
      <c r="AU198" s="241" t="s">
        <v>92</v>
      </c>
      <c r="AY198" s="18" t="s">
        <v>244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330</v>
      </c>
      <c r="BM198" s="241" t="s">
        <v>1331</v>
      </c>
    </row>
    <row r="199" s="2" customFormat="1" ht="16.5" customHeight="1">
      <c r="A199" s="39"/>
      <c r="B199" s="40"/>
      <c r="C199" s="229" t="s">
        <v>654</v>
      </c>
      <c r="D199" s="229" t="s">
        <v>247</v>
      </c>
      <c r="E199" s="230" t="s">
        <v>3032</v>
      </c>
      <c r="F199" s="231" t="s">
        <v>3033</v>
      </c>
      <c r="G199" s="232" t="s">
        <v>184</v>
      </c>
      <c r="H199" s="233">
        <v>20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330</v>
      </c>
      <c r="AT199" s="241" t="s">
        <v>247</v>
      </c>
      <c r="AU199" s="241" t="s">
        <v>92</v>
      </c>
      <c r="AY199" s="18" t="s">
        <v>244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330</v>
      </c>
      <c r="BM199" s="241" t="s">
        <v>1339</v>
      </c>
    </row>
    <row r="200" s="2" customFormat="1" ht="16.5" customHeight="1">
      <c r="A200" s="39"/>
      <c r="B200" s="40"/>
      <c r="C200" s="229" t="s">
        <v>668</v>
      </c>
      <c r="D200" s="229" t="s">
        <v>247</v>
      </c>
      <c r="E200" s="230" t="s">
        <v>3034</v>
      </c>
      <c r="F200" s="231" t="s">
        <v>3035</v>
      </c>
      <c r="G200" s="232" t="s">
        <v>184</v>
      </c>
      <c r="H200" s="233">
        <v>5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330</v>
      </c>
      <c r="AT200" s="241" t="s">
        <v>247</v>
      </c>
      <c r="AU200" s="241" t="s">
        <v>92</v>
      </c>
      <c r="AY200" s="18" t="s">
        <v>244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330</v>
      </c>
      <c r="BM200" s="241" t="s">
        <v>1347</v>
      </c>
    </row>
    <row r="201" s="2" customFormat="1" ht="16.5" customHeight="1">
      <c r="A201" s="39"/>
      <c r="B201" s="40"/>
      <c r="C201" s="229" t="s">
        <v>673</v>
      </c>
      <c r="D201" s="229" t="s">
        <v>247</v>
      </c>
      <c r="E201" s="230" t="s">
        <v>3036</v>
      </c>
      <c r="F201" s="231" t="s">
        <v>3037</v>
      </c>
      <c r="G201" s="232" t="s">
        <v>250</v>
      </c>
      <c r="H201" s="233">
        <v>2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330</v>
      </c>
      <c r="AT201" s="241" t="s">
        <v>247</v>
      </c>
      <c r="AU201" s="241" t="s">
        <v>92</v>
      </c>
      <c r="AY201" s="18" t="s">
        <v>244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330</v>
      </c>
      <c r="BM201" s="241" t="s">
        <v>1356</v>
      </c>
    </row>
    <row r="202" s="2" customFormat="1" ht="16.5" customHeight="1">
      <c r="A202" s="39"/>
      <c r="B202" s="40"/>
      <c r="C202" s="229" t="s">
        <v>772</v>
      </c>
      <c r="D202" s="229" t="s">
        <v>247</v>
      </c>
      <c r="E202" s="230" t="s">
        <v>3038</v>
      </c>
      <c r="F202" s="231" t="s">
        <v>3039</v>
      </c>
      <c r="G202" s="232" t="s">
        <v>250</v>
      </c>
      <c r="H202" s="233">
        <v>1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330</v>
      </c>
      <c r="AT202" s="241" t="s">
        <v>247</v>
      </c>
      <c r="AU202" s="241" t="s">
        <v>92</v>
      </c>
      <c r="AY202" s="18" t="s">
        <v>244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330</v>
      </c>
      <c r="BM202" s="241" t="s">
        <v>1381</v>
      </c>
    </row>
    <row r="203" s="2" customFormat="1" ht="16.5" customHeight="1">
      <c r="A203" s="39"/>
      <c r="B203" s="40"/>
      <c r="C203" s="229" t="s">
        <v>793</v>
      </c>
      <c r="D203" s="229" t="s">
        <v>247</v>
      </c>
      <c r="E203" s="230" t="s">
        <v>3040</v>
      </c>
      <c r="F203" s="231" t="s">
        <v>3041</v>
      </c>
      <c r="G203" s="232" t="s">
        <v>250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330</v>
      </c>
      <c r="AT203" s="241" t="s">
        <v>247</v>
      </c>
      <c r="AU203" s="241" t="s">
        <v>92</v>
      </c>
      <c r="AY203" s="18" t="s">
        <v>244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330</v>
      </c>
      <c r="BM203" s="241" t="s">
        <v>1389</v>
      </c>
    </row>
    <row r="204" s="2" customFormat="1" ht="16.5" customHeight="1">
      <c r="A204" s="39"/>
      <c r="B204" s="40"/>
      <c r="C204" s="229" t="s">
        <v>798</v>
      </c>
      <c r="D204" s="229" t="s">
        <v>247</v>
      </c>
      <c r="E204" s="230" t="s">
        <v>3042</v>
      </c>
      <c r="F204" s="231" t="s">
        <v>3043</v>
      </c>
      <c r="G204" s="232" t="s">
        <v>250</v>
      </c>
      <c r="H204" s="233">
        <v>3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330</v>
      </c>
      <c r="AT204" s="241" t="s">
        <v>247</v>
      </c>
      <c r="AU204" s="241" t="s">
        <v>92</v>
      </c>
      <c r="AY204" s="18" t="s">
        <v>244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330</v>
      </c>
      <c r="BM204" s="241" t="s">
        <v>1410</v>
      </c>
    </row>
    <row r="205" s="2" customFormat="1" ht="16.5" customHeight="1">
      <c r="A205" s="39"/>
      <c r="B205" s="40"/>
      <c r="C205" s="229" t="s">
        <v>802</v>
      </c>
      <c r="D205" s="229" t="s">
        <v>247</v>
      </c>
      <c r="E205" s="230" t="s">
        <v>3044</v>
      </c>
      <c r="F205" s="231" t="s">
        <v>3045</v>
      </c>
      <c r="G205" s="232" t="s">
        <v>250</v>
      </c>
      <c r="H205" s="233">
        <v>3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330</v>
      </c>
      <c r="AT205" s="241" t="s">
        <v>247</v>
      </c>
      <c r="AU205" s="241" t="s">
        <v>92</v>
      </c>
      <c r="AY205" s="18" t="s">
        <v>244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330</v>
      </c>
      <c r="BM205" s="241" t="s">
        <v>1431</v>
      </c>
    </row>
    <row r="206" s="2" customFormat="1" ht="16.5" customHeight="1">
      <c r="A206" s="39"/>
      <c r="B206" s="40"/>
      <c r="C206" s="229" t="s">
        <v>807</v>
      </c>
      <c r="D206" s="229" t="s">
        <v>247</v>
      </c>
      <c r="E206" s="230" t="s">
        <v>3046</v>
      </c>
      <c r="F206" s="231" t="s">
        <v>3047</v>
      </c>
      <c r="G206" s="232" t="s">
        <v>250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48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330</v>
      </c>
      <c r="AT206" s="241" t="s">
        <v>247</v>
      </c>
      <c r="AU206" s="241" t="s">
        <v>92</v>
      </c>
      <c r="AY206" s="18" t="s">
        <v>244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90</v>
      </c>
      <c r="BK206" s="242">
        <f>ROUND(I206*H206,2)</f>
        <v>0</v>
      </c>
      <c r="BL206" s="18" t="s">
        <v>330</v>
      </c>
      <c r="BM206" s="241" t="s">
        <v>1440</v>
      </c>
    </row>
    <row r="207" s="2" customFormat="1" ht="16.5" customHeight="1">
      <c r="A207" s="39"/>
      <c r="B207" s="40"/>
      <c r="C207" s="229" t="s">
        <v>814</v>
      </c>
      <c r="D207" s="229" t="s">
        <v>247</v>
      </c>
      <c r="E207" s="230" t="s">
        <v>3048</v>
      </c>
      <c r="F207" s="231" t="s">
        <v>3049</v>
      </c>
      <c r="G207" s="232" t="s">
        <v>250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330</v>
      </c>
      <c r="AT207" s="241" t="s">
        <v>247</v>
      </c>
      <c r="AU207" s="241" t="s">
        <v>92</v>
      </c>
      <c r="AY207" s="18" t="s">
        <v>244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330</v>
      </c>
      <c r="BM207" s="241" t="s">
        <v>1449</v>
      </c>
    </row>
    <row r="208" s="2" customFormat="1" ht="16.5" customHeight="1">
      <c r="A208" s="39"/>
      <c r="B208" s="40"/>
      <c r="C208" s="229" t="s">
        <v>819</v>
      </c>
      <c r="D208" s="229" t="s">
        <v>247</v>
      </c>
      <c r="E208" s="230" t="s">
        <v>3050</v>
      </c>
      <c r="F208" s="231" t="s">
        <v>3051</v>
      </c>
      <c r="G208" s="232" t="s">
        <v>250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330</v>
      </c>
      <c r="AT208" s="241" t="s">
        <v>247</v>
      </c>
      <c r="AU208" s="241" t="s">
        <v>92</v>
      </c>
      <c r="AY208" s="18" t="s">
        <v>244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330</v>
      </c>
      <c r="BM208" s="241" t="s">
        <v>1459</v>
      </c>
    </row>
    <row r="209" s="2" customFormat="1" ht="24.15" customHeight="1">
      <c r="A209" s="39"/>
      <c r="B209" s="40"/>
      <c r="C209" s="229" t="s">
        <v>823</v>
      </c>
      <c r="D209" s="229" t="s">
        <v>247</v>
      </c>
      <c r="E209" s="230" t="s">
        <v>3052</v>
      </c>
      <c r="F209" s="231" t="s">
        <v>2951</v>
      </c>
      <c r="G209" s="232" t="s">
        <v>1940</v>
      </c>
      <c r="H209" s="309"/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330</v>
      </c>
      <c r="AT209" s="241" t="s">
        <v>247</v>
      </c>
      <c r="AU209" s="241" t="s">
        <v>92</v>
      </c>
      <c r="AY209" s="18" t="s">
        <v>244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330</v>
      </c>
      <c r="BM209" s="241" t="s">
        <v>1470</v>
      </c>
    </row>
    <row r="210" s="12" customFormat="1" ht="22.8" customHeight="1">
      <c r="A210" s="12"/>
      <c r="B210" s="213"/>
      <c r="C210" s="214"/>
      <c r="D210" s="215" t="s">
        <v>82</v>
      </c>
      <c r="E210" s="227" t="s">
        <v>3053</v>
      </c>
      <c r="F210" s="227" t="s">
        <v>3054</v>
      </c>
      <c r="G210" s="214"/>
      <c r="H210" s="214"/>
      <c r="I210" s="217"/>
      <c r="J210" s="228">
        <f>BK210</f>
        <v>0</v>
      </c>
      <c r="K210" s="214"/>
      <c r="L210" s="219"/>
      <c r="M210" s="220"/>
      <c r="N210" s="221"/>
      <c r="O210" s="221"/>
      <c r="P210" s="222">
        <f>SUM(P211:P265)</f>
        <v>0</v>
      </c>
      <c r="Q210" s="221"/>
      <c r="R210" s="222">
        <f>SUM(R211:R265)</f>
        <v>0</v>
      </c>
      <c r="S210" s="221"/>
      <c r="T210" s="223">
        <f>SUM(T211:T265)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4" t="s">
        <v>92</v>
      </c>
      <c r="AT210" s="225" t="s">
        <v>82</v>
      </c>
      <c r="AU210" s="225" t="s">
        <v>90</v>
      </c>
      <c r="AY210" s="224" t="s">
        <v>244</v>
      </c>
      <c r="BK210" s="226">
        <f>SUM(BK211:BK265)</f>
        <v>0</v>
      </c>
    </row>
    <row r="211" s="2" customFormat="1" ht="16.5" customHeight="1">
      <c r="A211" s="39"/>
      <c r="B211" s="40"/>
      <c r="C211" s="229" t="s">
        <v>827</v>
      </c>
      <c r="D211" s="229" t="s">
        <v>247</v>
      </c>
      <c r="E211" s="230" t="s">
        <v>3055</v>
      </c>
      <c r="F211" s="231" t="s">
        <v>3056</v>
      </c>
      <c r="G211" s="232" t="s">
        <v>250</v>
      </c>
      <c r="H211" s="233">
        <v>5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330</v>
      </c>
      <c r="AT211" s="241" t="s">
        <v>247</v>
      </c>
      <c r="AU211" s="241" t="s">
        <v>92</v>
      </c>
      <c r="AY211" s="18" t="s">
        <v>244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330</v>
      </c>
      <c r="BM211" s="241" t="s">
        <v>1480</v>
      </c>
    </row>
    <row r="212" s="2" customFormat="1" ht="16.5" customHeight="1">
      <c r="A212" s="39"/>
      <c r="B212" s="40"/>
      <c r="C212" s="229" t="s">
        <v>832</v>
      </c>
      <c r="D212" s="229" t="s">
        <v>247</v>
      </c>
      <c r="E212" s="230" t="s">
        <v>3057</v>
      </c>
      <c r="F212" s="231" t="s">
        <v>3058</v>
      </c>
      <c r="G212" s="232" t="s">
        <v>250</v>
      </c>
      <c r="H212" s="233">
        <v>5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330</v>
      </c>
      <c r="AT212" s="241" t="s">
        <v>247</v>
      </c>
      <c r="AU212" s="241" t="s">
        <v>92</v>
      </c>
      <c r="AY212" s="18" t="s">
        <v>244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330</v>
      </c>
      <c r="BM212" s="241" t="s">
        <v>1493</v>
      </c>
    </row>
    <row r="213" s="2" customFormat="1" ht="16.5" customHeight="1">
      <c r="A213" s="39"/>
      <c r="B213" s="40"/>
      <c r="C213" s="229" t="s">
        <v>842</v>
      </c>
      <c r="D213" s="229" t="s">
        <v>247</v>
      </c>
      <c r="E213" s="230" t="s">
        <v>3059</v>
      </c>
      <c r="F213" s="231" t="s">
        <v>3060</v>
      </c>
      <c r="G213" s="232" t="s">
        <v>250</v>
      </c>
      <c r="H213" s="233">
        <v>5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330</v>
      </c>
      <c r="AT213" s="241" t="s">
        <v>247</v>
      </c>
      <c r="AU213" s="241" t="s">
        <v>92</v>
      </c>
      <c r="AY213" s="18" t="s">
        <v>244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330</v>
      </c>
      <c r="BM213" s="241" t="s">
        <v>1499</v>
      </c>
    </row>
    <row r="214" s="2" customFormat="1" ht="16.5" customHeight="1">
      <c r="A214" s="39"/>
      <c r="B214" s="40"/>
      <c r="C214" s="229" t="s">
        <v>848</v>
      </c>
      <c r="D214" s="229" t="s">
        <v>247</v>
      </c>
      <c r="E214" s="230" t="s">
        <v>3061</v>
      </c>
      <c r="F214" s="231" t="s">
        <v>3062</v>
      </c>
      <c r="G214" s="232" t="s">
        <v>250</v>
      </c>
      <c r="H214" s="233">
        <v>5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330</v>
      </c>
      <c r="AT214" s="241" t="s">
        <v>247</v>
      </c>
      <c r="AU214" s="241" t="s">
        <v>92</v>
      </c>
      <c r="AY214" s="18" t="s">
        <v>244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330</v>
      </c>
      <c r="BM214" s="241" t="s">
        <v>1511</v>
      </c>
    </row>
    <row r="215" s="2" customFormat="1" ht="16.5" customHeight="1">
      <c r="A215" s="39"/>
      <c r="B215" s="40"/>
      <c r="C215" s="229" t="s">
        <v>856</v>
      </c>
      <c r="D215" s="229" t="s">
        <v>247</v>
      </c>
      <c r="E215" s="230" t="s">
        <v>3063</v>
      </c>
      <c r="F215" s="231" t="s">
        <v>3064</v>
      </c>
      <c r="G215" s="232" t="s">
        <v>250</v>
      </c>
      <c r="H215" s="233">
        <v>5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330</v>
      </c>
      <c r="AT215" s="241" t="s">
        <v>247</v>
      </c>
      <c r="AU215" s="241" t="s">
        <v>92</v>
      </c>
      <c r="AY215" s="18" t="s">
        <v>244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330</v>
      </c>
      <c r="BM215" s="241" t="s">
        <v>1526</v>
      </c>
    </row>
    <row r="216" s="2" customFormat="1" ht="16.5" customHeight="1">
      <c r="A216" s="39"/>
      <c r="B216" s="40"/>
      <c r="C216" s="229" t="s">
        <v>861</v>
      </c>
      <c r="D216" s="229" t="s">
        <v>247</v>
      </c>
      <c r="E216" s="230" t="s">
        <v>3065</v>
      </c>
      <c r="F216" s="231" t="s">
        <v>3066</v>
      </c>
      <c r="G216" s="232" t="s">
        <v>250</v>
      </c>
      <c r="H216" s="233">
        <v>5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330</v>
      </c>
      <c r="AT216" s="241" t="s">
        <v>247</v>
      </c>
      <c r="AU216" s="241" t="s">
        <v>92</v>
      </c>
      <c r="AY216" s="18" t="s">
        <v>244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330</v>
      </c>
      <c r="BM216" s="241" t="s">
        <v>1536</v>
      </c>
    </row>
    <row r="217" s="2" customFormat="1" ht="16.5" customHeight="1">
      <c r="A217" s="39"/>
      <c r="B217" s="40"/>
      <c r="C217" s="229" t="s">
        <v>867</v>
      </c>
      <c r="D217" s="229" t="s">
        <v>247</v>
      </c>
      <c r="E217" s="230" t="s">
        <v>3067</v>
      </c>
      <c r="F217" s="231" t="s">
        <v>3068</v>
      </c>
      <c r="G217" s="232" t="s">
        <v>250</v>
      </c>
      <c r="H217" s="233">
        <v>5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330</v>
      </c>
      <c r="AT217" s="241" t="s">
        <v>247</v>
      </c>
      <c r="AU217" s="241" t="s">
        <v>92</v>
      </c>
      <c r="AY217" s="18" t="s">
        <v>244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330</v>
      </c>
      <c r="BM217" s="241" t="s">
        <v>1545</v>
      </c>
    </row>
    <row r="218" s="2" customFormat="1" ht="16.5" customHeight="1">
      <c r="A218" s="39"/>
      <c r="B218" s="40"/>
      <c r="C218" s="229" t="s">
        <v>873</v>
      </c>
      <c r="D218" s="229" t="s">
        <v>247</v>
      </c>
      <c r="E218" s="230" t="s">
        <v>3069</v>
      </c>
      <c r="F218" s="231" t="s">
        <v>3070</v>
      </c>
      <c r="G218" s="232" t="s">
        <v>250</v>
      </c>
      <c r="H218" s="233">
        <v>5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330</v>
      </c>
      <c r="AT218" s="241" t="s">
        <v>247</v>
      </c>
      <c r="AU218" s="241" t="s">
        <v>92</v>
      </c>
      <c r="AY218" s="18" t="s">
        <v>244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330</v>
      </c>
      <c r="BM218" s="241" t="s">
        <v>1601</v>
      </c>
    </row>
    <row r="219" s="2" customFormat="1" ht="16.5" customHeight="1">
      <c r="A219" s="39"/>
      <c r="B219" s="40"/>
      <c r="C219" s="229" t="s">
        <v>876</v>
      </c>
      <c r="D219" s="229" t="s">
        <v>247</v>
      </c>
      <c r="E219" s="230" t="s">
        <v>3071</v>
      </c>
      <c r="F219" s="231" t="s">
        <v>3072</v>
      </c>
      <c r="G219" s="232" t="s">
        <v>250</v>
      </c>
      <c r="H219" s="233">
        <v>5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330</v>
      </c>
      <c r="AT219" s="241" t="s">
        <v>247</v>
      </c>
      <c r="AU219" s="241" t="s">
        <v>92</v>
      </c>
      <c r="AY219" s="18" t="s">
        <v>244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330</v>
      </c>
      <c r="BM219" s="241" t="s">
        <v>1612</v>
      </c>
    </row>
    <row r="220" s="2" customFormat="1" ht="16.5" customHeight="1">
      <c r="A220" s="39"/>
      <c r="B220" s="40"/>
      <c r="C220" s="229" t="s">
        <v>881</v>
      </c>
      <c r="D220" s="229" t="s">
        <v>247</v>
      </c>
      <c r="E220" s="230" t="s">
        <v>3073</v>
      </c>
      <c r="F220" s="231" t="s">
        <v>3074</v>
      </c>
      <c r="G220" s="232" t="s">
        <v>250</v>
      </c>
      <c r="H220" s="233">
        <v>5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330</v>
      </c>
      <c r="AT220" s="241" t="s">
        <v>247</v>
      </c>
      <c r="AU220" s="241" t="s">
        <v>92</v>
      </c>
      <c r="AY220" s="18" t="s">
        <v>244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330</v>
      </c>
      <c r="BM220" s="241" t="s">
        <v>1643</v>
      </c>
    </row>
    <row r="221" s="2" customFormat="1" ht="16.5" customHeight="1">
      <c r="A221" s="39"/>
      <c r="B221" s="40"/>
      <c r="C221" s="229" t="s">
        <v>886</v>
      </c>
      <c r="D221" s="229" t="s">
        <v>247</v>
      </c>
      <c r="E221" s="230" t="s">
        <v>3075</v>
      </c>
      <c r="F221" s="231" t="s">
        <v>3076</v>
      </c>
      <c r="G221" s="232" t="s">
        <v>250</v>
      </c>
      <c r="H221" s="233">
        <v>5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330</v>
      </c>
      <c r="AT221" s="241" t="s">
        <v>247</v>
      </c>
      <c r="AU221" s="241" t="s">
        <v>92</v>
      </c>
      <c r="AY221" s="18" t="s">
        <v>244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330</v>
      </c>
      <c r="BM221" s="241" t="s">
        <v>1664</v>
      </c>
    </row>
    <row r="222" s="2" customFormat="1" ht="16.5" customHeight="1">
      <c r="A222" s="39"/>
      <c r="B222" s="40"/>
      <c r="C222" s="229" t="s">
        <v>891</v>
      </c>
      <c r="D222" s="229" t="s">
        <v>247</v>
      </c>
      <c r="E222" s="230" t="s">
        <v>3055</v>
      </c>
      <c r="F222" s="231" t="s">
        <v>3056</v>
      </c>
      <c r="G222" s="232" t="s">
        <v>250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330</v>
      </c>
      <c r="AT222" s="241" t="s">
        <v>247</v>
      </c>
      <c r="AU222" s="241" t="s">
        <v>92</v>
      </c>
      <c r="AY222" s="18" t="s">
        <v>244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330</v>
      </c>
      <c r="BM222" s="241" t="s">
        <v>1690</v>
      </c>
    </row>
    <row r="223" s="2" customFormat="1" ht="16.5" customHeight="1">
      <c r="A223" s="39"/>
      <c r="B223" s="40"/>
      <c r="C223" s="229" t="s">
        <v>894</v>
      </c>
      <c r="D223" s="229" t="s">
        <v>247</v>
      </c>
      <c r="E223" s="230" t="s">
        <v>3077</v>
      </c>
      <c r="F223" s="231" t="s">
        <v>3078</v>
      </c>
      <c r="G223" s="232" t="s">
        <v>250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330</v>
      </c>
      <c r="AT223" s="241" t="s">
        <v>247</v>
      </c>
      <c r="AU223" s="241" t="s">
        <v>92</v>
      </c>
      <c r="AY223" s="18" t="s">
        <v>244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330</v>
      </c>
      <c r="BM223" s="241" t="s">
        <v>1700</v>
      </c>
    </row>
    <row r="224" s="2" customFormat="1" ht="16.5" customHeight="1">
      <c r="A224" s="39"/>
      <c r="B224" s="40"/>
      <c r="C224" s="229" t="s">
        <v>926</v>
      </c>
      <c r="D224" s="229" t="s">
        <v>247</v>
      </c>
      <c r="E224" s="230" t="s">
        <v>3059</v>
      </c>
      <c r="F224" s="231" t="s">
        <v>3060</v>
      </c>
      <c r="G224" s="232" t="s">
        <v>250</v>
      </c>
      <c r="H224" s="233">
        <v>1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48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330</v>
      </c>
      <c r="AT224" s="241" t="s">
        <v>247</v>
      </c>
      <c r="AU224" s="241" t="s">
        <v>92</v>
      </c>
      <c r="AY224" s="18" t="s">
        <v>244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330</v>
      </c>
      <c r="BM224" s="241" t="s">
        <v>1710</v>
      </c>
    </row>
    <row r="225" s="2" customFormat="1" ht="16.5" customHeight="1">
      <c r="A225" s="39"/>
      <c r="B225" s="40"/>
      <c r="C225" s="229" t="s">
        <v>930</v>
      </c>
      <c r="D225" s="229" t="s">
        <v>247</v>
      </c>
      <c r="E225" s="230" t="s">
        <v>3061</v>
      </c>
      <c r="F225" s="231" t="s">
        <v>3062</v>
      </c>
      <c r="G225" s="232" t="s">
        <v>250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330</v>
      </c>
      <c r="AT225" s="241" t="s">
        <v>247</v>
      </c>
      <c r="AU225" s="241" t="s">
        <v>92</v>
      </c>
      <c r="AY225" s="18" t="s">
        <v>244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330</v>
      </c>
      <c r="BM225" s="241" t="s">
        <v>1720</v>
      </c>
    </row>
    <row r="226" s="2" customFormat="1" ht="16.5" customHeight="1">
      <c r="A226" s="39"/>
      <c r="B226" s="40"/>
      <c r="C226" s="229" t="s">
        <v>960</v>
      </c>
      <c r="D226" s="229" t="s">
        <v>247</v>
      </c>
      <c r="E226" s="230" t="s">
        <v>3063</v>
      </c>
      <c r="F226" s="231" t="s">
        <v>3064</v>
      </c>
      <c r="G226" s="232" t="s">
        <v>250</v>
      </c>
      <c r="H226" s="233">
        <v>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48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330</v>
      </c>
      <c r="AT226" s="241" t="s">
        <v>247</v>
      </c>
      <c r="AU226" s="241" t="s">
        <v>92</v>
      </c>
      <c r="AY226" s="18" t="s">
        <v>244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90</v>
      </c>
      <c r="BK226" s="242">
        <f>ROUND(I226*H226,2)</f>
        <v>0</v>
      </c>
      <c r="BL226" s="18" t="s">
        <v>330</v>
      </c>
      <c r="BM226" s="241" t="s">
        <v>1728</v>
      </c>
    </row>
    <row r="227" s="2" customFormat="1" ht="16.5" customHeight="1">
      <c r="A227" s="39"/>
      <c r="B227" s="40"/>
      <c r="C227" s="229" t="s">
        <v>966</v>
      </c>
      <c r="D227" s="229" t="s">
        <v>247</v>
      </c>
      <c r="E227" s="230" t="s">
        <v>3079</v>
      </c>
      <c r="F227" s="231" t="s">
        <v>3080</v>
      </c>
      <c r="G227" s="232" t="s">
        <v>250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330</v>
      </c>
      <c r="AT227" s="241" t="s">
        <v>247</v>
      </c>
      <c r="AU227" s="241" t="s">
        <v>92</v>
      </c>
      <c r="AY227" s="18" t="s">
        <v>244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330</v>
      </c>
      <c r="BM227" s="241" t="s">
        <v>1737</v>
      </c>
    </row>
    <row r="228" s="2" customFormat="1" ht="16.5" customHeight="1">
      <c r="A228" s="39"/>
      <c r="B228" s="40"/>
      <c r="C228" s="229" t="s">
        <v>970</v>
      </c>
      <c r="D228" s="229" t="s">
        <v>247</v>
      </c>
      <c r="E228" s="230" t="s">
        <v>3067</v>
      </c>
      <c r="F228" s="231" t="s">
        <v>3068</v>
      </c>
      <c r="G228" s="232" t="s">
        <v>250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48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330</v>
      </c>
      <c r="AT228" s="241" t="s">
        <v>247</v>
      </c>
      <c r="AU228" s="241" t="s">
        <v>92</v>
      </c>
      <c r="AY228" s="18" t="s">
        <v>244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330</v>
      </c>
      <c r="BM228" s="241" t="s">
        <v>1747</v>
      </c>
    </row>
    <row r="229" s="2" customFormat="1" ht="16.5" customHeight="1">
      <c r="A229" s="39"/>
      <c r="B229" s="40"/>
      <c r="C229" s="229" t="s">
        <v>975</v>
      </c>
      <c r="D229" s="229" t="s">
        <v>247</v>
      </c>
      <c r="E229" s="230" t="s">
        <v>3069</v>
      </c>
      <c r="F229" s="231" t="s">
        <v>3070</v>
      </c>
      <c r="G229" s="232" t="s">
        <v>250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48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330</v>
      </c>
      <c r="AT229" s="241" t="s">
        <v>247</v>
      </c>
      <c r="AU229" s="241" t="s">
        <v>92</v>
      </c>
      <c r="AY229" s="18" t="s">
        <v>244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90</v>
      </c>
      <c r="BK229" s="242">
        <f>ROUND(I229*H229,2)</f>
        <v>0</v>
      </c>
      <c r="BL229" s="18" t="s">
        <v>330</v>
      </c>
      <c r="BM229" s="241" t="s">
        <v>1758</v>
      </c>
    </row>
    <row r="230" s="2" customFormat="1" ht="16.5" customHeight="1">
      <c r="A230" s="39"/>
      <c r="B230" s="40"/>
      <c r="C230" s="229" t="s">
        <v>977</v>
      </c>
      <c r="D230" s="229" t="s">
        <v>247</v>
      </c>
      <c r="E230" s="230" t="s">
        <v>3071</v>
      </c>
      <c r="F230" s="231" t="s">
        <v>3072</v>
      </c>
      <c r="G230" s="232" t="s">
        <v>250</v>
      </c>
      <c r="H230" s="233">
        <v>1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330</v>
      </c>
      <c r="AT230" s="241" t="s">
        <v>247</v>
      </c>
      <c r="AU230" s="241" t="s">
        <v>92</v>
      </c>
      <c r="AY230" s="18" t="s">
        <v>244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330</v>
      </c>
      <c r="BM230" s="241" t="s">
        <v>3081</v>
      </c>
    </row>
    <row r="231" s="2" customFormat="1" ht="16.5" customHeight="1">
      <c r="A231" s="39"/>
      <c r="B231" s="40"/>
      <c r="C231" s="229" t="s">
        <v>1019</v>
      </c>
      <c r="D231" s="229" t="s">
        <v>247</v>
      </c>
      <c r="E231" s="230" t="s">
        <v>3073</v>
      </c>
      <c r="F231" s="231" t="s">
        <v>3074</v>
      </c>
      <c r="G231" s="232" t="s">
        <v>250</v>
      </c>
      <c r="H231" s="233">
        <v>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48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330</v>
      </c>
      <c r="AT231" s="241" t="s">
        <v>247</v>
      </c>
      <c r="AU231" s="241" t="s">
        <v>92</v>
      </c>
      <c r="AY231" s="18" t="s">
        <v>244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90</v>
      </c>
      <c r="BK231" s="242">
        <f>ROUND(I231*H231,2)</f>
        <v>0</v>
      </c>
      <c r="BL231" s="18" t="s">
        <v>330</v>
      </c>
      <c r="BM231" s="241" t="s">
        <v>1767</v>
      </c>
    </row>
    <row r="232" s="2" customFormat="1" ht="16.5" customHeight="1">
      <c r="A232" s="39"/>
      <c r="B232" s="40"/>
      <c r="C232" s="229" t="s">
        <v>1115</v>
      </c>
      <c r="D232" s="229" t="s">
        <v>247</v>
      </c>
      <c r="E232" s="230" t="s">
        <v>3075</v>
      </c>
      <c r="F232" s="231" t="s">
        <v>3076</v>
      </c>
      <c r="G232" s="232" t="s">
        <v>250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330</v>
      </c>
      <c r="AT232" s="241" t="s">
        <v>247</v>
      </c>
      <c r="AU232" s="241" t="s">
        <v>92</v>
      </c>
      <c r="AY232" s="18" t="s">
        <v>244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330</v>
      </c>
      <c r="BM232" s="241" t="s">
        <v>1776</v>
      </c>
    </row>
    <row r="233" s="2" customFormat="1" ht="16.5" customHeight="1">
      <c r="A233" s="39"/>
      <c r="B233" s="40"/>
      <c r="C233" s="229" t="s">
        <v>1141</v>
      </c>
      <c r="D233" s="229" t="s">
        <v>247</v>
      </c>
      <c r="E233" s="230" t="s">
        <v>3082</v>
      </c>
      <c r="F233" s="231" t="s">
        <v>3083</v>
      </c>
      <c r="G233" s="232" t="s">
        <v>250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330</v>
      </c>
      <c r="AT233" s="241" t="s">
        <v>247</v>
      </c>
      <c r="AU233" s="241" t="s">
        <v>92</v>
      </c>
      <c r="AY233" s="18" t="s">
        <v>244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330</v>
      </c>
      <c r="BM233" s="241" t="s">
        <v>1787</v>
      </c>
    </row>
    <row r="234" s="2" customFormat="1" ht="16.5" customHeight="1">
      <c r="A234" s="39"/>
      <c r="B234" s="40"/>
      <c r="C234" s="229" t="s">
        <v>1146</v>
      </c>
      <c r="D234" s="229" t="s">
        <v>247</v>
      </c>
      <c r="E234" s="230" t="s">
        <v>3084</v>
      </c>
      <c r="F234" s="231" t="s">
        <v>3085</v>
      </c>
      <c r="G234" s="232" t="s">
        <v>250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330</v>
      </c>
      <c r="AT234" s="241" t="s">
        <v>247</v>
      </c>
      <c r="AU234" s="241" t="s">
        <v>92</v>
      </c>
      <c r="AY234" s="18" t="s">
        <v>244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330</v>
      </c>
      <c r="BM234" s="241" t="s">
        <v>1804</v>
      </c>
    </row>
    <row r="235" s="2" customFormat="1" ht="16.5" customHeight="1">
      <c r="A235" s="39"/>
      <c r="B235" s="40"/>
      <c r="C235" s="229" t="s">
        <v>1150</v>
      </c>
      <c r="D235" s="229" t="s">
        <v>247</v>
      </c>
      <c r="E235" s="230" t="s">
        <v>3086</v>
      </c>
      <c r="F235" s="231" t="s">
        <v>3087</v>
      </c>
      <c r="G235" s="232" t="s">
        <v>250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330</v>
      </c>
      <c r="AT235" s="241" t="s">
        <v>247</v>
      </c>
      <c r="AU235" s="241" t="s">
        <v>92</v>
      </c>
      <c r="AY235" s="18" t="s">
        <v>244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330</v>
      </c>
      <c r="BM235" s="241" t="s">
        <v>1884</v>
      </c>
    </row>
    <row r="236" s="2" customFormat="1" ht="16.5" customHeight="1">
      <c r="A236" s="39"/>
      <c r="B236" s="40"/>
      <c r="C236" s="229" t="s">
        <v>1187</v>
      </c>
      <c r="D236" s="229" t="s">
        <v>247</v>
      </c>
      <c r="E236" s="230" t="s">
        <v>3088</v>
      </c>
      <c r="F236" s="231" t="s">
        <v>3089</v>
      </c>
      <c r="G236" s="232" t="s">
        <v>250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330</v>
      </c>
      <c r="AT236" s="241" t="s">
        <v>247</v>
      </c>
      <c r="AU236" s="241" t="s">
        <v>92</v>
      </c>
      <c r="AY236" s="18" t="s">
        <v>244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330</v>
      </c>
      <c r="BM236" s="241" t="s">
        <v>698</v>
      </c>
    </row>
    <row r="237" s="2" customFormat="1" ht="16.5" customHeight="1">
      <c r="A237" s="39"/>
      <c r="B237" s="40"/>
      <c r="C237" s="229" t="s">
        <v>1203</v>
      </c>
      <c r="D237" s="229" t="s">
        <v>247</v>
      </c>
      <c r="E237" s="230" t="s">
        <v>3090</v>
      </c>
      <c r="F237" s="231" t="s">
        <v>3091</v>
      </c>
      <c r="G237" s="232" t="s">
        <v>250</v>
      </c>
      <c r="H237" s="233">
        <v>6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48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330</v>
      </c>
      <c r="AT237" s="241" t="s">
        <v>247</v>
      </c>
      <c r="AU237" s="241" t="s">
        <v>92</v>
      </c>
      <c r="AY237" s="18" t="s">
        <v>244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330</v>
      </c>
      <c r="BM237" s="241" t="s">
        <v>711</v>
      </c>
    </row>
    <row r="238" s="2" customFormat="1" ht="21.75" customHeight="1">
      <c r="A238" s="39"/>
      <c r="B238" s="40"/>
      <c r="C238" s="229" t="s">
        <v>1209</v>
      </c>
      <c r="D238" s="229" t="s">
        <v>247</v>
      </c>
      <c r="E238" s="230" t="s">
        <v>3092</v>
      </c>
      <c r="F238" s="231" t="s">
        <v>3093</v>
      </c>
      <c r="G238" s="232" t="s">
        <v>250</v>
      </c>
      <c r="H238" s="233">
        <v>6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48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330</v>
      </c>
      <c r="AT238" s="241" t="s">
        <v>247</v>
      </c>
      <c r="AU238" s="241" t="s">
        <v>92</v>
      </c>
      <c r="AY238" s="18" t="s">
        <v>244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90</v>
      </c>
      <c r="BK238" s="242">
        <f>ROUND(I238*H238,2)</f>
        <v>0</v>
      </c>
      <c r="BL238" s="18" t="s">
        <v>330</v>
      </c>
      <c r="BM238" s="241" t="s">
        <v>3094</v>
      </c>
    </row>
    <row r="239" s="2" customFormat="1" ht="16.5" customHeight="1">
      <c r="A239" s="39"/>
      <c r="B239" s="40"/>
      <c r="C239" s="229" t="s">
        <v>1213</v>
      </c>
      <c r="D239" s="229" t="s">
        <v>247</v>
      </c>
      <c r="E239" s="230" t="s">
        <v>3095</v>
      </c>
      <c r="F239" s="231" t="s">
        <v>3096</v>
      </c>
      <c r="G239" s="232" t="s">
        <v>250</v>
      </c>
      <c r="H239" s="233">
        <v>6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330</v>
      </c>
      <c r="AT239" s="241" t="s">
        <v>247</v>
      </c>
      <c r="AU239" s="241" t="s">
        <v>92</v>
      </c>
      <c r="AY239" s="18" t="s">
        <v>244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330</v>
      </c>
      <c r="BM239" s="241" t="s">
        <v>3097</v>
      </c>
    </row>
    <row r="240" s="2" customFormat="1" ht="16.5" customHeight="1">
      <c r="A240" s="39"/>
      <c r="B240" s="40"/>
      <c r="C240" s="229" t="s">
        <v>1218</v>
      </c>
      <c r="D240" s="229" t="s">
        <v>247</v>
      </c>
      <c r="E240" s="230" t="s">
        <v>3098</v>
      </c>
      <c r="F240" s="231" t="s">
        <v>3099</v>
      </c>
      <c r="G240" s="232" t="s">
        <v>250</v>
      </c>
      <c r="H240" s="233">
        <v>6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330</v>
      </c>
      <c r="AT240" s="241" t="s">
        <v>247</v>
      </c>
      <c r="AU240" s="241" t="s">
        <v>92</v>
      </c>
      <c r="AY240" s="18" t="s">
        <v>244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330</v>
      </c>
      <c r="BM240" s="241" t="s">
        <v>3100</v>
      </c>
    </row>
    <row r="241" s="2" customFormat="1" ht="16.5" customHeight="1">
      <c r="A241" s="39"/>
      <c r="B241" s="40"/>
      <c r="C241" s="229" t="s">
        <v>1222</v>
      </c>
      <c r="D241" s="229" t="s">
        <v>247</v>
      </c>
      <c r="E241" s="230" t="s">
        <v>3101</v>
      </c>
      <c r="F241" s="231" t="s">
        <v>3102</v>
      </c>
      <c r="G241" s="232" t="s">
        <v>250</v>
      </c>
      <c r="H241" s="233">
        <v>6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330</v>
      </c>
      <c r="AT241" s="241" t="s">
        <v>247</v>
      </c>
      <c r="AU241" s="241" t="s">
        <v>92</v>
      </c>
      <c r="AY241" s="18" t="s">
        <v>244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330</v>
      </c>
      <c r="BM241" s="241" t="s">
        <v>3103</v>
      </c>
    </row>
    <row r="242" s="2" customFormat="1" ht="16.5" customHeight="1">
      <c r="A242" s="39"/>
      <c r="B242" s="40"/>
      <c r="C242" s="229" t="s">
        <v>1226</v>
      </c>
      <c r="D242" s="229" t="s">
        <v>247</v>
      </c>
      <c r="E242" s="230" t="s">
        <v>3104</v>
      </c>
      <c r="F242" s="231" t="s">
        <v>3105</v>
      </c>
      <c r="G242" s="232" t="s">
        <v>250</v>
      </c>
      <c r="H242" s="233">
        <v>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330</v>
      </c>
      <c r="AT242" s="241" t="s">
        <v>247</v>
      </c>
      <c r="AU242" s="241" t="s">
        <v>92</v>
      </c>
      <c r="AY242" s="18" t="s">
        <v>244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330</v>
      </c>
      <c r="BM242" s="241" t="s">
        <v>3106</v>
      </c>
    </row>
    <row r="243" s="2" customFormat="1" ht="16.5" customHeight="1">
      <c r="A243" s="39"/>
      <c r="B243" s="40"/>
      <c r="C243" s="229" t="s">
        <v>1230</v>
      </c>
      <c r="D243" s="229" t="s">
        <v>247</v>
      </c>
      <c r="E243" s="230" t="s">
        <v>3107</v>
      </c>
      <c r="F243" s="231" t="s">
        <v>3108</v>
      </c>
      <c r="G243" s="232" t="s">
        <v>250</v>
      </c>
      <c r="H243" s="233">
        <v>1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48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330</v>
      </c>
      <c r="AT243" s="241" t="s">
        <v>247</v>
      </c>
      <c r="AU243" s="241" t="s">
        <v>92</v>
      </c>
      <c r="AY243" s="18" t="s">
        <v>244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90</v>
      </c>
      <c r="BK243" s="242">
        <f>ROUND(I243*H243,2)</f>
        <v>0</v>
      </c>
      <c r="BL243" s="18" t="s">
        <v>330</v>
      </c>
      <c r="BM243" s="241" t="s">
        <v>3109</v>
      </c>
    </row>
    <row r="244" s="2" customFormat="1" ht="16.5" customHeight="1">
      <c r="A244" s="39"/>
      <c r="B244" s="40"/>
      <c r="C244" s="229" t="s">
        <v>1234</v>
      </c>
      <c r="D244" s="229" t="s">
        <v>247</v>
      </c>
      <c r="E244" s="230" t="s">
        <v>3095</v>
      </c>
      <c r="F244" s="231" t="s">
        <v>3096</v>
      </c>
      <c r="G244" s="232" t="s">
        <v>250</v>
      </c>
      <c r="H244" s="233">
        <v>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48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330</v>
      </c>
      <c r="AT244" s="241" t="s">
        <v>247</v>
      </c>
      <c r="AU244" s="241" t="s">
        <v>92</v>
      </c>
      <c r="AY244" s="18" t="s">
        <v>244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330</v>
      </c>
      <c r="BM244" s="241" t="s">
        <v>684</v>
      </c>
    </row>
    <row r="245" s="2" customFormat="1" ht="21.75" customHeight="1">
      <c r="A245" s="39"/>
      <c r="B245" s="40"/>
      <c r="C245" s="229" t="s">
        <v>1239</v>
      </c>
      <c r="D245" s="229" t="s">
        <v>247</v>
      </c>
      <c r="E245" s="230" t="s">
        <v>3110</v>
      </c>
      <c r="F245" s="231" t="s">
        <v>3111</v>
      </c>
      <c r="G245" s="232" t="s">
        <v>250</v>
      </c>
      <c r="H245" s="233">
        <v>1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330</v>
      </c>
      <c r="AT245" s="241" t="s">
        <v>247</v>
      </c>
      <c r="AU245" s="241" t="s">
        <v>92</v>
      </c>
      <c r="AY245" s="18" t="s">
        <v>244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330</v>
      </c>
      <c r="BM245" s="241" t="s">
        <v>780</v>
      </c>
    </row>
    <row r="246" s="2" customFormat="1" ht="16.5" customHeight="1">
      <c r="A246" s="39"/>
      <c r="B246" s="40"/>
      <c r="C246" s="229" t="s">
        <v>1245</v>
      </c>
      <c r="D246" s="229" t="s">
        <v>247</v>
      </c>
      <c r="E246" s="230" t="s">
        <v>3101</v>
      </c>
      <c r="F246" s="231" t="s">
        <v>3102</v>
      </c>
      <c r="G246" s="232" t="s">
        <v>250</v>
      </c>
      <c r="H246" s="233">
        <v>1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330</v>
      </c>
      <c r="AT246" s="241" t="s">
        <v>247</v>
      </c>
      <c r="AU246" s="241" t="s">
        <v>92</v>
      </c>
      <c r="AY246" s="18" t="s">
        <v>244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330</v>
      </c>
      <c r="BM246" s="241" t="s">
        <v>3112</v>
      </c>
    </row>
    <row r="247" s="2" customFormat="1" ht="16.5" customHeight="1">
      <c r="A247" s="39"/>
      <c r="B247" s="40"/>
      <c r="C247" s="229" t="s">
        <v>1250</v>
      </c>
      <c r="D247" s="229" t="s">
        <v>247</v>
      </c>
      <c r="E247" s="230" t="s">
        <v>3113</v>
      </c>
      <c r="F247" s="231" t="s">
        <v>3114</v>
      </c>
      <c r="G247" s="232" t="s">
        <v>250</v>
      </c>
      <c r="H247" s="233">
        <v>1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48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330</v>
      </c>
      <c r="AT247" s="241" t="s">
        <v>247</v>
      </c>
      <c r="AU247" s="241" t="s">
        <v>92</v>
      </c>
      <c r="AY247" s="18" t="s">
        <v>244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330</v>
      </c>
      <c r="BM247" s="241" t="s">
        <v>693</v>
      </c>
    </row>
    <row r="248" s="2" customFormat="1" ht="24.15" customHeight="1">
      <c r="A248" s="39"/>
      <c r="B248" s="40"/>
      <c r="C248" s="229" t="s">
        <v>1254</v>
      </c>
      <c r="D248" s="229" t="s">
        <v>247</v>
      </c>
      <c r="E248" s="230" t="s">
        <v>3115</v>
      </c>
      <c r="F248" s="231" t="s">
        <v>3116</v>
      </c>
      <c r="G248" s="232" t="s">
        <v>250</v>
      </c>
      <c r="H248" s="233">
        <v>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330</v>
      </c>
      <c r="AT248" s="241" t="s">
        <v>247</v>
      </c>
      <c r="AU248" s="241" t="s">
        <v>92</v>
      </c>
      <c r="AY248" s="18" t="s">
        <v>244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330</v>
      </c>
      <c r="BM248" s="241" t="s">
        <v>1193</v>
      </c>
    </row>
    <row r="249" s="2" customFormat="1" ht="16.5" customHeight="1">
      <c r="A249" s="39"/>
      <c r="B249" s="40"/>
      <c r="C249" s="229" t="s">
        <v>1258</v>
      </c>
      <c r="D249" s="229" t="s">
        <v>247</v>
      </c>
      <c r="E249" s="230" t="s">
        <v>3117</v>
      </c>
      <c r="F249" s="231" t="s">
        <v>3118</v>
      </c>
      <c r="G249" s="232" t="s">
        <v>250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48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330</v>
      </c>
      <c r="AT249" s="241" t="s">
        <v>247</v>
      </c>
      <c r="AU249" s="241" t="s">
        <v>92</v>
      </c>
      <c r="AY249" s="18" t="s">
        <v>244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90</v>
      </c>
      <c r="BK249" s="242">
        <f>ROUND(I249*H249,2)</f>
        <v>0</v>
      </c>
      <c r="BL249" s="18" t="s">
        <v>330</v>
      </c>
      <c r="BM249" s="241" t="s">
        <v>3119</v>
      </c>
    </row>
    <row r="250" s="2" customFormat="1" ht="24.15" customHeight="1">
      <c r="A250" s="39"/>
      <c r="B250" s="40"/>
      <c r="C250" s="229" t="s">
        <v>1262</v>
      </c>
      <c r="D250" s="229" t="s">
        <v>247</v>
      </c>
      <c r="E250" s="230" t="s">
        <v>3120</v>
      </c>
      <c r="F250" s="231" t="s">
        <v>3121</v>
      </c>
      <c r="G250" s="232" t="s">
        <v>250</v>
      </c>
      <c r="H250" s="233">
        <v>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330</v>
      </c>
      <c r="AT250" s="241" t="s">
        <v>247</v>
      </c>
      <c r="AU250" s="241" t="s">
        <v>92</v>
      </c>
      <c r="AY250" s="18" t="s">
        <v>244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330</v>
      </c>
      <c r="BM250" s="241" t="s">
        <v>1104</v>
      </c>
    </row>
    <row r="251" s="2" customFormat="1" ht="16.5" customHeight="1">
      <c r="A251" s="39"/>
      <c r="B251" s="40"/>
      <c r="C251" s="229" t="s">
        <v>1266</v>
      </c>
      <c r="D251" s="229" t="s">
        <v>247</v>
      </c>
      <c r="E251" s="230" t="s">
        <v>3122</v>
      </c>
      <c r="F251" s="231" t="s">
        <v>3123</v>
      </c>
      <c r="G251" s="232" t="s">
        <v>250</v>
      </c>
      <c r="H251" s="233">
        <v>1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48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330</v>
      </c>
      <c r="AT251" s="241" t="s">
        <v>247</v>
      </c>
      <c r="AU251" s="241" t="s">
        <v>92</v>
      </c>
      <c r="AY251" s="18" t="s">
        <v>244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90</v>
      </c>
      <c r="BK251" s="242">
        <f>ROUND(I251*H251,2)</f>
        <v>0</v>
      </c>
      <c r="BL251" s="18" t="s">
        <v>330</v>
      </c>
      <c r="BM251" s="241" t="s">
        <v>3124</v>
      </c>
    </row>
    <row r="252" s="2" customFormat="1" ht="16.5" customHeight="1">
      <c r="A252" s="39"/>
      <c r="B252" s="40"/>
      <c r="C252" s="229" t="s">
        <v>1270</v>
      </c>
      <c r="D252" s="229" t="s">
        <v>247</v>
      </c>
      <c r="E252" s="230" t="s">
        <v>3125</v>
      </c>
      <c r="F252" s="231" t="s">
        <v>3126</v>
      </c>
      <c r="G252" s="232" t="s">
        <v>250</v>
      </c>
      <c r="H252" s="233">
        <v>1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48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330</v>
      </c>
      <c r="AT252" s="241" t="s">
        <v>247</v>
      </c>
      <c r="AU252" s="241" t="s">
        <v>92</v>
      </c>
      <c r="AY252" s="18" t="s">
        <v>244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90</v>
      </c>
      <c r="BK252" s="242">
        <f>ROUND(I252*H252,2)</f>
        <v>0</v>
      </c>
      <c r="BL252" s="18" t="s">
        <v>330</v>
      </c>
      <c r="BM252" s="241" t="s">
        <v>3127</v>
      </c>
    </row>
    <row r="253" s="2" customFormat="1" ht="16.5" customHeight="1">
      <c r="A253" s="39"/>
      <c r="B253" s="40"/>
      <c r="C253" s="229" t="s">
        <v>1274</v>
      </c>
      <c r="D253" s="229" t="s">
        <v>247</v>
      </c>
      <c r="E253" s="230" t="s">
        <v>3059</v>
      </c>
      <c r="F253" s="231" t="s">
        <v>3060</v>
      </c>
      <c r="G253" s="232" t="s">
        <v>250</v>
      </c>
      <c r="H253" s="233">
        <v>2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48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330</v>
      </c>
      <c r="AT253" s="241" t="s">
        <v>247</v>
      </c>
      <c r="AU253" s="241" t="s">
        <v>92</v>
      </c>
      <c r="AY253" s="18" t="s">
        <v>244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90</v>
      </c>
      <c r="BK253" s="242">
        <f>ROUND(I253*H253,2)</f>
        <v>0</v>
      </c>
      <c r="BL253" s="18" t="s">
        <v>330</v>
      </c>
      <c r="BM253" s="241" t="s">
        <v>1095</v>
      </c>
    </row>
    <row r="254" s="2" customFormat="1" ht="16.5" customHeight="1">
      <c r="A254" s="39"/>
      <c r="B254" s="40"/>
      <c r="C254" s="229" t="s">
        <v>1278</v>
      </c>
      <c r="D254" s="229" t="s">
        <v>247</v>
      </c>
      <c r="E254" s="230" t="s">
        <v>3061</v>
      </c>
      <c r="F254" s="231" t="s">
        <v>3062</v>
      </c>
      <c r="G254" s="232" t="s">
        <v>250</v>
      </c>
      <c r="H254" s="233">
        <v>2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48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330</v>
      </c>
      <c r="AT254" s="241" t="s">
        <v>247</v>
      </c>
      <c r="AU254" s="241" t="s">
        <v>92</v>
      </c>
      <c r="AY254" s="18" t="s">
        <v>244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90</v>
      </c>
      <c r="BK254" s="242">
        <f>ROUND(I254*H254,2)</f>
        <v>0</v>
      </c>
      <c r="BL254" s="18" t="s">
        <v>330</v>
      </c>
      <c r="BM254" s="241" t="s">
        <v>1131</v>
      </c>
    </row>
    <row r="255" s="2" customFormat="1" ht="16.5" customHeight="1">
      <c r="A255" s="39"/>
      <c r="B255" s="40"/>
      <c r="C255" s="229" t="s">
        <v>1282</v>
      </c>
      <c r="D255" s="229" t="s">
        <v>247</v>
      </c>
      <c r="E255" s="230" t="s">
        <v>3128</v>
      </c>
      <c r="F255" s="231" t="s">
        <v>3129</v>
      </c>
      <c r="G255" s="232" t="s">
        <v>250</v>
      </c>
      <c r="H255" s="233">
        <v>2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48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330</v>
      </c>
      <c r="AT255" s="241" t="s">
        <v>247</v>
      </c>
      <c r="AU255" s="241" t="s">
        <v>92</v>
      </c>
      <c r="AY255" s="18" t="s">
        <v>244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330</v>
      </c>
      <c r="BM255" s="241" t="s">
        <v>246</v>
      </c>
    </row>
    <row r="256" s="2" customFormat="1" ht="24.15" customHeight="1">
      <c r="A256" s="39"/>
      <c r="B256" s="40"/>
      <c r="C256" s="229" t="s">
        <v>1287</v>
      </c>
      <c r="D256" s="229" t="s">
        <v>247</v>
      </c>
      <c r="E256" s="230" t="s">
        <v>3130</v>
      </c>
      <c r="F256" s="231" t="s">
        <v>3131</v>
      </c>
      <c r="G256" s="232" t="s">
        <v>250</v>
      </c>
      <c r="H256" s="233">
        <v>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48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330</v>
      </c>
      <c r="AT256" s="241" t="s">
        <v>247</v>
      </c>
      <c r="AU256" s="241" t="s">
        <v>92</v>
      </c>
      <c r="AY256" s="18" t="s">
        <v>244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90</v>
      </c>
      <c r="BK256" s="242">
        <f>ROUND(I256*H256,2)</f>
        <v>0</v>
      </c>
      <c r="BL256" s="18" t="s">
        <v>330</v>
      </c>
      <c r="BM256" s="241" t="s">
        <v>3132</v>
      </c>
    </row>
    <row r="257" s="2" customFormat="1" ht="16.5" customHeight="1">
      <c r="A257" s="39"/>
      <c r="B257" s="40"/>
      <c r="C257" s="229" t="s">
        <v>1291</v>
      </c>
      <c r="D257" s="229" t="s">
        <v>247</v>
      </c>
      <c r="E257" s="230" t="s">
        <v>3133</v>
      </c>
      <c r="F257" s="231" t="s">
        <v>3134</v>
      </c>
      <c r="G257" s="232" t="s">
        <v>250</v>
      </c>
      <c r="H257" s="233">
        <v>14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48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330</v>
      </c>
      <c r="AT257" s="241" t="s">
        <v>247</v>
      </c>
      <c r="AU257" s="241" t="s">
        <v>92</v>
      </c>
      <c r="AY257" s="18" t="s">
        <v>244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90</v>
      </c>
      <c r="BK257" s="242">
        <f>ROUND(I257*H257,2)</f>
        <v>0</v>
      </c>
      <c r="BL257" s="18" t="s">
        <v>330</v>
      </c>
      <c r="BM257" s="241" t="s">
        <v>982</v>
      </c>
    </row>
    <row r="258" s="2" customFormat="1" ht="24.15" customHeight="1">
      <c r="A258" s="39"/>
      <c r="B258" s="40"/>
      <c r="C258" s="229" t="s">
        <v>1295</v>
      </c>
      <c r="D258" s="229" t="s">
        <v>247</v>
      </c>
      <c r="E258" s="230" t="s">
        <v>3135</v>
      </c>
      <c r="F258" s="231" t="s">
        <v>3136</v>
      </c>
      <c r="G258" s="232" t="s">
        <v>250</v>
      </c>
      <c r="H258" s="233">
        <v>14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48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330</v>
      </c>
      <c r="AT258" s="241" t="s">
        <v>247</v>
      </c>
      <c r="AU258" s="241" t="s">
        <v>92</v>
      </c>
      <c r="AY258" s="18" t="s">
        <v>244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90</v>
      </c>
      <c r="BK258" s="242">
        <f>ROUND(I258*H258,2)</f>
        <v>0</v>
      </c>
      <c r="BL258" s="18" t="s">
        <v>330</v>
      </c>
      <c r="BM258" s="241" t="s">
        <v>992</v>
      </c>
    </row>
    <row r="259" s="2" customFormat="1" ht="16.5" customHeight="1">
      <c r="A259" s="39"/>
      <c r="B259" s="40"/>
      <c r="C259" s="229" t="s">
        <v>1299</v>
      </c>
      <c r="D259" s="229" t="s">
        <v>247</v>
      </c>
      <c r="E259" s="230" t="s">
        <v>3137</v>
      </c>
      <c r="F259" s="231" t="s">
        <v>3138</v>
      </c>
      <c r="G259" s="232" t="s">
        <v>250</v>
      </c>
      <c r="H259" s="233">
        <v>6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48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330</v>
      </c>
      <c r="AT259" s="241" t="s">
        <v>247</v>
      </c>
      <c r="AU259" s="241" t="s">
        <v>92</v>
      </c>
      <c r="AY259" s="18" t="s">
        <v>244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90</v>
      </c>
      <c r="BK259" s="242">
        <f>ROUND(I259*H259,2)</f>
        <v>0</v>
      </c>
      <c r="BL259" s="18" t="s">
        <v>330</v>
      </c>
      <c r="BM259" s="241" t="s">
        <v>3139</v>
      </c>
    </row>
    <row r="260" s="2" customFormat="1" ht="24.15" customHeight="1">
      <c r="A260" s="39"/>
      <c r="B260" s="40"/>
      <c r="C260" s="229" t="s">
        <v>1303</v>
      </c>
      <c r="D260" s="229" t="s">
        <v>247</v>
      </c>
      <c r="E260" s="230" t="s">
        <v>3140</v>
      </c>
      <c r="F260" s="231" t="s">
        <v>3141</v>
      </c>
      <c r="G260" s="232" t="s">
        <v>250</v>
      </c>
      <c r="H260" s="233">
        <v>6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48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330</v>
      </c>
      <c r="AT260" s="241" t="s">
        <v>247</v>
      </c>
      <c r="AU260" s="241" t="s">
        <v>92</v>
      </c>
      <c r="AY260" s="18" t="s">
        <v>244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90</v>
      </c>
      <c r="BK260" s="242">
        <f>ROUND(I260*H260,2)</f>
        <v>0</v>
      </c>
      <c r="BL260" s="18" t="s">
        <v>330</v>
      </c>
      <c r="BM260" s="241" t="s">
        <v>920</v>
      </c>
    </row>
    <row r="261" s="2" customFormat="1" ht="16.5" customHeight="1">
      <c r="A261" s="39"/>
      <c r="B261" s="40"/>
      <c r="C261" s="229" t="s">
        <v>1307</v>
      </c>
      <c r="D261" s="229" t="s">
        <v>247</v>
      </c>
      <c r="E261" s="230" t="s">
        <v>3142</v>
      </c>
      <c r="F261" s="231" t="s">
        <v>3143</v>
      </c>
      <c r="G261" s="232" t="s">
        <v>250</v>
      </c>
      <c r="H261" s="233">
        <v>1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330</v>
      </c>
      <c r="AT261" s="241" t="s">
        <v>247</v>
      </c>
      <c r="AU261" s="241" t="s">
        <v>92</v>
      </c>
      <c r="AY261" s="18" t="s">
        <v>244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330</v>
      </c>
      <c r="BM261" s="241" t="s">
        <v>936</v>
      </c>
    </row>
    <row r="262" s="2" customFormat="1" ht="24.15" customHeight="1">
      <c r="A262" s="39"/>
      <c r="B262" s="40"/>
      <c r="C262" s="229" t="s">
        <v>1311</v>
      </c>
      <c r="D262" s="229" t="s">
        <v>247</v>
      </c>
      <c r="E262" s="230" t="s">
        <v>3144</v>
      </c>
      <c r="F262" s="231" t="s">
        <v>3145</v>
      </c>
      <c r="G262" s="232" t="s">
        <v>250</v>
      </c>
      <c r="H262" s="233">
        <v>1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48</v>
      </c>
      <c r="O262" s="92"/>
      <c r="P262" s="239">
        <f>O262*H262</f>
        <v>0</v>
      </c>
      <c r="Q262" s="239">
        <v>0</v>
      </c>
      <c r="R262" s="239">
        <f>Q262*H262</f>
        <v>0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330</v>
      </c>
      <c r="AT262" s="241" t="s">
        <v>247</v>
      </c>
      <c r="AU262" s="241" t="s">
        <v>92</v>
      </c>
      <c r="AY262" s="18" t="s">
        <v>244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90</v>
      </c>
      <c r="BK262" s="242">
        <f>ROUND(I262*H262,2)</f>
        <v>0</v>
      </c>
      <c r="BL262" s="18" t="s">
        <v>330</v>
      </c>
      <c r="BM262" s="241" t="s">
        <v>910</v>
      </c>
    </row>
    <row r="263" s="2" customFormat="1" ht="16.5" customHeight="1">
      <c r="A263" s="39"/>
      <c r="B263" s="40"/>
      <c r="C263" s="229" t="s">
        <v>1315</v>
      </c>
      <c r="D263" s="229" t="s">
        <v>247</v>
      </c>
      <c r="E263" s="230" t="s">
        <v>3146</v>
      </c>
      <c r="F263" s="231" t="s">
        <v>3147</v>
      </c>
      <c r="G263" s="232" t="s">
        <v>250</v>
      </c>
      <c r="H263" s="233">
        <v>1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330</v>
      </c>
      <c r="AT263" s="241" t="s">
        <v>247</v>
      </c>
      <c r="AU263" s="241" t="s">
        <v>92</v>
      </c>
      <c r="AY263" s="18" t="s">
        <v>244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330</v>
      </c>
      <c r="BM263" s="241" t="s">
        <v>900</v>
      </c>
    </row>
    <row r="264" s="2" customFormat="1" ht="24.15" customHeight="1">
      <c r="A264" s="39"/>
      <c r="B264" s="40"/>
      <c r="C264" s="229" t="s">
        <v>1319</v>
      </c>
      <c r="D264" s="229" t="s">
        <v>247</v>
      </c>
      <c r="E264" s="230" t="s">
        <v>3148</v>
      </c>
      <c r="F264" s="231" t="s">
        <v>3149</v>
      </c>
      <c r="G264" s="232" t="s">
        <v>250</v>
      </c>
      <c r="H264" s="233">
        <v>1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48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330</v>
      </c>
      <c r="AT264" s="241" t="s">
        <v>247</v>
      </c>
      <c r="AU264" s="241" t="s">
        <v>92</v>
      </c>
      <c r="AY264" s="18" t="s">
        <v>244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90</v>
      </c>
      <c r="BK264" s="242">
        <f>ROUND(I264*H264,2)</f>
        <v>0</v>
      </c>
      <c r="BL264" s="18" t="s">
        <v>330</v>
      </c>
      <c r="BM264" s="241" t="s">
        <v>3150</v>
      </c>
    </row>
    <row r="265" s="2" customFormat="1" ht="24.15" customHeight="1">
      <c r="A265" s="39"/>
      <c r="B265" s="40"/>
      <c r="C265" s="229" t="s">
        <v>1323</v>
      </c>
      <c r="D265" s="229" t="s">
        <v>247</v>
      </c>
      <c r="E265" s="230" t="s">
        <v>3151</v>
      </c>
      <c r="F265" s="231" t="s">
        <v>3152</v>
      </c>
      <c r="G265" s="232" t="s">
        <v>1940</v>
      </c>
      <c r="H265" s="309"/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48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330</v>
      </c>
      <c r="AT265" s="241" t="s">
        <v>247</v>
      </c>
      <c r="AU265" s="241" t="s">
        <v>92</v>
      </c>
      <c r="AY265" s="18" t="s">
        <v>244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90</v>
      </c>
      <c r="BK265" s="242">
        <f>ROUND(I265*H265,2)</f>
        <v>0</v>
      </c>
      <c r="BL265" s="18" t="s">
        <v>330</v>
      </c>
      <c r="BM265" s="241" t="s">
        <v>1818</v>
      </c>
    </row>
    <row r="266" s="12" customFormat="1" ht="22.8" customHeight="1">
      <c r="A266" s="12"/>
      <c r="B266" s="213"/>
      <c r="C266" s="214"/>
      <c r="D266" s="215" t="s">
        <v>82</v>
      </c>
      <c r="E266" s="227" t="s">
        <v>964</v>
      </c>
      <c r="F266" s="227" t="s">
        <v>965</v>
      </c>
      <c r="G266" s="214"/>
      <c r="H266" s="214"/>
      <c r="I266" s="217"/>
      <c r="J266" s="228">
        <f>BK266</f>
        <v>0</v>
      </c>
      <c r="K266" s="214"/>
      <c r="L266" s="219"/>
      <c r="M266" s="220"/>
      <c r="N266" s="221"/>
      <c r="O266" s="221"/>
      <c r="P266" s="222">
        <f>SUM(P267:P279)</f>
        <v>0</v>
      </c>
      <c r="Q266" s="221"/>
      <c r="R266" s="222">
        <f>SUM(R267:R279)</f>
        <v>0</v>
      </c>
      <c r="S266" s="221"/>
      <c r="T266" s="223">
        <f>SUM(T267:T279)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24" t="s">
        <v>92</v>
      </c>
      <c r="AT266" s="225" t="s">
        <v>82</v>
      </c>
      <c r="AU266" s="225" t="s">
        <v>90</v>
      </c>
      <c r="AY266" s="224" t="s">
        <v>244</v>
      </c>
      <c r="BK266" s="226">
        <f>SUM(BK267:BK279)</f>
        <v>0</v>
      </c>
    </row>
    <row r="267" s="2" customFormat="1" ht="16.5" customHeight="1">
      <c r="A267" s="39"/>
      <c r="B267" s="40"/>
      <c r="C267" s="229" t="s">
        <v>1327</v>
      </c>
      <c r="D267" s="229" t="s">
        <v>247</v>
      </c>
      <c r="E267" s="230" t="s">
        <v>3153</v>
      </c>
      <c r="F267" s="231" t="s">
        <v>3154</v>
      </c>
      <c r="G267" s="232" t="s">
        <v>184</v>
      </c>
      <c r="H267" s="233">
        <v>35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48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330</v>
      </c>
      <c r="AT267" s="241" t="s">
        <v>247</v>
      </c>
      <c r="AU267" s="241" t="s">
        <v>92</v>
      </c>
      <c r="AY267" s="18" t="s">
        <v>244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90</v>
      </c>
      <c r="BK267" s="242">
        <f>ROUND(I267*H267,2)</f>
        <v>0</v>
      </c>
      <c r="BL267" s="18" t="s">
        <v>330</v>
      </c>
      <c r="BM267" s="241" t="s">
        <v>1835</v>
      </c>
    </row>
    <row r="268" s="2" customFormat="1" ht="16.5" customHeight="1">
      <c r="A268" s="39"/>
      <c r="B268" s="40"/>
      <c r="C268" s="229" t="s">
        <v>1331</v>
      </c>
      <c r="D268" s="229" t="s">
        <v>247</v>
      </c>
      <c r="E268" s="230" t="s">
        <v>3155</v>
      </c>
      <c r="F268" s="231" t="s">
        <v>3156</v>
      </c>
      <c r="G268" s="232" t="s">
        <v>184</v>
      </c>
      <c r="H268" s="233">
        <v>20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330</v>
      </c>
      <c r="AT268" s="241" t="s">
        <v>247</v>
      </c>
      <c r="AU268" s="241" t="s">
        <v>92</v>
      </c>
      <c r="AY268" s="18" t="s">
        <v>244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330</v>
      </c>
      <c r="BM268" s="241" t="s">
        <v>1844</v>
      </c>
    </row>
    <row r="269" s="2" customFormat="1" ht="16.5" customHeight="1">
      <c r="A269" s="39"/>
      <c r="B269" s="40"/>
      <c r="C269" s="229" t="s">
        <v>1335</v>
      </c>
      <c r="D269" s="229" t="s">
        <v>247</v>
      </c>
      <c r="E269" s="230" t="s">
        <v>3157</v>
      </c>
      <c r="F269" s="231" t="s">
        <v>3158</v>
      </c>
      <c r="G269" s="232" t="s">
        <v>184</v>
      </c>
      <c r="H269" s="233">
        <v>55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48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330</v>
      </c>
      <c r="AT269" s="241" t="s">
        <v>247</v>
      </c>
      <c r="AU269" s="241" t="s">
        <v>92</v>
      </c>
      <c r="AY269" s="18" t="s">
        <v>244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90</v>
      </c>
      <c r="BK269" s="242">
        <f>ROUND(I269*H269,2)</f>
        <v>0</v>
      </c>
      <c r="BL269" s="18" t="s">
        <v>330</v>
      </c>
      <c r="BM269" s="241" t="s">
        <v>475</v>
      </c>
    </row>
    <row r="270" s="2" customFormat="1" ht="16.5" customHeight="1">
      <c r="A270" s="39"/>
      <c r="B270" s="40"/>
      <c r="C270" s="229" t="s">
        <v>1339</v>
      </c>
      <c r="D270" s="229" t="s">
        <v>247</v>
      </c>
      <c r="E270" s="230" t="s">
        <v>3159</v>
      </c>
      <c r="F270" s="231" t="s">
        <v>3160</v>
      </c>
      <c r="G270" s="232" t="s">
        <v>184</v>
      </c>
      <c r="H270" s="233">
        <v>20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48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330</v>
      </c>
      <c r="AT270" s="241" t="s">
        <v>247</v>
      </c>
      <c r="AU270" s="241" t="s">
        <v>92</v>
      </c>
      <c r="AY270" s="18" t="s">
        <v>244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90</v>
      </c>
      <c r="BK270" s="242">
        <f>ROUND(I270*H270,2)</f>
        <v>0</v>
      </c>
      <c r="BL270" s="18" t="s">
        <v>330</v>
      </c>
      <c r="BM270" s="241" t="s">
        <v>3161</v>
      </c>
    </row>
    <row r="271" s="2" customFormat="1" ht="16.5" customHeight="1">
      <c r="A271" s="39"/>
      <c r="B271" s="40"/>
      <c r="C271" s="229" t="s">
        <v>1343</v>
      </c>
      <c r="D271" s="229" t="s">
        <v>247</v>
      </c>
      <c r="E271" s="230" t="s">
        <v>3162</v>
      </c>
      <c r="F271" s="231" t="s">
        <v>3163</v>
      </c>
      <c r="G271" s="232" t="s">
        <v>184</v>
      </c>
      <c r="H271" s="233">
        <v>5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48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330</v>
      </c>
      <c r="AT271" s="241" t="s">
        <v>247</v>
      </c>
      <c r="AU271" s="241" t="s">
        <v>92</v>
      </c>
      <c r="AY271" s="18" t="s">
        <v>244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90</v>
      </c>
      <c r="BK271" s="242">
        <f>ROUND(I271*H271,2)</f>
        <v>0</v>
      </c>
      <c r="BL271" s="18" t="s">
        <v>330</v>
      </c>
      <c r="BM271" s="241" t="s">
        <v>3164</v>
      </c>
    </row>
    <row r="272" s="2" customFormat="1" ht="16.5" customHeight="1">
      <c r="A272" s="39"/>
      <c r="B272" s="40"/>
      <c r="C272" s="229" t="s">
        <v>1347</v>
      </c>
      <c r="D272" s="229" t="s">
        <v>247</v>
      </c>
      <c r="E272" s="230" t="s">
        <v>3165</v>
      </c>
      <c r="F272" s="231" t="s">
        <v>3166</v>
      </c>
      <c r="G272" s="232" t="s">
        <v>184</v>
      </c>
      <c r="H272" s="233">
        <v>10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48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330</v>
      </c>
      <c r="AT272" s="241" t="s">
        <v>247</v>
      </c>
      <c r="AU272" s="241" t="s">
        <v>92</v>
      </c>
      <c r="AY272" s="18" t="s">
        <v>244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90</v>
      </c>
      <c r="BK272" s="242">
        <f>ROUND(I272*H272,2)</f>
        <v>0</v>
      </c>
      <c r="BL272" s="18" t="s">
        <v>330</v>
      </c>
      <c r="BM272" s="241" t="s">
        <v>3167</v>
      </c>
    </row>
    <row r="273" s="2" customFormat="1" ht="16.5" customHeight="1">
      <c r="A273" s="39"/>
      <c r="B273" s="40"/>
      <c r="C273" s="229" t="s">
        <v>1351</v>
      </c>
      <c r="D273" s="229" t="s">
        <v>247</v>
      </c>
      <c r="E273" s="230" t="s">
        <v>3168</v>
      </c>
      <c r="F273" s="231" t="s">
        <v>3169</v>
      </c>
      <c r="G273" s="232" t="s">
        <v>184</v>
      </c>
      <c r="H273" s="233">
        <v>20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48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330</v>
      </c>
      <c r="AT273" s="241" t="s">
        <v>247</v>
      </c>
      <c r="AU273" s="241" t="s">
        <v>92</v>
      </c>
      <c r="AY273" s="18" t="s">
        <v>244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90</v>
      </c>
      <c r="BK273" s="242">
        <f>ROUND(I273*H273,2)</f>
        <v>0</v>
      </c>
      <c r="BL273" s="18" t="s">
        <v>330</v>
      </c>
      <c r="BM273" s="241" t="s">
        <v>1160</v>
      </c>
    </row>
    <row r="274" s="2" customFormat="1" ht="16.5" customHeight="1">
      <c r="A274" s="39"/>
      <c r="B274" s="40"/>
      <c r="C274" s="229" t="s">
        <v>1356</v>
      </c>
      <c r="D274" s="229" t="s">
        <v>247</v>
      </c>
      <c r="E274" s="230" t="s">
        <v>3170</v>
      </c>
      <c r="F274" s="231" t="s">
        <v>3171</v>
      </c>
      <c r="G274" s="232" t="s">
        <v>184</v>
      </c>
      <c r="H274" s="233">
        <v>5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48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330</v>
      </c>
      <c r="AT274" s="241" t="s">
        <v>247</v>
      </c>
      <c r="AU274" s="241" t="s">
        <v>92</v>
      </c>
      <c r="AY274" s="18" t="s">
        <v>244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90</v>
      </c>
      <c r="BK274" s="242">
        <f>ROUND(I274*H274,2)</f>
        <v>0</v>
      </c>
      <c r="BL274" s="18" t="s">
        <v>330</v>
      </c>
      <c r="BM274" s="241" t="s">
        <v>1170</v>
      </c>
    </row>
    <row r="275" s="2" customFormat="1" ht="16.5" customHeight="1">
      <c r="A275" s="39"/>
      <c r="B275" s="40"/>
      <c r="C275" s="229" t="s">
        <v>1376</v>
      </c>
      <c r="D275" s="229" t="s">
        <v>247</v>
      </c>
      <c r="E275" s="230" t="s">
        <v>3172</v>
      </c>
      <c r="F275" s="231" t="s">
        <v>3173</v>
      </c>
      <c r="G275" s="232" t="s">
        <v>184</v>
      </c>
      <c r="H275" s="233">
        <v>35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48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330</v>
      </c>
      <c r="AT275" s="241" t="s">
        <v>247</v>
      </c>
      <c r="AU275" s="241" t="s">
        <v>92</v>
      </c>
      <c r="AY275" s="18" t="s">
        <v>244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90</v>
      </c>
      <c r="BK275" s="242">
        <f>ROUND(I275*H275,2)</f>
        <v>0</v>
      </c>
      <c r="BL275" s="18" t="s">
        <v>330</v>
      </c>
      <c r="BM275" s="241" t="s">
        <v>3174</v>
      </c>
    </row>
    <row r="276" s="2" customFormat="1" ht="16.5" customHeight="1">
      <c r="A276" s="39"/>
      <c r="B276" s="40"/>
      <c r="C276" s="229" t="s">
        <v>1381</v>
      </c>
      <c r="D276" s="229" t="s">
        <v>247</v>
      </c>
      <c r="E276" s="230" t="s">
        <v>3175</v>
      </c>
      <c r="F276" s="231" t="s">
        <v>3176</v>
      </c>
      <c r="G276" s="232" t="s">
        <v>184</v>
      </c>
      <c r="H276" s="233">
        <v>30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48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330</v>
      </c>
      <c r="AT276" s="241" t="s">
        <v>247</v>
      </c>
      <c r="AU276" s="241" t="s">
        <v>92</v>
      </c>
      <c r="AY276" s="18" t="s">
        <v>244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90</v>
      </c>
      <c r="BK276" s="242">
        <f>ROUND(I276*H276,2)</f>
        <v>0</v>
      </c>
      <c r="BL276" s="18" t="s">
        <v>330</v>
      </c>
      <c r="BM276" s="241" t="s">
        <v>1178</v>
      </c>
    </row>
    <row r="277" s="2" customFormat="1" ht="16.5" customHeight="1">
      <c r="A277" s="39"/>
      <c r="B277" s="40"/>
      <c r="C277" s="229" t="s">
        <v>1385</v>
      </c>
      <c r="D277" s="229" t="s">
        <v>247</v>
      </c>
      <c r="E277" s="230" t="s">
        <v>3177</v>
      </c>
      <c r="F277" s="231" t="s">
        <v>3178</v>
      </c>
      <c r="G277" s="232" t="s">
        <v>184</v>
      </c>
      <c r="H277" s="233">
        <v>20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48</v>
      </c>
      <c r="O277" s="92"/>
      <c r="P277" s="239">
        <f>O277*H277</f>
        <v>0</v>
      </c>
      <c r="Q277" s="239">
        <v>0</v>
      </c>
      <c r="R277" s="239">
        <f>Q277*H277</f>
        <v>0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330</v>
      </c>
      <c r="AT277" s="241" t="s">
        <v>247</v>
      </c>
      <c r="AU277" s="241" t="s">
        <v>92</v>
      </c>
      <c r="AY277" s="18" t="s">
        <v>244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90</v>
      </c>
      <c r="BK277" s="242">
        <f>ROUND(I277*H277,2)</f>
        <v>0</v>
      </c>
      <c r="BL277" s="18" t="s">
        <v>330</v>
      </c>
      <c r="BM277" s="241" t="s">
        <v>3179</v>
      </c>
    </row>
    <row r="278" s="2" customFormat="1" ht="16.5" customHeight="1">
      <c r="A278" s="39"/>
      <c r="B278" s="40"/>
      <c r="C278" s="229" t="s">
        <v>1389</v>
      </c>
      <c r="D278" s="229" t="s">
        <v>247</v>
      </c>
      <c r="E278" s="230" t="s">
        <v>3180</v>
      </c>
      <c r="F278" s="231" t="s">
        <v>3181</v>
      </c>
      <c r="G278" s="232" t="s">
        <v>184</v>
      </c>
      <c r="H278" s="233">
        <v>145</v>
      </c>
      <c r="I278" s="234"/>
      <c r="J278" s="235">
        <f>ROUND(I278*H278,2)</f>
        <v>0</v>
      </c>
      <c r="K278" s="236"/>
      <c r="L278" s="45"/>
      <c r="M278" s="237" t="s">
        <v>1</v>
      </c>
      <c r="N278" s="238" t="s">
        <v>48</v>
      </c>
      <c r="O278" s="92"/>
      <c r="P278" s="239">
        <f>O278*H278</f>
        <v>0</v>
      </c>
      <c r="Q278" s="239">
        <v>0</v>
      </c>
      <c r="R278" s="239">
        <f>Q278*H278</f>
        <v>0</v>
      </c>
      <c r="S278" s="239">
        <v>0</v>
      </c>
      <c r="T278" s="240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1" t="s">
        <v>330</v>
      </c>
      <c r="AT278" s="241" t="s">
        <v>247</v>
      </c>
      <c r="AU278" s="241" t="s">
        <v>92</v>
      </c>
      <c r="AY278" s="18" t="s">
        <v>244</v>
      </c>
      <c r="BE278" s="242">
        <f>IF(N278="základní",J278,0)</f>
        <v>0</v>
      </c>
      <c r="BF278" s="242">
        <f>IF(N278="snížená",J278,0)</f>
        <v>0</v>
      </c>
      <c r="BG278" s="242">
        <f>IF(N278="zákl. přenesená",J278,0)</f>
        <v>0</v>
      </c>
      <c r="BH278" s="242">
        <f>IF(N278="sníž. přenesená",J278,0)</f>
        <v>0</v>
      </c>
      <c r="BI278" s="242">
        <f>IF(N278="nulová",J278,0)</f>
        <v>0</v>
      </c>
      <c r="BJ278" s="18" t="s">
        <v>90</v>
      </c>
      <c r="BK278" s="242">
        <f>ROUND(I278*H278,2)</f>
        <v>0</v>
      </c>
      <c r="BL278" s="18" t="s">
        <v>330</v>
      </c>
      <c r="BM278" s="241" t="s">
        <v>1394</v>
      </c>
    </row>
    <row r="279" s="2" customFormat="1" ht="24.15" customHeight="1">
      <c r="A279" s="39"/>
      <c r="B279" s="40"/>
      <c r="C279" s="229" t="s">
        <v>1399</v>
      </c>
      <c r="D279" s="229" t="s">
        <v>247</v>
      </c>
      <c r="E279" s="230" t="s">
        <v>3182</v>
      </c>
      <c r="F279" s="231" t="s">
        <v>3183</v>
      </c>
      <c r="G279" s="232" t="s">
        <v>1940</v>
      </c>
      <c r="H279" s="309"/>
      <c r="I279" s="234"/>
      <c r="J279" s="235">
        <f>ROUND(I279*H279,2)</f>
        <v>0</v>
      </c>
      <c r="K279" s="236"/>
      <c r="L279" s="45"/>
      <c r="M279" s="237" t="s">
        <v>1</v>
      </c>
      <c r="N279" s="238" t="s">
        <v>48</v>
      </c>
      <c r="O279" s="92"/>
      <c r="P279" s="239">
        <f>O279*H279</f>
        <v>0</v>
      </c>
      <c r="Q279" s="239">
        <v>0</v>
      </c>
      <c r="R279" s="239">
        <f>Q279*H279</f>
        <v>0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330</v>
      </c>
      <c r="AT279" s="241" t="s">
        <v>247</v>
      </c>
      <c r="AU279" s="241" t="s">
        <v>92</v>
      </c>
      <c r="AY279" s="18" t="s">
        <v>244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90</v>
      </c>
      <c r="BK279" s="242">
        <f>ROUND(I279*H279,2)</f>
        <v>0</v>
      </c>
      <c r="BL279" s="18" t="s">
        <v>330</v>
      </c>
      <c r="BM279" s="241" t="s">
        <v>1418</v>
      </c>
    </row>
    <row r="280" s="12" customFormat="1" ht="22.8" customHeight="1">
      <c r="A280" s="12"/>
      <c r="B280" s="213"/>
      <c r="C280" s="214"/>
      <c r="D280" s="215" t="s">
        <v>82</v>
      </c>
      <c r="E280" s="227" t="s">
        <v>3184</v>
      </c>
      <c r="F280" s="227" t="s">
        <v>3185</v>
      </c>
      <c r="G280" s="214"/>
      <c r="H280" s="214"/>
      <c r="I280" s="217"/>
      <c r="J280" s="228">
        <f>BK280</f>
        <v>0</v>
      </c>
      <c r="K280" s="214"/>
      <c r="L280" s="219"/>
      <c r="M280" s="220"/>
      <c r="N280" s="221"/>
      <c r="O280" s="221"/>
      <c r="P280" s="222">
        <f>SUM(P281:P287)</f>
        <v>0</v>
      </c>
      <c r="Q280" s="221"/>
      <c r="R280" s="222">
        <f>SUM(R281:R287)</f>
        <v>0</v>
      </c>
      <c r="S280" s="221"/>
      <c r="T280" s="223">
        <f>SUM(T281:T287)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4" t="s">
        <v>90</v>
      </c>
      <c r="AT280" s="225" t="s">
        <v>82</v>
      </c>
      <c r="AU280" s="225" t="s">
        <v>90</v>
      </c>
      <c r="AY280" s="224" t="s">
        <v>244</v>
      </c>
      <c r="BK280" s="226">
        <f>SUM(BK281:BK287)</f>
        <v>0</v>
      </c>
    </row>
    <row r="281" s="2" customFormat="1" ht="24.15" customHeight="1">
      <c r="A281" s="39"/>
      <c r="B281" s="40"/>
      <c r="C281" s="229" t="s">
        <v>1410</v>
      </c>
      <c r="D281" s="229" t="s">
        <v>247</v>
      </c>
      <c r="E281" s="230" t="s">
        <v>3186</v>
      </c>
      <c r="F281" s="231" t="s">
        <v>3187</v>
      </c>
      <c r="G281" s="232" t="s">
        <v>184</v>
      </c>
      <c r="H281" s="233">
        <v>10</v>
      </c>
      <c r="I281" s="234"/>
      <c r="J281" s="235">
        <f>ROUND(I281*H281,2)</f>
        <v>0</v>
      </c>
      <c r="K281" s="236"/>
      <c r="L281" s="45"/>
      <c r="M281" s="237" t="s">
        <v>1</v>
      </c>
      <c r="N281" s="238" t="s">
        <v>48</v>
      </c>
      <c r="O281" s="92"/>
      <c r="P281" s="239">
        <f>O281*H281</f>
        <v>0</v>
      </c>
      <c r="Q281" s="239">
        <v>0</v>
      </c>
      <c r="R281" s="239">
        <f>Q281*H281</f>
        <v>0</v>
      </c>
      <c r="S281" s="239">
        <v>0</v>
      </c>
      <c r="T281" s="240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41" t="s">
        <v>330</v>
      </c>
      <c r="AT281" s="241" t="s">
        <v>247</v>
      </c>
      <c r="AU281" s="241" t="s">
        <v>92</v>
      </c>
      <c r="AY281" s="18" t="s">
        <v>244</v>
      </c>
      <c r="BE281" s="242">
        <f>IF(N281="základní",J281,0)</f>
        <v>0</v>
      </c>
      <c r="BF281" s="242">
        <f>IF(N281="snížená",J281,0)</f>
        <v>0</v>
      </c>
      <c r="BG281" s="242">
        <f>IF(N281="zákl. přenesená",J281,0)</f>
        <v>0</v>
      </c>
      <c r="BH281" s="242">
        <f>IF(N281="sníž. přenesená",J281,0)</f>
        <v>0</v>
      </c>
      <c r="BI281" s="242">
        <f>IF(N281="nulová",J281,0)</f>
        <v>0</v>
      </c>
      <c r="BJ281" s="18" t="s">
        <v>90</v>
      </c>
      <c r="BK281" s="242">
        <f>ROUND(I281*H281,2)</f>
        <v>0</v>
      </c>
      <c r="BL281" s="18" t="s">
        <v>330</v>
      </c>
      <c r="BM281" s="241" t="s">
        <v>1069</v>
      </c>
    </row>
    <row r="282" s="2" customFormat="1" ht="16.5" customHeight="1">
      <c r="A282" s="39"/>
      <c r="B282" s="40"/>
      <c r="C282" s="229" t="s">
        <v>1425</v>
      </c>
      <c r="D282" s="229" t="s">
        <v>247</v>
      </c>
      <c r="E282" s="230" t="s">
        <v>3188</v>
      </c>
      <c r="F282" s="231" t="s">
        <v>3189</v>
      </c>
      <c r="G282" s="232" t="s">
        <v>184</v>
      </c>
      <c r="H282" s="233">
        <v>10</v>
      </c>
      <c r="I282" s="234"/>
      <c r="J282" s="235">
        <f>ROUND(I282*H282,2)</f>
        <v>0</v>
      </c>
      <c r="K282" s="236"/>
      <c r="L282" s="45"/>
      <c r="M282" s="237" t="s">
        <v>1</v>
      </c>
      <c r="N282" s="238" t="s">
        <v>48</v>
      </c>
      <c r="O282" s="92"/>
      <c r="P282" s="239">
        <f>O282*H282</f>
        <v>0</v>
      </c>
      <c r="Q282" s="239">
        <v>0</v>
      </c>
      <c r="R282" s="239">
        <f>Q282*H282</f>
        <v>0</v>
      </c>
      <c r="S282" s="239">
        <v>0</v>
      </c>
      <c r="T282" s="240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1" t="s">
        <v>330</v>
      </c>
      <c r="AT282" s="241" t="s">
        <v>247</v>
      </c>
      <c r="AU282" s="241" t="s">
        <v>92</v>
      </c>
      <c r="AY282" s="18" t="s">
        <v>244</v>
      </c>
      <c r="BE282" s="242">
        <f>IF(N282="základní",J282,0)</f>
        <v>0</v>
      </c>
      <c r="BF282" s="242">
        <f>IF(N282="snížená",J282,0)</f>
        <v>0</v>
      </c>
      <c r="BG282" s="242">
        <f>IF(N282="zákl. přenesená",J282,0)</f>
        <v>0</v>
      </c>
      <c r="BH282" s="242">
        <f>IF(N282="sníž. přenesená",J282,0)</f>
        <v>0</v>
      </c>
      <c r="BI282" s="242">
        <f>IF(N282="nulová",J282,0)</f>
        <v>0</v>
      </c>
      <c r="BJ282" s="18" t="s">
        <v>90</v>
      </c>
      <c r="BK282" s="242">
        <f>ROUND(I282*H282,2)</f>
        <v>0</v>
      </c>
      <c r="BL282" s="18" t="s">
        <v>330</v>
      </c>
      <c r="BM282" s="241" t="s">
        <v>3190</v>
      </c>
    </row>
    <row r="283" s="2" customFormat="1" ht="24.15" customHeight="1">
      <c r="A283" s="39"/>
      <c r="B283" s="40"/>
      <c r="C283" s="229" t="s">
        <v>1431</v>
      </c>
      <c r="D283" s="229" t="s">
        <v>247</v>
      </c>
      <c r="E283" s="230" t="s">
        <v>3191</v>
      </c>
      <c r="F283" s="231" t="s">
        <v>3192</v>
      </c>
      <c r="G283" s="232" t="s">
        <v>184</v>
      </c>
      <c r="H283" s="233">
        <v>10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48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330</v>
      </c>
      <c r="AT283" s="241" t="s">
        <v>247</v>
      </c>
      <c r="AU283" s="241" t="s">
        <v>92</v>
      </c>
      <c r="AY283" s="18" t="s">
        <v>244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90</v>
      </c>
      <c r="BK283" s="242">
        <f>ROUND(I283*H283,2)</f>
        <v>0</v>
      </c>
      <c r="BL283" s="18" t="s">
        <v>330</v>
      </c>
      <c r="BM283" s="241" t="s">
        <v>1507</v>
      </c>
    </row>
    <row r="284" s="2" customFormat="1" ht="24.15" customHeight="1">
      <c r="A284" s="39"/>
      <c r="B284" s="40"/>
      <c r="C284" s="229" t="s">
        <v>1435</v>
      </c>
      <c r="D284" s="229" t="s">
        <v>247</v>
      </c>
      <c r="E284" s="230" t="s">
        <v>3193</v>
      </c>
      <c r="F284" s="231" t="s">
        <v>3194</v>
      </c>
      <c r="G284" s="232" t="s">
        <v>250</v>
      </c>
      <c r="H284" s="233">
        <v>1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48</v>
      </c>
      <c r="O284" s="92"/>
      <c r="P284" s="239">
        <f>O284*H284</f>
        <v>0</v>
      </c>
      <c r="Q284" s="239">
        <v>0</v>
      </c>
      <c r="R284" s="239">
        <f>Q284*H284</f>
        <v>0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330</v>
      </c>
      <c r="AT284" s="241" t="s">
        <v>247</v>
      </c>
      <c r="AU284" s="241" t="s">
        <v>92</v>
      </c>
      <c r="AY284" s="18" t="s">
        <v>244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90</v>
      </c>
      <c r="BK284" s="242">
        <f>ROUND(I284*H284,2)</f>
        <v>0</v>
      </c>
      <c r="BL284" s="18" t="s">
        <v>330</v>
      </c>
      <c r="BM284" s="241" t="s">
        <v>3195</v>
      </c>
    </row>
    <row r="285" s="2" customFormat="1" ht="21.75" customHeight="1">
      <c r="A285" s="39"/>
      <c r="B285" s="40"/>
      <c r="C285" s="229" t="s">
        <v>1440</v>
      </c>
      <c r="D285" s="229" t="s">
        <v>247</v>
      </c>
      <c r="E285" s="230" t="s">
        <v>3196</v>
      </c>
      <c r="F285" s="231" t="s">
        <v>3197</v>
      </c>
      <c r="G285" s="232" t="s">
        <v>250</v>
      </c>
      <c r="H285" s="233">
        <v>1</v>
      </c>
      <c r="I285" s="234"/>
      <c r="J285" s="235">
        <f>ROUND(I285*H285,2)</f>
        <v>0</v>
      </c>
      <c r="K285" s="236"/>
      <c r="L285" s="45"/>
      <c r="M285" s="237" t="s">
        <v>1</v>
      </c>
      <c r="N285" s="238" t="s">
        <v>48</v>
      </c>
      <c r="O285" s="92"/>
      <c r="P285" s="239">
        <f>O285*H285</f>
        <v>0</v>
      </c>
      <c r="Q285" s="239">
        <v>0</v>
      </c>
      <c r="R285" s="239">
        <f>Q285*H285</f>
        <v>0</v>
      </c>
      <c r="S285" s="239">
        <v>0</v>
      </c>
      <c r="T285" s="240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41" t="s">
        <v>330</v>
      </c>
      <c r="AT285" s="241" t="s">
        <v>247</v>
      </c>
      <c r="AU285" s="241" t="s">
        <v>92</v>
      </c>
      <c r="AY285" s="18" t="s">
        <v>244</v>
      </c>
      <c r="BE285" s="242">
        <f>IF(N285="základní",J285,0)</f>
        <v>0</v>
      </c>
      <c r="BF285" s="242">
        <f>IF(N285="snížená",J285,0)</f>
        <v>0</v>
      </c>
      <c r="BG285" s="242">
        <f>IF(N285="zákl. přenesená",J285,0)</f>
        <v>0</v>
      </c>
      <c r="BH285" s="242">
        <f>IF(N285="sníž. přenesená",J285,0)</f>
        <v>0</v>
      </c>
      <c r="BI285" s="242">
        <f>IF(N285="nulová",J285,0)</f>
        <v>0</v>
      </c>
      <c r="BJ285" s="18" t="s">
        <v>90</v>
      </c>
      <c r="BK285" s="242">
        <f>ROUND(I285*H285,2)</f>
        <v>0</v>
      </c>
      <c r="BL285" s="18" t="s">
        <v>330</v>
      </c>
      <c r="BM285" s="241" t="s">
        <v>3198</v>
      </c>
    </row>
    <row r="286" s="2" customFormat="1" ht="24.15" customHeight="1">
      <c r="A286" s="39"/>
      <c r="B286" s="40"/>
      <c r="C286" s="229" t="s">
        <v>1444</v>
      </c>
      <c r="D286" s="229" t="s">
        <v>247</v>
      </c>
      <c r="E286" s="230" t="s">
        <v>3199</v>
      </c>
      <c r="F286" s="231" t="s">
        <v>3200</v>
      </c>
      <c r="G286" s="232" t="s">
        <v>250</v>
      </c>
      <c r="H286" s="233">
        <v>1</v>
      </c>
      <c r="I286" s="234"/>
      <c r="J286" s="235">
        <f>ROUND(I286*H286,2)</f>
        <v>0</v>
      </c>
      <c r="K286" s="236"/>
      <c r="L286" s="45"/>
      <c r="M286" s="237" t="s">
        <v>1</v>
      </c>
      <c r="N286" s="238" t="s">
        <v>48</v>
      </c>
      <c r="O286" s="92"/>
      <c r="P286" s="239">
        <f>O286*H286</f>
        <v>0</v>
      </c>
      <c r="Q286" s="239">
        <v>0</v>
      </c>
      <c r="R286" s="239">
        <f>Q286*H286</f>
        <v>0</v>
      </c>
      <c r="S286" s="239">
        <v>0</v>
      </c>
      <c r="T286" s="240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41" t="s">
        <v>330</v>
      </c>
      <c r="AT286" s="241" t="s">
        <v>247</v>
      </c>
      <c r="AU286" s="241" t="s">
        <v>92</v>
      </c>
      <c r="AY286" s="18" t="s">
        <v>244</v>
      </c>
      <c r="BE286" s="242">
        <f>IF(N286="základní",J286,0)</f>
        <v>0</v>
      </c>
      <c r="BF286" s="242">
        <f>IF(N286="snížená",J286,0)</f>
        <v>0</v>
      </c>
      <c r="BG286" s="242">
        <f>IF(N286="zákl. přenesená",J286,0)</f>
        <v>0</v>
      </c>
      <c r="BH286" s="242">
        <f>IF(N286="sníž. přenesená",J286,0)</f>
        <v>0</v>
      </c>
      <c r="BI286" s="242">
        <f>IF(N286="nulová",J286,0)</f>
        <v>0</v>
      </c>
      <c r="BJ286" s="18" t="s">
        <v>90</v>
      </c>
      <c r="BK286" s="242">
        <f>ROUND(I286*H286,2)</f>
        <v>0</v>
      </c>
      <c r="BL286" s="18" t="s">
        <v>330</v>
      </c>
      <c r="BM286" s="241" t="s">
        <v>519</v>
      </c>
    </row>
    <row r="287" s="2" customFormat="1" ht="24.15" customHeight="1">
      <c r="A287" s="39"/>
      <c r="B287" s="40"/>
      <c r="C287" s="229" t="s">
        <v>1449</v>
      </c>
      <c r="D287" s="229" t="s">
        <v>247</v>
      </c>
      <c r="E287" s="230" t="s">
        <v>3201</v>
      </c>
      <c r="F287" s="231" t="s">
        <v>3202</v>
      </c>
      <c r="G287" s="232" t="s">
        <v>1940</v>
      </c>
      <c r="H287" s="309"/>
      <c r="I287" s="234"/>
      <c r="J287" s="235">
        <f>ROUND(I287*H287,2)</f>
        <v>0</v>
      </c>
      <c r="K287" s="236"/>
      <c r="L287" s="45"/>
      <c r="M287" s="237" t="s">
        <v>1</v>
      </c>
      <c r="N287" s="238" t="s">
        <v>48</v>
      </c>
      <c r="O287" s="92"/>
      <c r="P287" s="239">
        <f>O287*H287</f>
        <v>0</v>
      </c>
      <c r="Q287" s="239">
        <v>0</v>
      </c>
      <c r="R287" s="239">
        <f>Q287*H287</f>
        <v>0</v>
      </c>
      <c r="S287" s="239">
        <v>0</v>
      </c>
      <c r="T287" s="240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41" t="s">
        <v>330</v>
      </c>
      <c r="AT287" s="241" t="s">
        <v>247</v>
      </c>
      <c r="AU287" s="241" t="s">
        <v>92</v>
      </c>
      <c r="AY287" s="18" t="s">
        <v>244</v>
      </c>
      <c r="BE287" s="242">
        <f>IF(N287="základní",J287,0)</f>
        <v>0</v>
      </c>
      <c r="BF287" s="242">
        <f>IF(N287="snížená",J287,0)</f>
        <v>0</v>
      </c>
      <c r="BG287" s="242">
        <f>IF(N287="zákl. přenesená",J287,0)</f>
        <v>0</v>
      </c>
      <c r="BH287" s="242">
        <f>IF(N287="sníž. přenesená",J287,0)</f>
        <v>0</v>
      </c>
      <c r="BI287" s="242">
        <f>IF(N287="nulová",J287,0)</f>
        <v>0</v>
      </c>
      <c r="BJ287" s="18" t="s">
        <v>90</v>
      </c>
      <c r="BK287" s="242">
        <f>ROUND(I287*H287,2)</f>
        <v>0</v>
      </c>
      <c r="BL287" s="18" t="s">
        <v>330</v>
      </c>
      <c r="BM287" s="241" t="s">
        <v>1366</v>
      </c>
    </row>
    <row r="288" s="12" customFormat="1" ht="22.8" customHeight="1">
      <c r="A288" s="12"/>
      <c r="B288" s="213"/>
      <c r="C288" s="214"/>
      <c r="D288" s="215" t="s">
        <v>82</v>
      </c>
      <c r="E288" s="227" t="s">
        <v>3203</v>
      </c>
      <c r="F288" s="227" t="s">
        <v>3204</v>
      </c>
      <c r="G288" s="214"/>
      <c r="H288" s="214"/>
      <c r="I288" s="217"/>
      <c r="J288" s="228">
        <f>BK288</f>
        <v>0</v>
      </c>
      <c r="K288" s="214"/>
      <c r="L288" s="219"/>
      <c r="M288" s="220"/>
      <c r="N288" s="221"/>
      <c r="O288" s="221"/>
      <c r="P288" s="222">
        <f>P289</f>
        <v>0</v>
      </c>
      <c r="Q288" s="221"/>
      <c r="R288" s="222">
        <f>R289</f>
        <v>0</v>
      </c>
      <c r="S288" s="221"/>
      <c r="T288" s="223">
        <f>T289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24" t="s">
        <v>92</v>
      </c>
      <c r="AT288" s="225" t="s">
        <v>82</v>
      </c>
      <c r="AU288" s="225" t="s">
        <v>90</v>
      </c>
      <c r="AY288" s="224" t="s">
        <v>244</v>
      </c>
      <c r="BK288" s="226">
        <f>BK289</f>
        <v>0</v>
      </c>
    </row>
    <row r="289" s="2" customFormat="1" ht="24.15" customHeight="1">
      <c r="A289" s="39"/>
      <c r="B289" s="40"/>
      <c r="C289" s="229" t="s">
        <v>1455</v>
      </c>
      <c r="D289" s="229" t="s">
        <v>247</v>
      </c>
      <c r="E289" s="230" t="s">
        <v>3205</v>
      </c>
      <c r="F289" s="231" t="s">
        <v>3206</v>
      </c>
      <c r="G289" s="232" t="s">
        <v>250</v>
      </c>
      <c r="H289" s="233">
        <v>4</v>
      </c>
      <c r="I289" s="234"/>
      <c r="J289" s="235">
        <f>ROUND(I289*H289,2)</f>
        <v>0</v>
      </c>
      <c r="K289" s="236"/>
      <c r="L289" s="45"/>
      <c r="M289" s="237" t="s">
        <v>1</v>
      </c>
      <c r="N289" s="238" t="s">
        <v>48</v>
      </c>
      <c r="O289" s="92"/>
      <c r="P289" s="239">
        <f>O289*H289</f>
        <v>0</v>
      </c>
      <c r="Q289" s="239">
        <v>0</v>
      </c>
      <c r="R289" s="239">
        <f>Q289*H289</f>
        <v>0</v>
      </c>
      <c r="S289" s="239">
        <v>0</v>
      </c>
      <c r="T289" s="240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41" t="s">
        <v>330</v>
      </c>
      <c r="AT289" s="241" t="s">
        <v>247</v>
      </c>
      <c r="AU289" s="241" t="s">
        <v>92</v>
      </c>
      <c r="AY289" s="18" t="s">
        <v>244</v>
      </c>
      <c r="BE289" s="242">
        <f>IF(N289="základní",J289,0)</f>
        <v>0</v>
      </c>
      <c r="BF289" s="242">
        <f>IF(N289="snížená",J289,0)</f>
        <v>0</v>
      </c>
      <c r="BG289" s="242">
        <f>IF(N289="zákl. přenesená",J289,0)</f>
        <v>0</v>
      </c>
      <c r="BH289" s="242">
        <f>IF(N289="sníž. přenesená",J289,0)</f>
        <v>0</v>
      </c>
      <c r="BI289" s="242">
        <f>IF(N289="nulová",J289,0)</f>
        <v>0</v>
      </c>
      <c r="BJ289" s="18" t="s">
        <v>90</v>
      </c>
      <c r="BK289" s="242">
        <f>ROUND(I289*H289,2)</f>
        <v>0</v>
      </c>
      <c r="BL289" s="18" t="s">
        <v>330</v>
      </c>
      <c r="BM289" s="241" t="s">
        <v>524</v>
      </c>
    </row>
    <row r="290" s="12" customFormat="1" ht="22.8" customHeight="1">
      <c r="A290" s="12"/>
      <c r="B290" s="213"/>
      <c r="C290" s="214"/>
      <c r="D290" s="215" t="s">
        <v>82</v>
      </c>
      <c r="E290" s="227" t="s">
        <v>3207</v>
      </c>
      <c r="F290" s="227" t="s">
        <v>3208</v>
      </c>
      <c r="G290" s="214"/>
      <c r="H290" s="214"/>
      <c r="I290" s="217"/>
      <c r="J290" s="228">
        <f>BK290</f>
        <v>0</v>
      </c>
      <c r="K290" s="214"/>
      <c r="L290" s="219"/>
      <c r="M290" s="220"/>
      <c r="N290" s="221"/>
      <c r="O290" s="221"/>
      <c r="P290" s="222">
        <f>SUM(P291:P293)</f>
        <v>0</v>
      </c>
      <c r="Q290" s="221"/>
      <c r="R290" s="222">
        <f>SUM(R291:R293)</f>
        <v>0</v>
      </c>
      <c r="S290" s="221"/>
      <c r="T290" s="223">
        <f>SUM(T291:T293)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24" t="s">
        <v>90</v>
      </c>
      <c r="AT290" s="225" t="s">
        <v>82</v>
      </c>
      <c r="AU290" s="225" t="s">
        <v>90</v>
      </c>
      <c r="AY290" s="224" t="s">
        <v>244</v>
      </c>
      <c r="BK290" s="226">
        <f>SUM(BK291:BK293)</f>
        <v>0</v>
      </c>
    </row>
    <row r="291" s="2" customFormat="1" ht="16.5" customHeight="1">
      <c r="A291" s="39"/>
      <c r="B291" s="40"/>
      <c r="C291" s="229" t="s">
        <v>1459</v>
      </c>
      <c r="D291" s="229" t="s">
        <v>247</v>
      </c>
      <c r="E291" s="230" t="s">
        <v>3209</v>
      </c>
      <c r="F291" s="231" t="s">
        <v>3210</v>
      </c>
      <c r="G291" s="232" t="s">
        <v>731</v>
      </c>
      <c r="H291" s="233">
        <v>20</v>
      </c>
      <c r="I291" s="234"/>
      <c r="J291" s="235">
        <f>ROUND(I291*H291,2)</f>
        <v>0</v>
      </c>
      <c r="K291" s="236"/>
      <c r="L291" s="45"/>
      <c r="M291" s="237" t="s">
        <v>1</v>
      </c>
      <c r="N291" s="238" t="s">
        <v>48</v>
      </c>
      <c r="O291" s="92"/>
      <c r="P291" s="239">
        <f>O291*H291</f>
        <v>0</v>
      </c>
      <c r="Q291" s="239">
        <v>0</v>
      </c>
      <c r="R291" s="239">
        <f>Q291*H291</f>
        <v>0</v>
      </c>
      <c r="S291" s="239">
        <v>0</v>
      </c>
      <c r="T291" s="240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41" t="s">
        <v>330</v>
      </c>
      <c r="AT291" s="241" t="s">
        <v>247</v>
      </c>
      <c r="AU291" s="241" t="s">
        <v>92</v>
      </c>
      <c r="AY291" s="18" t="s">
        <v>244</v>
      </c>
      <c r="BE291" s="242">
        <f>IF(N291="základní",J291,0)</f>
        <v>0</v>
      </c>
      <c r="BF291" s="242">
        <f>IF(N291="snížená",J291,0)</f>
        <v>0</v>
      </c>
      <c r="BG291" s="242">
        <f>IF(N291="zákl. přenesená",J291,0)</f>
        <v>0</v>
      </c>
      <c r="BH291" s="242">
        <f>IF(N291="sníž. přenesená",J291,0)</f>
        <v>0</v>
      </c>
      <c r="BI291" s="242">
        <f>IF(N291="nulová",J291,0)</f>
        <v>0</v>
      </c>
      <c r="BJ291" s="18" t="s">
        <v>90</v>
      </c>
      <c r="BK291" s="242">
        <f>ROUND(I291*H291,2)</f>
        <v>0</v>
      </c>
      <c r="BL291" s="18" t="s">
        <v>330</v>
      </c>
      <c r="BM291" s="241" t="s">
        <v>715</v>
      </c>
    </row>
    <row r="292" s="2" customFormat="1" ht="16.5" customHeight="1">
      <c r="A292" s="39"/>
      <c r="B292" s="40"/>
      <c r="C292" s="229" t="s">
        <v>1464</v>
      </c>
      <c r="D292" s="229" t="s">
        <v>247</v>
      </c>
      <c r="E292" s="230" t="s">
        <v>3211</v>
      </c>
      <c r="F292" s="231" t="s">
        <v>3212</v>
      </c>
      <c r="G292" s="232" t="s">
        <v>2994</v>
      </c>
      <c r="H292" s="233">
        <v>1</v>
      </c>
      <c r="I292" s="234"/>
      <c r="J292" s="235">
        <f>ROUND(I292*H292,2)</f>
        <v>0</v>
      </c>
      <c r="K292" s="236"/>
      <c r="L292" s="45"/>
      <c r="M292" s="237" t="s">
        <v>1</v>
      </c>
      <c r="N292" s="238" t="s">
        <v>48</v>
      </c>
      <c r="O292" s="92"/>
      <c r="P292" s="239">
        <f>O292*H292</f>
        <v>0</v>
      </c>
      <c r="Q292" s="239">
        <v>0</v>
      </c>
      <c r="R292" s="239">
        <f>Q292*H292</f>
        <v>0</v>
      </c>
      <c r="S292" s="239">
        <v>0</v>
      </c>
      <c r="T292" s="240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41" t="s">
        <v>330</v>
      </c>
      <c r="AT292" s="241" t="s">
        <v>247</v>
      </c>
      <c r="AU292" s="241" t="s">
        <v>92</v>
      </c>
      <c r="AY292" s="18" t="s">
        <v>244</v>
      </c>
      <c r="BE292" s="242">
        <f>IF(N292="základní",J292,0)</f>
        <v>0</v>
      </c>
      <c r="BF292" s="242">
        <f>IF(N292="snížená",J292,0)</f>
        <v>0</v>
      </c>
      <c r="BG292" s="242">
        <f>IF(N292="zákl. přenesená",J292,0)</f>
        <v>0</v>
      </c>
      <c r="BH292" s="242">
        <f>IF(N292="sníž. přenesená",J292,0)</f>
        <v>0</v>
      </c>
      <c r="BI292" s="242">
        <f>IF(N292="nulová",J292,0)</f>
        <v>0</v>
      </c>
      <c r="BJ292" s="18" t="s">
        <v>90</v>
      </c>
      <c r="BK292" s="242">
        <f>ROUND(I292*H292,2)</f>
        <v>0</v>
      </c>
      <c r="BL292" s="18" t="s">
        <v>330</v>
      </c>
      <c r="BM292" s="241" t="s">
        <v>724</v>
      </c>
    </row>
    <row r="293" s="2" customFormat="1" ht="16.5" customHeight="1">
      <c r="A293" s="39"/>
      <c r="B293" s="40"/>
      <c r="C293" s="229" t="s">
        <v>1470</v>
      </c>
      <c r="D293" s="229" t="s">
        <v>247</v>
      </c>
      <c r="E293" s="230" t="s">
        <v>3213</v>
      </c>
      <c r="F293" s="231" t="s">
        <v>3214</v>
      </c>
      <c r="G293" s="232" t="s">
        <v>731</v>
      </c>
      <c r="H293" s="233">
        <v>10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48</v>
      </c>
      <c r="O293" s="92"/>
      <c r="P293" s="239">
        <f>O293*H293</f>
        <v>0</v>
      </c>
      <c r="Q293" s="239">
        <v>0</v>
      </c>
      <c r="R293" s="239">
        <f>Q293*H293</f>
        <v>0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330</v>
      </c>
      <c r="AT293" s="241" t="s">
        <v>247</v>
      </c>
      <c r="AU293" s="241" t="s">
        <v>92</v>
      </c>
      <c r="AY293" s="18" t="s">
        <v>244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90</v>
      </c>
      <c r="BK293" s="242">
        <f>ROUND(I293*H293,2)</f>
        <v>0</v>
      </c>
      <c r="BL293" s="18" t="s">
        <v>330</v>
      </c>
      <c r="BM293" s="241" t="s">
        <v>490</v>
      </c>
    </row>
    <row r="294" s="12" customFormat="1" ht="22.8" customHeight="1">
      <c r="A294" s="12"/>
      <c r="B294" s="213"/>
      <c r="C294" s="214"/>
      <c r="D294" s="215" t="s">
        <v>82</v>
      </c>
      <c r="E294" s="227" t="s">
        <v>3215</v>
      </c>
      <c r="F294" s="227" t="s">
        <v>3216</v>
      </c>
      <c r="G294" s="214"/>
      <c r="H294" s="214"/>
      <c r="I294" s="217"/>
      <c r="J294" s="228">
        <f>BK294</f>
        <v>0</v>
      </c>
      <c r="K294" s="214"/>
      <c r="L294" s="219"/>
      <c r="M294" s="220"/>
      <c r="N294" s="221"/>
      <c r="O294" s="221"/>
      <c r="P294" s="222">
        <f>SUM(P295:P296)</f>
        <v>0</v>
      </c>
      <c r="Q294" s="221"/>
      <c r="R294" s="222">
        <f>SUM(R295:R296)</f>
        <v>0</v>
      </c>
      <c r="S294" s="221"/>
      <c r="T294" s="223">
        <f>SUM(T295:T296)</f>
        <v>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224" t="s">
        <v>90</v>
      </c>
      <c r="AT294" s="225" t="s">
        <v>82</v>
      </c>
      <c r="AU294" s="225" t="s">
        <v>90</v>
      </c>
      <c r="AY294" s="224" t="s">
        <v>244</v>
      </c>
      <c r="BK294" s="226">
        <f>SUM(BK295:BK296)</f>
        <v>0</v>
      </c>
    </row>
    <row r="295" s="2" customFormat="1" ht="24.15" customHeight="1">
      <c r="A295" s="39"/>
      <c r="B295" s="40"/>
      <c r="C295" s="229" t="s">
        <v>1475</v>
      </c>
      <c r="D295" s="229" t="s">
        <v>247</v>
      </c>
      <c r="E295" s="230" t="s">
        <v>3217</v>
      </c>
      <c r="F295" s="231" t="s">
        <v>3218</v>
      </c>
      <c r="G295" s="232" t="s">
        <v>184</v>
      </c>
      <c r="H295" s="233">
        <v>50</v>
      </c>
      <c r="I295" s="234"/>
      <c r="J295" s="235">
        <f>ROUND(I295*H295,2)</f>
        <v>0</v>
      </c>
      <c r="K295" s="236"/>
      <c r="L295" s="45"/>
      <c r="M295" s="237" t="s">
        <v>1</v>
      </c>
      <c r="N295" s="238" t="s">
        <v>48</v>
      </c>
      <c r="O295" s="92"/>
      <c r="P295" s="239">
        <f>O295*H295</f>
        <v>0</v>
      </c>
      <c r="Q295" s="239">
        <v>0</v>
      </c>
      <c r="R295" s="239">
        <f>Q295*H295</f>
        <v>0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330</v>
      </c>
      <c r="AT295" s="241" t="s">
        <v>247</v>
      </c>
      <c r="AU295" s="241" t="s">
        <v>92</v>
      </c>
      <c r="AY295" s="18" t="s">
        <v>244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90</v>
      </c>
      <c r="BK295" s="242">
        <f>ROUND(I295*H295,2)</f>
        <v>0</v>
      </c>
      <c r="BL295" s="18" t="s">
        <v>330</v>
      </c>
      <c r="BM295" s="241" t="s">
        <v>767</v>
      </c>
    </row>
    <row r="296" s="2" customFormat="1" ht="24.15" customHeight="1">
      <c r="A296" s="39"/>
      <c r="B296" s="40"/>
      <c r="C296" s="229" t="s">
        <v>1480</v>
      </c>
      <c r="D296" s="229" t="s">
        <v>247</v>
      </c>
      <c r="E296" s="230" t="s">
        <v>3219</v>
      </c>
      <c r="F296" s="231" t="s">
        <v>3220</v>
      </c>
      <c r="G296" s="232" t="s">
        <v>3221</v>
      </c>
      <c r="H296" s="233">
        <v>1</v>
      </c>
      <c r="I296" s="234"/>
      <c r="J296" s="235">
        <f>ROUND(I296*H296,2)</f>
        <v>0</v>
      </c>
      <c r="K296" s="236"/>
      <c r="L296" s="45"/>
      <c r="M296" s="310" t="s">
        <v>1</v>
      </c>
      <c r="N296" s="311" t="s">
        <v>48</v>
      </c>
      <c r="O296" s="312"/>
      <c r="P296" s="313">
        <f>O296*H296</f>
        <v>0</v>
      </c>
      <c r="Q296" s="313">
        <v>0</v>
      </c>
      <c r="R296" s="313">
        <f>Q296*H296</f>
        <v>0</v>
      </c>
      <c r="S296" s="313">
        <v>0</v>
      </c>
      <c r="T296" s="31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330</v>
      </c>
      <c r="AT296" s="241" t="s">
        <v>247</v>
      </c>
      <c r="AU296" s="241" t="s">
        <v>92</v>
      </c>
      <c r="AY296" s="18" t="s">
        <v>244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90</v>
      </c>
      <c r="BK296" s="242">
        <f>ROUND(I296*H296,2)</f>
        <v>0</v>
      </c>
      <c r="BL296" s="18" t="s">
        <v>330</v>
      </c>
      <c r="BM296" s="241" t="s">
        <v>759</v>
      </c>
    </row>
    <row r="297" s="2" customFormat="1" ht="6.96" customHeight="1">
      <c r="A297" s="39"/>
      <c r="B297" s="67"/>
      <c r="C297" s="68"/>
      <c r="D297" s="68"/>
      <c r="E297" s="68"/>
      <c r="F297" s="68"/>
      <c r="G297" s="68"/>
      <c r="H297" s="68"/>
      <c r="I297" s="68"/>
      <c r="J297" s="68"/>
      <c r="K297" s="68"/>
      <c r="L297" s="45"/>
      <c r="M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</sheetData>
  <sheetProtection sheet="1" autoFilter="0" formatColumns="0" formatRows="0" objects="1" scenarios="1" spinCount="100000" saltValue="mvVyOIRXi581Q4wZFyvvh+xrDboQAevfwf0qYIFJGnWzoCDUpdvv5SUCqyyRe0J+ApRmhICukxn7g/xl+2IPKg==" hashValue="chuU7xUqXOzIwDxDdmIBCkej7Gk45fCAQO0k4taOZ7FcQAHgbtfnhP+j+bIleF9APp8b4Gaatm4eG8VOXi26/w==" algorithmName="SHA-512" password="CC35"/>
  <autoFilter ref="C130:K29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3222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ROUND((SUM(BE127:BE171)),  2)</f>
        <v>0</v>
      </c>
      <c r="G35" s="39"/>
      <c r="H35" s="39"/>
      <c r="I35" s="166">
        <v>0.20999999999999999</v>
      </c>
      <c r="J35" s="165">
        <f>ROUND(((SUM(BE127:BE171))*I35),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ROUND((SUM(BF127:BF171)),  2)</f>
        <v>0</v>
      </c>
      <c r="G36" s="39"/>
      <c r="H36" s="39"/>
      <c r="I36" s="166">
        <v>0.12</v>
      </c>
      <c r="J36" s="165">
        <f>ROUND(((SUM(BF127:BF171))*I36),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ROUND((SUM(BG127:BG171)),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ROUND((SUM(BH127:BH171)),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ROUND((SUM(BI127:BI171)),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D.1.4.1b - Drenáže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3223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3224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3225</v>
      </c>
      <c r="E101" s="198"/>
      <c r="F101" s="198"/>
      <c r="G101" s="198"/>
      <c r="H101" s="198"/>
      <c r="I101" s="198"/>
      <c r="J101" s="199">
        <f>J130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3226</v>
      </c>
      <c r="E102" s="198"/>
      <c r="F102" s="198"/>
      <c r="G102" s="198"/>
      <c r="H102" s="198"/>
      <c r="I102" s="198"/>
      <c r="J102" s="199">
        <f>J135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3227</v>
      </c>
      <c r="E103" s="198"/>
      <c r="F103" s="198"/>
      <c r="G103" s="198"/>
      <c r="H103" s="198"/>
      <c r="I103" s="198"/>
      <c r="J103" s="199">
        <f>J151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3228</v>
      </c>
      <c r="E104" s="198"/>
      <c r="F104" s="198"/>
      <c r="G104" s="198"/>
      <c r="H104" s="198"/>
      <c r="I104" s="198"/>
      <c r="J104" s="199">
        <f>J164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2902</v>
      </c>
      <c r="E105" s="198"/>
      <c r="F105" s="198"/>
      <c r="G105" s="198"/>
      <c r="H105" s="198"/>
      <c r="I105" s="198"/>
      <c r="J105" s="199">
        <f>J168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229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186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189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192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D.1.4.1b - Drenáže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Areál Nemocnice České Budějovice</v>
      </c>
      <c r="G121" s="41"/>
      <c r="H121" s="41"/>
      <c r="I121" s="33" t="s">
        <v>22</v>
      </c>
      <c r="J121" s="80" t="str">
        <f>IF(J14="","",J14)</f>
        <v>29. 4. 2025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32</v>
      </c>
      <c r="J123" s="37" t="str">
        <f>E23</f>
        <v>AGP nova spol.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IF(E20="","",E20)</f>
        <v>Vyplň údaj</v>
      </c>
      <c r="G124" s="41"/>
      <c r="H124" s="41"/>
      <c r="I124" s="33" t="s">
        <v>37</v>
      </c>
      <c r="J124" s="37" t="str">
        <f>E26</f>
        <v>QSB,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230</v>
      </c>
      <c r="D126" s="204" t="s">
        <v>68</v>
      </c>
      <c r="E126" s="204" t="s">
        <v>64</v>
      </c>
      <c r="F126" s="204" t="s">
        <v>65</v>
      </c>
      <c r="G126" s="204" t="s">
        <v>231</v>
      </c>
      <c r="H126" s="204" t="s">
        <v>232</v>
      </c>
      <c r="I126" s="204" t="s">
        <v>233</v>
      </c>
      <c r="J126" s="205" t="s">
        <v>201</v>
      </c>
      <c r="K126" s="206" t="s">
        <v>234</v>
      </c>
      <c r="L126" s="207"/>
      <c r="M126" s="101" t="s">
        <v>1</v>
      </c>
      <c r="N126" s="102" t="s">
        <v>47</v>
      </c>
      <c r="O126" s="102" t="s">
        <v>235</v>
      </c>
      <c r="P126" s="102" t="s">
        <v>236</v>
      </c>
      <c r="Q126" s="102" t="s">
        <v>237</v>
      </c>
      <c r="R126" s="102" t="s">
        <v>238</v>
      </c>
      <c r="S126" s="102" t="s">
        <v>239</v>
      </c>
      <c r="T126" s="103" t="s">
        <v>240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241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82</v>
      </c>
      <c r="AU127" s="18" t="s">
        <v>203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82</v>
      </c>
      <c r="E128" s="216" t="s">
        <v>3229</v>
      </c>
      <c r="F128" s="216" t="s">
        <v>3230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P129+P130+P135+P151+P164+P168</f>
        <v>0</v>
      </c>
      <c r="Q128" s="221"/>
      <c r="R128" s="222">
        <f>R129+R130+R135+R151+R164+R168</f>
        <v>0</v>
      </c>
      <c r="S128" s="221"/>
      <c r="T128" s="223">
        <f>T129+T130+T135+T151+T164+T168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251</v>
      </c>
      <c r="AT128" s="225" t="s">
        <v>82</v>
      </c>
      <c r="AU128" s="225" t="s">
        <v>83</v>
      </c>
      <c r="AY128" s="224" t="s">
        <v>244</v>
      </c>
      <c r="BK128" s="226">
        <f>BK129+BK130+BK135+BK151+BK164+BK168</f>
        <v>0</v>
      </c>
    </row>
    <row r="129" s="12" customFormat="1" ht="22.8" customHeight="1">
      <c r="A129" s="12"/>
      <c r="B129" s="213"/>
      <c r="C129" s="214"/>
      <c r="D129" s="215" t="s">
        <v>82</v>
      </c>
      <c r="E129" s="227" t="s">
        <v>3231</v>
      </c>
      <c r="F129" s="227" t="s">
        <v>3232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v>0</v>
      </c>
      <c r="Q129" s="221"/>
      <c r="R129" s="222">
        <v>0</v>
      </c>
      <c r="S129" s="221"/>
      <c r="T129" s="223"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251</v>
      </c>
      <c r="AT129" s="225" t="s">
        <v>82</v>
      </c>
      <c r="AU129" s="225" t="s">
        <v>90</v>
      </c>
      <c r="AY129" s="224" t="s">
        <v>244</v>
      </c>
      <c r="BK129" s="226">
        <v>0</v>
      </c>
    </row>
    <row r="130" s="12" customFormat="1" ht="22.8" customHeight="1">
      <c r="A130" s="12"/>
      <c r="B130" s="213"/>
      <c r="C130" s="214"/>
      <c r="D130" s="215" t="s">
        <v>82</v>
      </c>
      <c r="E130" s="227" t="s">
        <v>3233</v>
      </c>
      <c r="F130" s="227" t="s">
        <v>3234</v>
      </c>
      <c r="G130" s="214"/>
      <c r="H130" s="214"/>
      <c r="I130" s="217"/>
      <c r="J130" s="228">
        <f>BK130</f>
        <v>0</v>
      </c>
      <c r="K130" s="214"/>
      <c r="L130" s="219"/>
      <c r="M130" s="220"/>
      <c r="N130" s="221"/>
      <c r="O130" s="221"/>
      <c r="P130" s="222">
        <f>SUM(P131:P134)</f>
        <v>0</v>
      </c>
      <c r="Q130" s="221"/>
      <c r="R130" s="222">
        <f>SUM(R131:R134)</f>
        <v>0</v>
      </c>
      <c r="S130" s="221"/>
      <c r="T130" s="223">
        <f>SUM(T131:T134)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251</v>
      </c>
      <c r="AT130" s="225" t="s">
        <v>82</v>
      </c>
      <c r="AU130" s="225" t="s">
        <v>90</v>
      </c>
      <c r="AY130" s="224" t="s">
        <v>244</v>
      </c>
      <c r="BK130" s="226">
        <f>SUM(BK131:BK134)</f>
        <v>0</v>
      </c>
    </row>
    <row r="131" s="2" customFormat="1" ht="24.15" customHeight="1">
      <c r="A131" s="39"/>
      <c r="B131" s="40"/>
      <c r="C131" s="229" t="s">
        <v>90</v>
      </c>
      <c r="D131" s="229" t="s">
        <v>247</v>
      </c>
      <c r="E131" s="230" t="s">
        <v>3235</v>
      </c>
      <c r="F131" s="231" t="s">
        <v>3236</v>
      </c>
      <c r="G131" s="232" t="s">
        <v>184</v>
      </c>
      <c r="H131" s="233">
        <v>574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330</v>
      </c>
      <c r="AT131" s="241" t="s">
        <v>247</v>
      </c>
      <c r="AU131" s="241" t="s">
        <v>92</v>
      </c>
      <c r="AY131" s="18" t="s">
        <v>244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330</v>
      </c>
      <c r="BM131" s="241" t="s">
        <v>3237</v>
      </c>
    </row>
    <row r="132" s="2" customFormat="1" ht="24.15" customHeight="1">
      <c r="A132" s="39"/>
      <c r="B132" s="40"/>
      <c r="C132" s="229" t="s">
        <v>92</v>
      </c>
      <c r="D132" s="229" t="s">
        <v>247</v>
      </c>
      <c r="E132" s="230" t="s">
        <v>3238</v>
      </c>
      <c r="F132" s="231" t="s">
        <v>3239</v>
      </c>
      <c r="G132" s="232" t="s">
        <v>184</v>
      </c>
      <c r="H132" s="233">
        <v>76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330</v>
      </c>
      <c r="AT132" s="241" t="s">
        <v>247</v>
      </c>
      <c r="AU132" s="241" t="s">
        <v>92</v>
      </c>
      <c r="AY132" s="18" t="s">
        <v>244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330</v>
      </c>
      <c r="BM132" s="241" t="s">
        <v>3240</v>
      </c>
    </row>
    <row r="133" s="2" customFormat="1" ht="16.5" customHeight="1">
      <c r="A133" s="39"/>
      <c r="B133" s="40"/>
      <c r="C133" s="229" t="s">
        <v>358</v>
      </c>
      <c r="D133" s="229" t="s">
        <v>247</v>
      </c>
      <c r="E133" s="230" t="s">
        <v>3241</v>
      </c>
      <c r="F133" s="231" t="s">
        <v>3242</v>
      </c>
      <c r="G133" s="232" t="s">
        <v>250</v>
      </c>
      <c r="H133" s="233">
        <v>12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330</v>
      </c>
      <c r="AT133" s="241" t="s">
        <v>247</v>
      </c>
      <c r="AU133" s="241" t="s">
        <v>92</v>
      </c>
      <c r="AY133" s="18" t="s">
        <v>244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330</v>
      </c>
      <c r="BM133" s="241" t="s">
        <v>3243</v>
      </c>
    </row>
    <row r="134" s="2" customFormat="1" ht="16.5" customHeight="1">
      <c r="A134" s="39"/>
      <c r="B134" s="40"/>
      <c r="C134" s="229" t="s">
        <v>251</v>
      </c>
      <c r="D134" s="229" t="s">
        <v>247</v>
      </c>
      <c r="E134" s="230" t="s">
        <v>3244</v>
      </c>
      <c r="F134" s="231" t="s">
        <v>3245</v>
      </c>
      <c r="G134" s="232" t="s">
        <v>174</v>
      </c>
      <c r="H134" s="233">
        <v>1300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330</v>
      </c>
      <c r="AT134" s="241" t="s">
        <v>247</v>
      </c>
      <c r="AU134" s="241" t="s">
        <v>92</v>
      </c>
      <c r="AY134" s="18" t="s">
        <v>244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330</v>
      </c>
      <c r="BM134" s="241" t="s">
        <v>3246</v>
      </c>
    </row>
    <row r="135" s="12" customFormat="1" ht="22.8" customHeight="1">
      <c r="A135" s="12"/>
      <c r="B135" s="213"/>
      <c r="C135" s="214"/>
      <c r="D135" s="215" t="s">
        <v>82</v>
      </c>
      <c r="E135" s="227" t="s">
        <v>3247</v>
      </c>
      <c r="F135" s="227" t="s">
        <v>3248</v>
      </c>
      <c r="G135" s="214"/>
      <c r="H135" s="214"/>
      <c r="I135" s="217"/>
      <c r="J135" s="228">
        <f>BK135</f>
        <v>0</v>
      </c>
      <c r="K135" s="214"/>
      <c r="L135" s="219"/>
      <c r="M135" s="220"/>
      <c r="N135" s="221"/>
      <c r="O135" s="221"/>
      <c r="P135" s="222">
        <f>SUM(P136:P150)</f>
        <v>0</v>
      </c>
      <c r="Q135" s="221"/>
      <c r="R135" s="222">
        <f>SUM(R136:R150)</f>
        <v>0</v>
      </c>
      <c r="S135" s="221"/>
      <c r="T135" s="223">
        <f>SUM(T136:T150)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251</v>
      </c>
      <c r="AT135" s="225" t="s">
        <v>82</v>
      </c>
      <c r="AU135" s="225" t="s">
        <v>90</v>
      </c>
      <c r="AY135" s="224" t="s">
        <v>244</v>
      </c>
      <c r="BK135" s="226">
        <f>SUM(BK136:BK150)</f>
        <v>0</v>
      </c>
    </row>
    <row r="136" s="2" customFormat="1" ht="16.5" customHeight="1">
      <c r="A136" s="39"/>
      <c r="B136" s="40"/>
      <c r="C136" s="229" t="s">
        <v>260</v>
      </c>
      <c r="D136" s="229" t="s">
        <v>247</v>
      </c>
      <c r="E136" s="230" t="s">
        <v>3249</v>
      </c>
      <c r="F136" s="231" t="s">
        <v>3250</v>
      </c>
      <c r="G136" s="232" t="s">
        <v>250</v>
      </c>
      <c r="H136" s="233">
        <v>15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247</v>
      </c>
      <c r="AU136" s="241" t="s">
        <v>92</v>
      </c>
      <c r="AY136" s="18" t="s">
        <v>244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3251</v>
      </c>
    </row>
    <row r="137" s="2" customFormat="1" ht="24.15" customHeight="1">
      <c r="A137" s="39"/>
      <c r="B137" s="40"/>
      <c r="C137" s="229" t="s">
        <v>266</v>
      </c>
      <c r="D137" s="229" t="s">
        <v>247</v>
      </c>
      <c r="E137" s="230" t="s">
        <v>3252</v>
      </c>
      <c r="F137" s="231" t="s">
        <v>3253</v>
      </c>
      <c r="G137" s="232" t="s">
        <v>250</v>
      </c>
      <c r="H137" s="233">
        <v>15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247</v>
      </c>
      <c r="AU137" s="241" t="s">
        <v>92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3254</v>
      </c>
    </row>
    <row r="138" s="2" customFormat="1" ht="21.75" customHeight="1">
      <c r="A138" s="39"/>
      <c r="B138" s="40"/>
      <c r="C138" s="229" t="s">
        <v>274</v>
      </c>
      <c r="D138" s="229" t="s">
        <v>247</v>
      </c>
      <c r="E138" s="230" t="s">
        <v>3255</v>
      </c>
      <c r="F138" s="231" t="s">
        <v>3256</v>
      </c>
      <c r="G138" s="232" t="s">
        <v>250</v>
      </c>
      <c r="H138" s="233">
        <v>30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330</v>
      </c>
      <c r="AT138" s="241" t="s">
        <v>247</v>
      </c>
      <c r="AU138" s="241" t="s">
        <v>92</v>
      </c>
      <c r="AY138" s="18" t="s">
        <v>244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330</v>
      </c>
      <c r="BM138" s="241" t="s">
        <v>3257</v>
      </c>
    </row>
    <row r="139" s="2" customFormat="1" ht="21.75" customHeight="1">
      <c r="A139" s="39"/>
      <c r="B139" s="40"/>
      <c r="C139" s="229" t="s">
        <v>280</v>
      </c>
      <c r="D139" s="229" t="s">
        <v>247</v>
      </c>
      <c r="E139" s="230" t="s">
        <v>3258</v>
      </c>
      <c r="F139" s="231" t="s">
        <v>3259</v>
      </c>
      <c r="G139" s="232" t="s">
        <v>250</v>
      </c>
      <c r="H139" s="233">
        <v>15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247</v>
      </c>
      <c r="AU139" s="241" t="s">
        <v>92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3260</v>
      </c>
    </row>
    <row r="140" s="2" customFormat="1" ht="16.5" customHeight="1">
      <c r="A140" s="39"/>
      <c r="B140" s="40"/>
      <c r="C140" s="229" t="s">
        <v>288</v>
      </c>
      <c r="D140" s="229" t="s">
        <v>247</v>
      </c>
      <c r="E140" s="230" t="s">
        <v>3261</v>
      </c>
      <c r="F140" s="231" t="s">
        <v>3262</v>
      </c>
      <c r="G140" s="232" t="s">
        <v>250</v>
      </c>
      <c r="H140" s="233">
        <v>15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247</v>
      </c>
      <c r="AU140" s="241" t="s">
        <v>92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3263</v>
      </c>
    </row>
    <row r="141" s="2" customFormat="1" ht="16.5" customHeight="1">
      <c r="A141" s="39"/>
      <c r="B141" s="40"/>
      <c r="C141" s="229" t="s">
        <v>292</v>
      </c>
      <c r="D141" s="229" t="s">
        <v>247</v>
      </c>
      <c r="E141" s="230" t="s">
        <v>3264</v>
      </c>
      <c r="F141" s="231" t="s">
        <v>3265</v>
      </c>
      <c r="G141" s="232" t="s">
        <v>250</v>
      </c>
      <c r="H141" s="233">
        <v>15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247</v>
      </c>
      <c r="AU141" s="241" t="s">
        <v>92</v>
      </c>
      <c r="AY141" s="18" t="s">
        <v>244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3266</v>
      </c>
    </row>
    <row r="142" s="2" customFormat="1" ht="16.5" customHeight="1">
      <c r="A142" s="39"/>
      <c r="B142" s="40"/>
      <c r="C142" s="229" t="s">
        <v>297</v>
      </c>
      <c r="D142" s="229" t="s">
        <v>247</v>
      </c>
      <c r="E142" s="230" t="s">
        <v>3267</v>
      </c>
      <c r="F142" s="231" t="s">
        <v>3268</v>
      </c>
      <c r="G142" s="232" t="s">
        <v>250</v>
      </c>
      <c r="H142" s="233">
        <v>15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247</v>
      </c>
      <c r="AU142" s="241" t="s">
        <v>92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3269</v>
      </c>
    </row>
    <row r="143" s="2" customFormat="1" ht="16.5" customHeight="1">
      <c r="A143" s="39"/>
      <c r="B143" s="40"/>
      <c r="C143" s="229" t="s">
        <v>8</v>
      </c>
      <c r="D143" s="229" t="s">
        <v>247</v>
      </c>
      <c r="E143" s="230" t="s">
        <v>3270</v>
      </c>
      <c r="F143" s="231" t="s">
        <v>3271</v>
      </c>
      <c r="G143" s="232" t="s">
        <v>250</v>
      </c>
      <c r="H143" s="233">
        <v>15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247</v>
      </c>
      <c r="AU143" s="241" t="s">
        <v>92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3272</v>
      </c>
    </row>
    <row r="144" s="2" customFormat="1" ht="16.5" customHeight="1">
      <c r="A144" s="39"/>
      <c r="B144" s="40"/>
      <c r="C144" s="229" t="s">
        <v>311</v>
      </c>
      <c r="D144" s="229" t="s">
        <v>247</v>
      </c>
      <c r="E144" s="230" t="s">
        <v>3273</v>
      </c>
      <c r="F144" s="231" t="s">
        <v>3274</v>
      </c>
      <c r="G144" s="232" t="s">
        <v>250</v>
      </c>
      <c r="H144" s="233">
        <v>15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247</v>
      </c>
      <c r="AU144" s="241" t="s">
        <v>92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3275</v>
      </c>
    </row>
    <row r="145" s="2" customFormat="1" ht="16.5" customHeight="1">
      <c r="A145" s="39"/>
      <c r="B145" s="40"/>
      <c r="C145" s="229" t="s">
        <v>320</v>
      </c>
      <c r="D145" s="229" t="s">
        <v>247</v>
      </c>
      <c r="E145" s="230" t="s">
        <v>3276</v>
      </c>
      <c r="F145" s="231" t="s">
        <v>3277</v>
      </c>
      <c r="G145" s="232" t="s">
        <v>250</v>
      </c>
      <c r="H145" s="233">
        <v>15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247</v>
      </c>
      <c r="AU145" s="241" t="s">
        <v>92</v>
      </c>
      <c r="AY145" s="18" t="s">
        <v>244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3278</v>
      </c>
    </row>
    <row r="146" s="2" customFormat="1" ht="16.5" customHeight="1">
      <c r="A146" s="39"/>
      <c r="B146" s="40"/>
      <c r="C146" s="229" t="s">
        <v>325</v>
      </c>
      <c r="D146" s="229" t="s">
        <v>247</v>
      </c>
      <c r="E146" s="230" t="s">
        <v>3279</v>
      </c>
      <c r="F146" s="231" t="s">
        <v>3280</v>
      </c>
      <c r="G146" s="232" t="s">
        <v>250</v>
      </c>
      <c r="H146" s="233">
        <v>15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247</v>
      </c>
      <c r="AU146" s="241" t="s">
        <v>92</v>
      </c>
      <c r="AY146" s="18" t="s">
        <v>244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3281</v>
      </c>
    </row>
    <row r="147" s="2" customFormat="1" ht="37.8" customHeight="1">
      <c r="A147" s="39"/>
      <c r="B147" s="40"/>
      <c r="C147" s="229" t="s">
        <v>330</v>
      </c>
      <c r="D147" s="229" t="s">
        <v>247</v>
      </c>
      <c r="E147" s="230" t="s">
        <v>3282</v>
      </c>
      <c r="F147" s="231" t="s">
        <v>3283</v>
      </c>
      <c r="G147" s="232" t="s">
        <v>250</v>
      </c>
      <c r="H147" s="233">
        <v>8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330</v>
      </c>
      <c r="AT147" s="241" t="s">
        <v>247</v>
      </c>
      <c r="AU147" s="241" t="s">
        <v>92</v>
      </c>
      <c r="AY147" s="18" t="s">
        <v>244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330</v>
      </c>
      <c r="BM147" s="241" t="s">
        <v>3284</v>
      </c>
    </row>
    <row r="148" s="2" customFormat="1" ht="37.8" customHeight="1">
      <c r="A148" s="39"/>
      <c r="B148" s="40"/>
      <c r="C148" s="229" t="s">
        <v>335</v>
      </c>
      <c r="D148" s="229" t="s">
        <v>247</v>
      </c>
      <c r="E148" s="230" t="s">
        <v>3285</v>
      </c>
      <c r="F148" s="231" t="s">
        <v>3286</v>
      </c>
      <c r="G148" s="232" t="s">
        <v>250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247</v>
      </c>
      <c r="AU148" s="241" t="s">
        <v>92</v>
      </c>
      <c r="AY148" s="18" t="s">
        <v>244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3287</v>
      </c>
    </row>
    <row r="149" s="2" customFormat="1" ht="16.5" customHeight="1">
      <c r="A149" s="39"/>
      <c r="B149" s="40"/>
      <c r="C149" s="229" t="s">
        <v>341</v>
      </c>
      <c r="D149" s="229" t="s">
        <v>247</v>
      </c>
      <c r="E149" s="230" t="s">
        <v>3288</v>
      </c>
      <c r="F149" s="231" t="s">
        <v>3289</v>
      </c>
      <c r="G149" s="232" t="s">
        <v>250</v>
      </c>
      <c r="H149" s="233">
        <v>9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247</v>
      </c>
      <c r="AU149" s="241" t="s">
        <v>92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3290</v>
      </c>
    </row>
    <row r="150" s="2" customFormat="1" ht="24.15" customHeight="1">
      <c r="A150" s="39"/>
      <c r="B150" s="40"/>
      <c r="C150" s="229" t="s">
        <v>349</v>
      </c>
      <c r="D150" s="229" t="s">
        <v>247</v>
      </c>
      <c r="E150" s="230" t="s">
        <v>3291</v>
      </c>
      <c r="F150" s="231" t="s">
        <v>3292</v>
      </c>
      <c r="G150" s="232" t="s">
        <v>250</v>
      </c>
      <c r="H150" s="233">
        <v>24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247</v>
      </c>
      <c r="AU150" s="241" t="s">
        <v>92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3293</v>
      </c>
    </row>
    <row r="151" s="12" customFormat="1" ht="22.8" customHeight="1">
      <c r="A151" s="12"/>
      <c r="B151" s="213"/>
      <c r="C151" s="214"/>
      <c r="D151" s="215" t="s">
        <v>82</v>
      </c>
      <c r="E151" s="227" t="s">
        <v>3294</v>
      </c>
      <c r="F151" s="227" t="s">
        <v>3295</v>
      </c>
      <c r="G151" s="214"/>
      <c r="H151" s="214"/>
      <c r="I151" s="217"/>
      <c r="J151" s="228">
        <f>BK151</f>
        <v>0</v>
      </c>
      <c r="K151" s="214"/>
      <c r="L151" s="219"/>
      <c r="M151" s="220"/>
      <c r="N151" s="221"/>
      <c r="O151" s="221"/>
      <c r="P151" s="222">
        <f>SUM(P152:P163)</f>
        <v>0</v>
      </c>
      <c r="Q151" s="221"/>
      <c r="R151" s="222">
        <f>SUM(R152:R163)</f>
        <v>0</v>
      </c>
      <c r="S151" s="221"/>
      <c r="T151" s="223">
        <f>SUM(T152:T163)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251</v>
      </c>
      <c r="AT151" s="225" t="s">
        <v>82</v>
      </c>
      <c r="AU151" s="225" t="s">
        <v>90</v>
      </c>
      <c r="AY151" s="224" t="s">
        <v>244</v>
      </c>
      <c r="BK151" s="226">
        <f>SUM(BK152:BK163)</f>
        <v>0</v>
      </c>
    </row>
    <row r="152" s="2" customFormat="1" ht="21.75" customHeight="1">
      <c r="A152" s="39"/>
      <c r="B152" s="40"/>
      <c r="C152" s="229" t="s">
        <v>354</v>
      </c>
      <c r="D152" s="229" t="s">
        <v>247</v>
      </c>
      <c r="E152" s="230" t="s">
        <v>3296</v>
      </c>
      <c r="F152" s="231" t="s">
        <v>2907</v>
      </c>
      <c r="G152" s="232" t="s">
        <v>184</v>
      </c>
      <c r="H152" s="233">
        <v>220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247</v>
      </c>
      <c r="AU152" s="241" t="s">
        <v>92</v>
      </c>
      <c r="AY152" s="18" t="s">
        <v>244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3297</v>
      </c>
    </row>
    <row r="153" s="2" customFormat="1" ht="21.75" customHeight="1">
      <c r="A153" s="39"/>
      <c r="B153" s="40"/>
      <c r="C153" s="229" t="s">
        <v>7</v>
      </c>
      <c r="D153" s="229" t="s">
        <v>247</v>
      </c>
      <c r="E153" s="230" t="s">
        <v>3298</v>
      </c>
      <c r="F153" s="231" t="s">
        <v>2909</v>
      </c>
      <c r="G153" s="232" t="s">
        <v>184</v>
      </c>
      <c r="H153" s="233">
        <v>40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247</v>
      </c>
      <c r="AU153" s="241" t="s">
        <v>92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3299</v>
      </c>
    </row>
    <row r="154" s="2" customFormat="1" ht="16.5" customHeight="1">
      <c r="A154" s="39"/>
      <c r="B154" s="40"/>
      <c r="C154" s="229" t="s">
        <v>369</v>
      </c>
      <c r="D154" s="229" t="s">
        <v>247</v>
      </c>
      <c r="E154" s="230" t="s">
        <v>3300</v>
      </c>
      <c r="F154" s="231" t="s">
        <v>3301</v>
      </c>
      <c r="G154" s="232" t="s">
        <v>250</v>
      </c>
      <c r="H154" s="233">
        <v>101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247</v>
      </c>
      <c r="AU154" s="241" t="s">
        <v>92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3302</v>
      </c>
    </row>
    <row r="155" s="2" customFormat="1" ht="33" customHeight="1">
      <c r="A155" s="39"/>
      <c r="B155" s="40"/>
      <c r="C155" s="229" t="s">
        <v>375</v>
      </c>
      <c r="D155" s="229" t="s">
        <v>247</v>
      </c>
      <c r="E155" s="230" t="s">
        <v>3303</v>
      </c>
      <c r="F155" s="231" t="s">
        <v>2931</v>
      </c>
      <c r="G155" s="232" t="s">
        <v>250</v>
      </c>
      <c r="H155" s="233">
        <v>101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247</v>
      </c>
      <c r="AU155" s="241" t="s">
        <v>92</v>
      </c>
      <c r="AY155" s="18" t="s">
        <v>244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3304</v>
      </c>
    </row>
    <row r="156" s="2" customFormat="1" ht="16.5" customHeight="1">
      <c r="A156" s="39"/>
      <c r="B156" s="40"/>
      <c r="C156" s="229" t="s">
        <v>384</v>
      </c>
      <c r="D156" s="229" t="s">
        <v>247</v>
      </c>
      <c r="E156" s="230" t="s">
        <v>3305</v>
      </c>
      <c r="F156" s="231" t="s">
        <v>3306</v>
      </c>
      <c r="G156" s="232" t="s">
        <v>250</v>
      </c>
      <c r="H156" s="233">
        <v>8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247</v>
      </c>
      <c r="AU156" s="241" t="s">
        <v>92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3307</v>
      </c>
    </row>
    <row r="157" s="2" customFormat="1" ht="33" customHeight="1">
      <c r="A157" s="39"/>
      <c r="B157" s="40"/>
      <c r="C157" s="229" t="s">
        <v>389</v>
      </c>
      <c r="D157" s="229" t="s">
        <v>247</v>
      </c>
      <c r="E157" s="230" t="s">
        <v>3308</v>
      </c>
      <c r="F157" s="231" t="s">
        <v>2945</v>
      </c>
      <c r="G157" s="232" t="s">
        <v>250</v>
      </c>
      <c r="H157" s="233">
        <v>8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330</v>
      </c>
      <c r="AT157" s="241" t="s">
        <v>247</v>
      </c>
      <c r="AU157" s="241" t="s">
        <v>92</v>
      </c>
      <c r="AY157" s="18" t="s">
        <v>244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330</v>
      </c>
      <c r="BM157" s="241" t="s">
        <v>3309</v>
      </c>
    </row>
    <row r="158" s="2" customFormat="1" ht="24.15" customHeight="1">
      <c r="A158" s="39"/>
      <c r="B158" s="40"/>
      <c r="C158" s="229" t="s">
        <v>394</v>
      </c>
      <c r="D158" s="229" t="s">
        <v>247</v>
      </c>
      <c r="E158" s="230" t="s">
        <v>3310</v>
      </c>
      <c r="F158" s="231" t="s">
        <v>3311</v>
      </c>
      <c r="G158" s="232" t="s">
        <v>250</v>
      </c>
      <c r="H158" s="233">
        <v>31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330</v>
      </c>
      <c r="AT158" s="241" t="s">
        <v>247</v>
      </c>
      <c r="AU158" s="241" t="s">
        <v>92</v>
      </c>
      <c r="AY158" s="18" t="s">
        <v>244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330</v>
      </c>
      <c r="BM158" s="241" t="s">
        <v>3312</v>
      </c>
    </row>
    <row r="159" s="2" customFormat="1" ht="16.5" customHeight="1">
      <c r="A159" s="39"/>
      <c r="B159" s="40"/>
      <c r="C159" s="229" t="s">
        <v>399</v>
      </c>
      <c r="D159" s="229" t="s">
        <v>247</v>
      </c>
      <c r="E159" s="230" t="s">
        <v>3313</v>
      </c>
      <c r="F159" s="231" t="s">
        <v>3314</v>
      </c>
      <c r="G159" s="232" t="s">
        <v>250</v>
      </c>
      <c r="H159" s="233">
        <v>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247</v>
      </c>
      <c r="AU159" s="241" t="s">
        <v>92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3315</v>
      </c>
    </row>
    <row r="160" s="2" customFormat="1" ht="24.15" customHeight="1">
      <c r="A160" s="39"/>
      <c r="B160" s="40"/>
      <c r="C160" s="229" t="s">
        <v>405</v>
      </c>
      <c r="D160" s="229" t="s">
        <v>247</v>
      </c>
      <c r="E160" s="230" t="s">
        <v>3316</v>
      </c>
      <c r="F160" s="231" t="s">
        <v>3317</v>
      </c>
      <c r="G160" s="232" t="s">
        <v>184</v>
      </c>
      <c r="H160" s="233">
        <v>260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247</v>
      </c>
      <c r="AU160" s="241" t="s">
        <v>92</v>
      </c>
      <c r="AY160" s="18" t="s">
        <v>244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3318</v>
      </c>
    </row>
    <row r="161" s="2" customFormat="1" ht="21.75" customHeight="1">
      <c r="A161" s="39"/>
      <c r="B161" s="40"/>
      <c r="C161" s="229" t="s">
        <v>411</v>
      </c>
      <c r="D161" s="229" t="s">
        <v>247</v>
      </c>
      <c r="E161" s="230" t="s">
        <v>3319</v>
      </c>
      <c r="F161" s="231" t="s">
        <v>2949</v>
      </c>
      <c r="G161" s="232" t="s">
        <v>184</v>
      </c>
      <c r="H161" s="233">
        <v>260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247</v>
      </c>
      <c r="AU161" s="241" t="s">
        <v>92</v>
      </c>
      <c r="AY161" s="18" t="s">
        <v>244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3320</v>
      </c>
    </row>
    <row r="162" s="2" customFormat="1" ht="24.15" customHeight="1">
      <c r="A162" s="39"/>
      <c r="B162" s="40"/>
      <c r="C162" s="229" t="s">
        <v>415</v>
      </c>
      <c r="D162" s="229" t="s">
        <v>247</v>
      </c>
      <c r="E162" s="230" t="s">
        <v>3321</v>
      </c>
      <c r="F162" s="231" t="s">
        <v>3322</v>
      </c>
      <c r="G162" s="232" t="s">
        <v>3221</v>
      </c>
      <c r="H162" s="233">
        <v>10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247</v>
      </c>
      <c r="AU162" s="241" t="s">
        <v>92</v>
      </c>
      <c r="AY162" s="18" t="s">
        <v>244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3323</v>
      </c>
    </row>
    <row r="163" s="2" customFormat="1" ht="24.15" customHeight="1">
      <c r="A163" s="39"/>
      <c r="B163" s="40"/>
      <c r="C163" s="229" t="s">
        <v>419</v>
      </c>
      <c r="D163" s="229" t="s">
        <v>247</v>
      </c>
      <c r="E163" s="230" t="s">
        <v>3324</v>
      </c>
      <c r="F163" s="231" t="s">
        <v>2951</v>
      </c>
      <c r="G163" s="232" t="s">
        <v>1940</v>
      </c>
      <c r="H163" s="309"/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330</v>
      </c>
      <c r="AT163" s="241" t="s">
        <v>247</v>
      </c>
      <c r="AU163" s="241" t="s">
        <v>92</v>
      </c>
      <c r="AY163" s="18" t="s">
        <v>244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330</v>
      </c>
      <c r="BM163" s="241" t="s">
        <v>3325</v>
      </c>
    </row>
    <row r="164" s="12" customFormat="1" ht="22.8" customHeight="1">
      <c r="A164" s="12"/>
      <c r="B164" s="213"/>
      <c r="C164" s="214"/>
      <c r="D164" s="215" t="s">
        <v>82</v>
      </c>
      <c r="E164" s="227" t="s">
        <v>3207</v>
      </c>
      <c r="F164" s="227" t="s">
        <v>3326</v>
      </c>
      <c r="G164" s="214"/>
      <c r="H164" s="214"/>
      <c r="I164" s="217"/>
      <c r="J164" s="228">
        <f>BK164</f>
        <v>0</v>
      </c>
      <c r="K164" s="214"/>
      <c r="L164" s="219"/>
      <c r="M164" s="220"/>
      <c r="N164" s="221"/>
      <c r="O164" s="221"/>
      <c r="P164" s="222">
        <f>SUM(P165:P167)</f>
        <v>0</v>
      </c>
      <c r="Q164" s="221"/>
      <c r="R164" s="222">
        <f>SUM(R165:R167)</f>
        <v>0</v>
      </c>
      <c r="S164" s="221"/>
      <c r="T164" s="223">
        <f>SUM(T165:T167)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251</v>
      </c>
      <c r="AT164" s="225" t="s">
        <v>82</v>
      </c>
      <c r="AU164" s="225" t="s">
        <v>90</v>
      </c>
      <c r="AY164" s="224" t="s">
        <v>244</v>
      </c>
      <c r="BK164" s="226">
        <f>SUM(BK165:BK167)</f>
        <v>0</v>
      </c>
    </row>
    <row r="165" s="2" customFormat="1" ht="24.15" customHeight="1">
      <c r="A165" s="39"/>
      <c r="B165" s="40"/>
      <c r="C165" s="229" t="s">
        <v>427</v>
      </c>
      <c r="D165" s="229" t="s">
        <v>247</v>
      </c>
      <c r="E165" s="230" t="s">
        <v>3327</v>
      </c>
      <c r="F165" s="231" t="s">
        <v>3328</v>
      </c>
      <c r="G165" s="232" t="s">
        <v>731</v>
      </c>
      <c r="H165" s="233">
        <v>80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247</v>
      </c>
      <c r="AU165" s="241" t="s">
        <v>92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3329</v>
      </c>
    </row>
    <row r="166" s="2" customFormat="1" ht="16.5" customHeight="1">
      <c r="A166" s="39"/>
      <c r="B166" s="40"/>
      <c r="C166" s="229" t="s">
        <v>432</v>
      </c>
      <c r="D166" s="229" t="s">
        <v>247</v>
      </c>
      <c r="E166" s="230" t="s">
        <v>3330</v>
      </c>
      <c r="F166" s="231" t="s">
        <v>3212</v>
      </c>
      <c r="G166" s="232" t="s">
        <v>2994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247</v>
      </c>
      <c r="AU166" s="241" t="s">
        <v>92</v>
      </c>
      <c r="AY166" s="18" t="s">
        <v>244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3331</v>
      </c>
    </row>
    <row r="167" s="2" customFormat="1" ht="16.5" customHeight="1">
      <c r="A167" s="39"/>
      <c r="B167" s="40"/>
      <c r="C167" s="229" t="s">
        <v>439</v>
      </c>
      <c r="D167" s="229" t="s">
        <v>247</v>
      </c>
      <c r="E167" s="230" t="s">
        <v>3332</v>
      </c>
      <c r="F167" s="231" t="s">
        <v>3214</v>
      </c>
      <c r="G167" s="232" t="s">
        <v>731</v>
      </c>
      <c r="H167" s="233">
        <v>10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330</v>
      </c>
      <c r="AT167" s="241" t="s">
        <v>247</v>
      </c>
      <c r="AU167" s="241" t="s">
        <v>92</v>
      </c>
      <c r="AY167" s="18" t="s">
        <v>244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330</v>
      </c>
      <c r="BM167" s="241" t="s">
        <v>3333</v>
      </c>
    </row>
    <row r="168" s="12" customFormat="1" ht="22.8" customHeight="1">
      <c r="A168" s="12"/>
      <c r="B168" s="213"/>
      <c r="C168" s="214"/>
      <c r="D168" s="215" t="s">
        <v>82</v>
      </c>
      <c r="E168" s="227" t="s">
        <v>3215</v>
      </c>
      <c r="F168" s="227" t="s">
        <v>3216</v>
      </c>
      <c r="G168" s="214"/>
      <c r="H168" s="214"/>
      <c r="I168" s="217"/>
      <c r="J168" s="228">
        <f>BK168</f>
        <v>0</v>
      </c>
      <c r="K168" s="214"/>
      <c r="L168" s="219"/>
      <c r="M168" s="220"/>
      <c r="N168" s="221"/>
      <c r="O168" s="221"/>
      <c r="P168" s="222">
        <f>SUM(P169:P171)</f>
        <v>0</v>
      </c>
      <c r="Q168" s="221"/>
      <c r="R168" s="222">
        <f>SUM(R169:R171)</f>
        <v>0</v>
      </c>
      <c r="S168" s="221"/>
      <c r="T168" s="223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251</v>
      </c>
      <c r="AT168" s="225" t="s">
        <v>82</v>
      </c>
      <c r="AU168" s="225" t="s">
        <v>90</v>
      </c>
      <c r="AY168" s="224" t="s">
        <v>244</v>
      </c>
      <c r="BK168" s="226">
        <f>SUM(BK169:BK171)</f>
        <v>0</v>
      </c>
    </row>
    <row r="169" s="2" customFormat="1" ht="37.8" customHeight="1">
      <c r="A169" s="39"/>
      <c r="B169" s="40"/>
      <c r="C169" s="229" t="s">
        <v>446</v>
      </c>
      <c r="D169" s="229" t="s">
        <v>247</v>
      </c>
      <c r="E169" s="230" t="s">
        <v>3334</v>
      </c>
      <c r="F169" s="231" t="s">
        <v>3335</v>
      </c>
      <c r="G169" s="232" t="s">
        <v>3336</v>
      </c>
      <c r="H169" s="233">
        <v>2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330</v>
      </c>
      <c r="AT169" s="241" t="s">
        <v>247</v>
      </c>
      <c r="AU169" s="241" t="s">
        <v>92</v>
      </c>
      <c r="AY169" s="18" t="s">
        <v>244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3337</v>
      </c>
    </row>
    <row r="170" s="2" customFormat="1" ht="24.15" customHeight="1">
      <c r="A170" s="39"/>
      <c r="B170" s="40"/>
      <c r="C170" s="229" t="s">
        <v>454</v>
      </c>
      <c r="D170" s="229" t="s">
        <v>247</v>
      </c>
      <c r="E170" s="230" t="s">
        <v>3338</v>
      </c>
      <c r="F170" s="231" t="s">
        <v>3218</v>
      </c>
      <c r="G170" s="232" t="s">
        <v>3336</v>
      </c>
      <c r="H170" s="233">
        <v>2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330</v>
      </c>
      <c r="AT170" s="241" t="s">
        <v>247</v>
      </c>
      <c r="AU170" s="241" t="s">
        <v>92</v>
      </c>
      <c r="AY170" s="18" t="s">
        <v>244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330</v>
      </c>
      <c r="BM170" s="241" t="s">
        <v>3339</v>
      </c>
    </row>
    <row r="171" s="2" customFormat="1" ht="24.15" customHeight="1">
      <c r="A171" s="39"/>
      <c r="B171" s="40"/>
      <c r="C171" s="229" t="s">
        <v>460</v>
      </c>
      <c r="D171" s="229" t="s">
        <v>247</v>
      </c>
      <c r="E171" s="230" t="s">
        <v>3340</v>
      </c>
      <c r="F171" s="231" t="s">
        <v>3220</v>
      </c>
      <c r="G171" s="232" t="s">
        <v>3221</v>
      </c>
      <c r="H171" s="233">
        <v>1</v>
      </c>
      <c r="I171" s="234"/>
      <c r="J171" s="235">
        <f>ROUND(I171*H171,2)</f>
        <v>0</v>
      </c>
      <c r="K171" s="236"/>
      <c r="L171" s="45"/>
      <c r="M171" s="310" t="s">
        <v>1</v>
      </c>
      <c r="N171" s="311" t="s">
        <v>48</v>
      </c>
      <c r="O171" s="312"/>
      <c r="P171" s="313">
        <f>O171*H171</f>
        <v>0</v>
      </c>
      <c r="Q171" s="313">
        <v>0</v>
      </c>
      <c r="R171" s="313">
        <f>Q171*H171</f>
        <v>0</v>
      </c>
      <c r="S171" s="313">
        <v>0</v>
      </c>
      <c r="T171" s="31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330</v>
      </c>
      <c r="AT171" s="241" t="s">
        <v>247</v>
      </c>
      <c r="AU171" s="241" t="s">
        <v>92</v>
      </c>
      <c r="AY171" s="18" t="s">
        <v>244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330</v>
      </c>
      <c r="BM171" s="241" t="s">
        <v>3341</v>
      </c>
    </row>
    <row r="172" s="2" customFormat="1" ht="6.96" customHeight="1">
      <c r="A172" s="39"/>
      <c r="B172" s="67"/>
      <c r="C172" s="68"/>
      <c r="D172" s="68"/>
      <c r="E172" s="68"/>
      <c r="F172" s="68"/>
      <c r="G172" s="68"/>
      <c r="H172" s="68"/>
      <c r="I172" s="68"/>
      <c r="J172" s="68"/>
      <c r="K172" s="68"/>
      <c r="L172" s="45"/>
      <c r="M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</sheetData>
  <sheetProtection sheet="1" autoFilter="0" formatColumns="0" formatRows="0" objects="1" scenarios="1" spinCount="100000" saltValue="lNJts7tLE86Hd6+wF/nduHZLOO/z6C2DpmimIMrevW1DOq9gE/ZaabGwscjwxg1BOTzwy/yaBoaa6gs76ZMJdQ==" hashValue="FpJAWix4yQGqbDsmpfJE2YAxqBB6rwQYEK83WaygO1EvhvWZlotEMYU75Xi+KgZnpqCE1/ZOLULip5TNG7XgJg==" algorithmName="SHA-512" password="CC35"/>
  <autoFilter ref="C126:K17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3342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29. 4. 2025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198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ROUND((SUM(BE133:BE218)),  2)</f>
        <v>0</v>
      </c>
      <c r="G35" s="39"/>
      <c r="H35" s="39"/>
      <c r="I35" s="166">
        <v>0.20999999999999999</v>
      </c>
      <c r="J35" s="165">
        <f>ROUND(((SUM(BE133:BE218))*I35),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ROUND((SUM(BF133:BF218)),  2)</f>
        <v>0</v>
      </c>
      <c r="G36" s="39"/>
      <c r="H36" s="39"/>
      <c r="I36" s="166">
        <v>0.12</v>
      </c>
      <c r="J36" s="165">
        <f>ROUND(((SUM(BF133:BF218))*I36),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ROUND((SUM(BG133:BG218)),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ROUND((SUM(BH133:BH218)),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ROUND((SUM(BI133:BI218)),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199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29. 4. 2025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200</v>
      </c>
      <c r="D96" s="187"/>
      <c r="E96" s="187"/>
      <c r="F96" s="187"/>
      <c r="G96" s="187"/>
      <c r="H96" s="187"/>
      <c r="I96" s="187"/>
      <c r="J96" s="188" t="s">
        <v>201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202</v>
      </c>
      <c r="D98" s="41"/>
      <c r="E98" s="41"/>
      <c r="F98" s="41"/>
      <c r="G98" s="41"/>
      <c r="H98" s="41"/>
      <c r="I98" s="41"/>
      <c r="J98" s="111">
        <f>J133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203</v>
      </c>
    </row>
    <row r="99" s="9" customFormat="1" ht="24.96" customHeight="1">
      <c r="A99" s="9"/>
      <c r="B99" s="190"/>
      <c r="C99" s="191"/>
      <c r="D99" s="192" t="s">
        <v>3343</v>
      </c>
      <c r="E99" s="193"/>
      <c r="F99" s="193"/>
      <c r="G99" s="193"/>
      <c r="H99" s="193"/>
      <c r="I99" s="193"/>
      <c r="J99" s="194">
        <f>J134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3344</v>
      </c>
      <c r="E100" s="198"/>
      <c r="F100" s="198"/>
      <c r="G100" s="198"/>
      <c r="H100" s="198"/>
      <c r="I100" s="198"/>
      <c r="J100" s="199">
        <f>J135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3345</v>
      </c>
      <c r="E101" s="198"/>
      <c r="F101" s="198"/>
      <c r="G101" s="198"/>
      <c r="H101" s="198"/>
      <c r="I101" s="198"/>
      <c r="J101" s="199">
        <f>J138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3346</v>
      </c>
      <c r="E102" s="198"/>
      <c r="F102" s="198"/>
      <c r="G102" s="198"/>
      <c r="H102" s="198"/>
      <c r="I102" s="198"/>
      <c r="J102" s="199">
        <f>J147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3347</v>
      </c>
      <c r="E103" s="198"/>
      <c r="F103" s="198"/>
      <c r="G103" s="198"/>
      <c r="H103" s="198"/>
      <c r="I103" s="198"/>
      <c r="J103" s="199">
        <f>J157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6"/>
      <c r="C104" s="134"/>
      <c r="D104" s="197" t="s">
        <v>3348</v>
      </c>
      <c r="E104" s="198"/>
      <c r="F104" s="198"/>
      <c r="G104" s="198"/>
      <c r="H104" s="198"/>
      <c r="I104" s="198"/>
      <c r="J104" s="199">
        <f>J158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3349</v>
      </c>
      <c r="E105" s="198"/>
      <c r="F105" s="198"/>
      <c r="G105" s="198"/>
      <c r="H105" s="198"/>
      <c r="I105" s="198"/>
      <c r="J105" s="199">
        <f>J164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3350</v>
      </c>
      <c r="E106" s="198"/>
      <c r="F106" s="198"/>
      <c r="G106" s="198"/>
      <c r="H106" s="198"/>
      <c r="I106" s="198"/>
      <c r="J106" s="199">
        <f>J171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3351</v>
      </c>
      <c r="E107" s="198"/>
      <c r="F107" s="198"/>
      <c r="G107" s="198"/>
      <c r="H107" s="198"/>
      <c r="I107" s="198"/>
      <c r="J107" s="199">
        <f>J181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3352</v>
      </c>
      <c r="E108" s="198"/>
      <c r="F108" s="198"/>
      <c r="G108" s="198"/>
      <c r="H108" s="198"/>
      <c r="I108" s="198"/>
      <c r="J108" s="199">
        <f>J190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3353</v>
      </c>
      <c r="E109" s="198"/>
      <c r="F109" s="198"/>
      <c r="G109" s="198"/>
      <c r="H109" s="198"/>
      <c r="I109" s="198"/>
      <c r="J109" s="199">
        <f>J197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3354</v>
      </c>
      <c r="E110" s="198"/>
      <c r="F110" s="198"/>
      <c r="G110" s="198"/>
      <c r="H110" s="198"/>
      <c r="I110" s="198"/>
      <c r="J110" s="199">
        <f>J206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3355</v>
      </c>
      <c r="E111" s="198"/>
      <c r="F111" s="198"/>
      <c r="G111" s="198"/>
      <c r="H111" s="198"/>
      <c r="I111" s="198"/>
      <c r="J111" s="199">
        <f>J213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2" customFormat="1" ht="21.84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67"/>
      <c r="C113" s="68"/>
      <c r="D113" s="68"/>
      <c r="E113" s="68"/>
      <c r="F113" s="68"/>
      <c r="G113" s="68"/>
      <c r="H113" s="68"/>
      <c r="I113" s="68"/>
      <c r="J113" s="68"/>
      <c r="K113" s="68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7" s="2" customFormat="1" ht="6.96" customHeight="1">
      <c r="A117" s="39"/>
      <c r="B117" s="69"/>
      <c r="C117" s="70"/>
      <c r="D117" s="70"/>
      <c r="E117" s="70"/>
      <c r="F117" s="70"/>
      <c r="G117" s="70"/>
      <c r="H117" s="70"/>
      <c r="I117" s="70"/>
      <c r="J117" s="70"/>
      <c r="K117" s="70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4.96" customHeight="1">
      <c r="A118" s="39"/>
      <c r="B118" s="40"/>
      <c r="C118" s="24" t="s">
        <v>229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16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185" t="str">
        <f>E7</f>
        <v>Parkoviště pro zaměstnance a heliport</v>
      </c>
      <c r="F121" s="33"/>
      <c r="G121" s="33"/>
      <c r="H121" s="33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" customFormat="1" ht="12" customHeight="1">
      <c r="B122" s="22"/>
      <c r="C122" s="33" t="s">
        <v>186</v>
      </c>
      <c r="D122" s="23"/>
      <c r="E122" s="23"/>
      <c r="F122" s="23"/>
      <c r="G122" s="23"/>
      <c r="H122" s="23"/>
      <c r="I122" s="23"/>
      <c r="J122" s="23"/>
      <c r="K122" s="23"/>
      <c r="L122" s="21"/>
    </row>
    <row r="123" s="2" customFormat="1" ht="16.5" customHeight="1">
      <c r="A123" s="39"/>
      <c r="B123" s="40"/>
      <c r="C123" s="41"/>
      <c r="D123" s="41"/>
      <c r="E123" s="185" t="s">
        <v>189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192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77" t="str">
        <f>E11</f>
        <v>D.1.4.2 - Vytápění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20</v>
      </c>
      <c r="D127" s="41"/>
      <c r="E127" s="41"/>
      <c r="F127" s="28" t="str">
        <f>F14</f>
        <v>Areál Nemocnice České Budějovice</v>
      </c>
      <c r="G127" s="41"/>
      <c r="H127" s="41"/>
      <c r="I127" s="33" t="s">
        <v>22</v>
      </c>
      <c r="J127" s="80" t="str">
        <f>IF(J14="","",J14)</f>
        <v>29. 4. 2025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24</v>
      </c>
      <c r="D129" s="41"/>
      <c r="E129" s="41"/>
      <c r="F129" s="28" t="str">
        <f>E17</f>
        <v>Nemocnice České Budějovice</v>
      </c>
      <c r="G129" s="41"/>
      <c r="H129" s="41"/>
      <c r="I129" s="33" t="s">
        <v>32</v>
      </c>
      <c r="J129" s="37" t="str">
        <f>E23</f>
        <v>AGP nova spol.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30</v>
      </c>
      <c r="D130" s="41"/>
      <c r="E130" s="41"/>
      <c r="F130" s="28" t="str">
        <f>IF(E20="","",E20)</f>
        <v>Vyplň údaj</v>
      </c>
      <c r="G130" s="41"/>
      <c r="H130" s="41"/>
      <c r="I130" s="33" t="s">
        <v>37</v>
      </c>
      <c r="J130" s="37" t="str">
        <f>E26</f>
        <v>QSB, s.r.o.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0.32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11" customFormat="1" ht="29.28" customHeight="1">
      <c r="A132" s="201"/>
      <c r="B132" s="202"/>
      <c r="C132" s="203" t="s">
        <v>230</v>
      </c>
      <c r="D132" s="204" t="s">
        <v>68</v>
      </c>
      <c r="E132" s="204" t="s">
        <v>64</v>
      </c>
      <c r="F132" s="204" t="s">
        <v>65</v>
      </c>
      <c r="G132" s="204" t="s">
        <v>231</v>
      </c>
      <c r="H132" s="204" t="s">
        <v>232</v>
      </c>
      <c r="I132" s="204" t="s">
        <v>233</v>
      </c>
      <c r="J132" s="205" t="s">
        <v>201</v>
      </c>
      <c r="K132" s="206" t="s">
        <v>234</v>
      </c>
      <c r="L132" s="207"/>
      <c r="M132" s="101" t="s">
        <v>1</v>
      </c>
      <c r="N132" s="102" t="s">
        <v>47</v>
      </c>
      <c r="O132" s="102" t="s">
        <v>235</v>
      </c>
      <c r="P132" s="102" t="s">
        <v>236</v>
      </c>
      <c r="Q132" s="102" t="s">
        <v>237</v>
      </c>
      <c r="R132" s="102" t="s">
        <v>238</v>
      </c>
      <c r="S132" s="102" t="s">
        <v>239</v>
      </c>
      <c r="T132" s="103" t="s">
        <v>240</v>
      </c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</row>
    <row r="133" s="2" customFormat="1" ht="22.8" customHeight="1">
      <c r="A133" s="39"/>
      <c r="B133" s="40"/>
      <c r="C133" s="108" t="s">
        <v>241</v>
      </c>
      <c r="D133" s="41"/>
      <c r="E133" s="41"/>
      <c r="F133" s="41"/>
      <c r="G133" s="41"/>
      <c r="H133" s="41"/>
      <c r="I133" s="41"/>
      <c r="J133" s="208">
        <f>BK133</f>
        <v>0</v>
      </c>
      <c r="K133" s="41"/>
      <c r="L133" s="45"/>
      <c r="M133" s="104"/>
      <c r="N133" s="209"/>
      <c r="O133" s="105"/>
      <c r="P133" s="210">
        <f>P134</f>
        <v>0</v>
      </c>
      <c r="Q133" s="105"/>
      <c r="R133" s="210">
        <f>R134</f>
        <v>0</v>
      </c>
      <c r="S133" s="105"/>
      <c r="T133" s="211">
        <f>T134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82</v>
      </c>
      <c r="AU133" s="18" t="s">
        <v>203</v>
      </c>
      <c r="BK133" s="212">
        <f>BK134</f>
        <v>0</v>
      </c>
    </row>
    <row r="134" s="12" customFormat="1" ht="25.92" customHeight="1">
      <c r="A134" s="12"/>
      <c r="B134" s="213"/>
      <c r="C134" s="214"/>
      <c r="D134" s="215" t="s">
        <v>82</v>
      </c>
      <c r="E134" s="216" t="s">
        <v>2859</v>
      </c>
      <c r="F134" s="216" t="s">
        <v>117</v>
      </c>
      <c r="G134" s="214"/>
      <c r="H134" s="214"/>
      <c r="I134" s="217"/>
      <c r="J134" s="218">
        <f>BK134</f>
        <v>0</v>
      </c>
      <c r="K134" s="214"/>
      <c r="L134" s="219"/>
      <c r="M134" s="220"/>
      <c r="N134" s="221"/>
      <c r="O134" s="221"/>
      <c r="P134" s="222">
        <f>P135+P138+P147+P157+P181+P190+P197+P206+P213</f>
        <v>0</v>
      </c>
      <c r="Q134" s="221"/>
      <c r="R134" s="222">
        <f>R135+R138+R147+R157+R181+R190+R197+R206+R213</f>
        <v>0</v>
      </c>
      <c r="S134" s="221"/>
      <c r="T134" s="223">
        <f>T135+T138+T147+T157+T181+T190+T197+T206+T213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92</v>
      </c>
      <c r="AT134" s="225" t="s">
        <v>82</v>
      </c>
      <c r="AU134" s="225" t="s">
        <v>83</v>
      </c>
      <c r="AY134" s="224" t="s">
        <v>244</v>
      </c>
      <c r="BK134" s="226">
        <f>BK135+BK138+BK147+BK157+BK181+BK190+BK197+BK206+BK213</f>
        <v>0</v>
      </c>
    </row>
    <row r="135" s="12" customFormat="1" ht="22.8" customHeight="1">
      <c r="A135" s="12"/>
      <c r="B135" s="213"/>
      <c r="C135" s="214"/>
      <c r="D135" s="215" t="s">
        <v>82</v>
      </c>
      <c r="E135" s="227" t="s">
        <v>3356</v>
      </c>
      <c r="F135" s="227" t="s">
        <v>3357</v>
      </c>
      <c r="G135" s="214"/>
      <c r="H135" s="214"/>
      <c r="I135" s="217"/>
      <c r="J135" s="228">
        <f>BK135</f>
        <v>0</v>
      </c>
      <c r="K135" s="214"/>
      <c r="L135" s="219"/>
      <c r="M135" s="220"/>
      <c r="N135" s="221"/>
      <c r="O135" s="221"/>
      <c r="P135" s="222">
        <f>SUM(P136:P137)</f>
        <v>0</v>
      </c>
      <c r="Q135" s="221"/>
      <c r="R135" s="222">
        <f>SUM(R136:R137)</f>
        <v>0</v>
      </c>
      <c r="S135" s="221"/>
      <c r="T135" s="223">
        <f>SUM(T136:T137)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90</v>
      </c>
      <c r="AT135" s="225" t="s">
        <v>82</v>
      </c>
      <c r="AU135" s="225" t="s">
        <v>90</v>
      </c>
      <c r="AY135" s="224" t="s">
        <v>244</v>
      </c>
      <c r="BK135" s="226">
        <f>SUM(BK136:BK137)</f>
        <v>0</v>
      </c>
    </row>
    <row r="136" s="2" customFormat="1" ht="16.5" customHeight="1">
      <c r="A136" s="39"/>
      <c r="B136" s="40"/>
      <c r="C136" s="229" t="s">
        <v>90</v>
      </c>
      <c r="D136" s="229" t="s">
        <v>247</v>
      </c>
      <c r="E136" s="230" t="s">
        <v>3358</v>
      </c>
      <c r="F136" s="231" t="s">
        <v>3359</v>
      </c>
      <c r="G136" s="232" t="s">
        <v>687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330</v>
      </c>
      <c r="AT136" s="241" t="s">
        <v>247</v>
      </c>
      <c r="AU136" s="241" t="s">
        <v>92</v>
      </c>
      <c r="AY136" s="18" t="s">
        <v>244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330</v>
      </c>
      <c r="BM136" s="241" t="s">
        <v>354</v>
      </c>
    </row>
    <row r="137" s="2" customFormat="1" ht="16.5" customHeight="1">
      <c r="A137" s="39"/>
      <c r="B137" s="40"/>
      <c r="C137" s="229" t="s">
        <v>92</v>
      </c>
      <c r="D137" s="229" t="s">
        <v>247</v>
      </c>
      <c r="E137" s="230" t="s">
        <v>3360</v>
      </c>
      <c r="F137" s="231" t="s">
        <v>3361</v>
      </c>
      <c r="G137" s="232" t="s">
        <v>687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330</v>
      </c>
      <c r="AT137" s="241" t="s">
        <v>247</v>
      </c>
      <c r="AU137" s="241" t="s">
        <v>92</v>
      </c>
      <c r="AY137" s="18" t="s">
        <v>244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330</v>
      </c>
      <c r="BM137" s="241" t="s">
        <v>405</v>
      </c>
    </row>
    <row r="138" s="12" customFormat="1" ht="22.8" customHeight="1">
      <c r="A138" s="12"/>
      <c r="B138" s="213"/>
      <c r="C138" s="214"/>
      <c r="D138" s="215" t="s">
        <v>82</v>
      </c>
      <c r="E138" s="227" t="s">
        <v>3362</v>
      </c>
      <c r="F138" s="227" t="s">
        <v>3363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SUM(P139:P146)</f>
        <v>0</v>
      </c>
      <c r="Q138" s="221"/>
      <c r="R138" s="222">
        <f>SUM(R139:R146)</f>
        <v>0</v>
      </c>
      <c r="S138" s="221"/>
      <c r="T138" s="223">
        <f>SUM(T139:T146)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90</v>
      </c>
      <c r="AY138" s="224" t="s">
        <v>244</v>
      </c>
      <c r="BK138" s="226">
        <f>SUM(BK139:BK146)</f>
        <v>0</v>
      </c>
    </row>
    <row r="139" s="2" customFormat="1" ht="33" customHeight="1">
      <c r="A139" s="39"/>
      <c r="B139" s="40"/>
      <c r="C139" s="229" t="s">
        <v>358</v>
      </c>
      <c r="D139" s="229" t="s">
        <v>247</v>
      </c>
      <c r="E139" s="230" t="s">
        <v>3364</v>
      </c>
      <c r="F139" s="231" t="s">
        <v>3365</v>
      </c>
      <c r="G139" s="232" t="s">
        <v>687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330</v>
      </c>
      <c r="AT139" s="241" t="s">
        <v>247</v>
      </c>
      <c r="AU139" s="241" t="s">
        <v>92</v>
      </c>
      <c r="AY139" s="18" t="s">
        <v>244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330</v>
      </c>
      <c r="BM139" s="241" t="s">
        <v>427</v>
      </c>
    </row>
    <row r="140" s="2" customFormat="1" ht="37.8" customHeight="1">
      <c r="A140" s="39"/>
      <c r="B140" s="40"/>
      <c r="C140" s="229" t="s">
        <v>251</v>
      </c>
      <c r="D140" s="229" t="s">
        <v>247</v>
      </c>
      <c r="E140" s="230" t="s">
        <v>3366</v>
      </c>
      <c r="F140" s="231" t="s">
        <v>3367</v>
      </c>
      <c r="G140" s="232" t="s">
        <v>687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330</v>
      </c>
      <c r="AT140" s="241" t="s">
        <v>247</v>
      </c>
      <c r="AU140" s="241" t="s">
        <v>92</v>
      </c>
      <c r="AY140" s="18" t="s">
        <v>244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330</v>
      </c>
      <c r="BM140" s="241" t="s">
        <v>439</v>
      </c>
    </row>
    <row r="141" s="2" customFormat="1" ht="33" customHeight="1">
      <c r="A141" s="39"/>
      <c r="B141" s="40"/>
      <c r="C141" s="229" t="s">
        <v>260</v>
      </c>
      <c r="D141" s="229" t="s">
        <v>247</v>
      </c>
      <c r="E141" s="230" t="s">
        <v>3368</v>
      </c>
      <c r="F141" s="231" t="s">
        <v>3369</v>
      </c>
      <c r="G141" s="232" t="s">
        <v>687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330</v>
      </c>
      <c r="AT141" s="241" t="s">
        <v>247</v>
      </c>
      <c r="AU141" s="241" t="s">
        <v>92</v>
      </c>
      <c r="AY141" s="18" t="s">
        <v>244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330</v>
      </c>
      <c r="BM141" s="241" t="s">
        <v>454</v>
      </c>
    </row>
    <row r="142" s="2" customFormat="1" ht="24.15" customHeight="1">
      <c r="A142" s="39"/>
      <c r="B142" s="40"/>
      <c r="C142" s="229" t="s">
        <v>266</v>
      </c>
      <c r="D142" s="229" t="s">
        <v>247</v>
      </c>
      <c r="E142" s="230" t="s">
        <v>3370</v>
      </c>
      <c r="F142" s="231" t="s">
        <v>3371</v>
      </c>
      <c r="G142" s="232" t="s">
        <v>687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330</v>
      </c>
      <c r="AT142" s="241" t="s">
        <v>247</v>
      </c>
      <c r="AU142" s="241" t="s">
        <v>92</v>
      </c>
      <c r="AY142" s="18" t="s">
        <v>244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330</v>
      </c>
      <c r="BM142" s="241" t="s">
        <v>465</v>
      </c>
    </row>
    <row r="143" s="2" customFormat="1" ht="16.5" customHeight="1">
      <c r="A143" s="39"/>
      <c r="B143" s="40"/>
      <c r="C143" s="229" t="s">
        <v>274</v>
      </c>
      <c r="D143" s="229" t="s">
        <v>247</v>
      </c>
      <c r="E143" s="230" t="s">
        <v>3372</v>
      </c>
      <c r="F143" s="231" t="s">
        <v>3373</v>
      </c>
      <c r="G143" s="232" t="s">
        <v>687</v>
      </c>
      <c r="H143" s="233">
        <v>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330</v>
      </c>
      <c r="AT143" s="241" t="s">
        <v>247</v>
      </c>
      <c r="AU143" s="241" t="s">
        <v>92</v>
      </c>
      <c r="AY143" s="18" t="s">
        <v>244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330</v>
      </c>
      <c r="BM143" s="241" t="s">
        <v>481</v>
      </c>
    </row>
    <row r="144" s="2" customFormat="1" ht="16.5" customHeight="1">
      <c r="A144" s="39"/>
      <c r="B144" s="40"/>
      <c r="C144" s="229" t="s">
        <v>280</v>
      </c>
      <c r="D144" s="229" t="s">
        <v>247</v>
      </c>
      <c r="E144" s="230" t="s">
        <v>3374</v>
      </c>
      <c r="F144" s="231" t="s">
        <v>3375</v>
      </c>
      <c r="G144" s="232" t="s">
        <v>687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330</v>
      </c>
      <c r="AT144" s="241" t="s">
        <v>247</v>
      </c>
      <c r="AU144" s="241" t="s">
        <v>92</v>
      </c>
      <c r="AY144" s="18" t="s">
        <v>244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330</v>
      </c>
      <c r="BM144" s="241" t="s">
        <v>2066</v>
      </c>
    </row>
    <row r="145" s="2" customFormat="1" ht="16.5" customHeight="1">
      <c r="A145" s="39"/>
      <c r="B145" s="40"/>
      <c r="C145" s="229" t="s">
        <v>288</v>
      </c>
      <c r="D145" s="229" t="s">
        <v>247</v>
      </c>
      <c r="E145" s="230" t="s">
        <v>3376</v>
      </c>
      <c r="F145" s="231" t="s">
        <v>3377</v>
      </c>
      <c r="G145" s="232" t="s">
        <v>687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330</v>
      </c>
      <c r="AT145" s="241" t="s">
        <v>247</v>
      </c>
      <c r="AU145" s="241" t="s">
        <v>92</v>
      </c>
      <c r="AY145" s="18" t="s">
        <v>244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330</v>
      </c>
      <c r="BM145" s="241" t="s">
        <v>514</v>
      </c>
    </row>
    <row r="146" s="2" customFormat="1" ht="16.5" customHeight="1">
      <c r="A146" s="39"/>
      <c r="B146" s="40"/>
      <c r="C146" s="229" t="s">
        <v>292</v>
      </c>
      <c r="D146" s="229" t="s">
        <v>247</v>
      </c>
      <c r="E146" s="230" t="s">
        <v>3378</v>
      </c>
      <c r="F146" s="231" t="s">
        <v>3379</v>
      </c>
      <c r="G146" s="232" t="s">
        <v>687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330</v>
      </c>
      <c r="AT146" s="241" t="s">
        <v>247</v>
      </c>
      <c r="AU146" s="241" t="s">
        <v>92</v>
      </c>
      <c r="AY146" s="18" t="s">
        <v>244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330</v>
      </c>
      <c r="BM146" s="241" t="s">
        <v>540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3380</v>
      </c>
      <c r="F147" s="227" t="s">
        <v>3381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SUM(P148:P156)</f>
        <v>0</v>
      </c>
      <c r="Q147" s="221"/>
      <c r="R147" s="222">
        <f>SUM(R148:R156)</f>
        <v>0</v>
      </c>
      <c r="S147" s="221"/>
      <c r="T147" s="223">
        <f>SUM(T148:T156)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90</v>
      </c>
      <c r="AT147" s="225" t="s">
        <v>82</v>
      </c>
      <c r="AU147" s="225" t="s">
        <v>90</v>
      </c>
      <c r="AY147" s="224" t="s">
        <v>244</v>
      </c>
      <c r="BK147" s="226">
        <f>SUM(BK148:BK156)</f>
        <v>0</v>
      </c>
    </row>
    <row r="148" s="2" customFormat="1" ht="16.5" customHeight="1">
      <c r="A148" s="39"/>
      <c r="B148" s="40"/>
      <c r="C148" s="229" t="s">
        <v>297</v>
      </c>
      <c r="D148" s="229" t="s">
        <v>247</v>
      </c>
      <c r="E148" s="230" t="s">
        <v>3382</v>
      </c>
      <c r="F148" s="231" t="s">
        <v>3383</v>
      </c>
      <c r="G148" s="232" t="s">
        <v>687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330</v>
      </c>
      <c r="AT148" s="241" t="s">
        <v>247</v>
      </c>
      <c r="AU148" s="241" t="s">
        <v>92</v>
      </c>
      <c r="AY148" s="18" t="s">
        <v>244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330</v>
      </c>
      <c r="BM148" s="241" t="s">
        <v>549</v>
      </c>
    </row>
    <row r="149" s="2" customFormat="1" ht="16.5" customHeight="1">
      <c r="A149" s="39"/>
      <c r="B149" s="40"/>
      <c r="C149" s="229" t="s">
        <v>8</v>
      </c>
      <c r="D149" s="229" t="s">
        <v>247</v>
      </c>
      <c r="E149" s="230" t="s">
        <v>3384</v>
      </c>
      <c r="F149" s="231" t="s">
        <v>3385</v>
      </c>
      <c r="G149" s="232" t="s">
        <v>687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330</v>
      </c>
      <c r="AT149" s="241" t="s">
        <v>247</v>
      </c>
      <c r="AU149" s="241" t="s">
        <v>92</v>
      </c>
      <c r="AY149" s="18" t="s">
        <v>244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330</v>
      </c>
      <c r="BM149" s="241" t="s">
        <v>567</v>
      </c>
    </row>
    <row r="150" s="2" customFormat="1" ht="16.5" customHeight="1">
      <c r="A150" s="39"/>
      <c r="B150" s="40"/>
      <c r="C150" s="229" t="s">
        <v>311</v>
      </c>
      <c r="D150" s="229" t="s">
        <v>247</v>
      </c>
      <c r="E150" s="230" t="s">
        <v>3386</v>
      </c>
      <c r="F150" s="231" t="s">
        <v>3387</v>
      </c>
      <c r="G150" s="232" t="s">
        <v>687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330</v>
      </c>
      <c r="AT150" s="241" t="s">
        <v>247</v>
      </c>
      <c r="AU150" s="241" t="s">
        <v>92</v>
      </c>
      <c r="AY150" s="18" t="s">
        <v>244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330</v>
      </c>
      <c r="BM150" s="241" t="s">
        <v>585</v>
      </c>
    </row>
    <row r="151" s="2" customFormat="1" ht="16.5" customHeight="1">
      <c r="A151" s="39"/>
      <c r="B151" s="40"/>
      <c r="C151" s="229" t="s">
        <v>320</v>
      </c>
      <c r="D151" s="229" t="s">
        <v>247</v>
      </c>
      <c r="E151" s="230" t="s">
        <v>3388</v>
      </c>
      <c r="F151" s="231" t="s">
        <v>3389</v>
      </c>
      <c r="G151" s="232" t="s">
        <v>687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330</v>
      </c>
      <c r="AT151" s="241" t="s">
        <v>247</v>
      </c>
      <c r="AU151" s="241" t="s">
        <v>92</v>
      </c>
      <c r="AY151" s="18" t="s">
        <v>244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330</v>
      </c>
      <c r="BM151" s="241" t="s">
        <v>595</v>
      </c>
    </row>
    <row r="152" s="2" customFormat="1" ht="16.5" customHeight="1">
      <c r="A152" s="39"/>
      <c r="B152" s="40"/>
      <c r="C152" s="229" t="s">
        <v>325</v>
      </c>
      <c r="D152" s="229" t="s">
        <v>247</v>
      </c>
      <c r="E152" s="230" t="s">
        <v>3390</v>
      </c>
      <c r="F152" s="231" t="s">
        <v>3391</v>
      </c>
      <c r="G152" s="232" t="s">
        <v>687</v>
      </c>
      <c r="H152" s="233">
        <v>2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330</v>
      </c>
      <c r="AT152" s="241" t="s">
        <v>247</v>
      </c>
      <c r="AU152" s="241" t="s">
        <v>92</v>
      </c>
      <c r="AY152" s="18" t="s">
        <v>244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330</v>
      </c>
      <c r="BM152" s="241" t="s">
        <v>607</v>
      </c>
    </row>
    <row r="153" s="2" customFormat="1" ht="16.5" customHeight="1">
      <c r="A153" s="39"/>
      <c r="B153" s="40"/>
      <c r="C153" s="229" t="s">
        <v>330</v>
      </c>
      <c r="D153" s="229" t="s">
        <v>247</v>
      </c>
      <c r="E153" s="230" t="s">
        <v>3392</v>
      </c>
      <c r="F153" s="231" t="s">
        <v>3393</v>
      </c>
      <c r="G153" s="232" t="s">
        <v>687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330</v>
      </c>
      <c r="AT153" s="241" t="s">
        <v>247</v>
      </c>
      <c r="AU153" s="241" t="s">
        <v>92</v>
      </c>
      <c r="AY153" s="18" t="s">
        <v>244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330</v>
      </c>
      <c r="BM153" s="241" t="s">
        <v>634</v>
      </c>
    </row>
    <row r="154" s="2" customFormat="1" ht="16.5" customHeight="1">
      <c r="A154" s="39"/>
      <c r="B154" s="40"/>
      <c r="C154" s="229" t="s">
        <v>335</v>
      </c>
      <c r="D154" s="229" t="s">
        <v>247</v>
      </c>
      <c r="E154" s="230" t="s">
        <v>3394</v>
      </c>
      <c r="F154" s="231" t="s">
        <v>3395</v>
      </c>
      <c r="G154" s="232" t="s">
        <v>687</v>
      </c>
      <c r="H154" s="233">
        <v>3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330</v>
      </c>
      <c r="AT154" s="241" t="s">
        <v>247</v>
      </c>
      <c r="AU154" s="241" t="s">
        <v>92</v>
      </c>
      <c r="AY154" s="18" t="s">
        <v>244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330</v>
      </c>
      <c r="BM154" s="241" t="s">
        <v>642</v>
      </c>
    </row>
    <row r="155" s="2" customFormat="1" ht="16.5" customHeight="1">
      <c r="A155" s="39"/>
      <c r="B155" s="40"/>
      <c r="C155" s="229" t="s">
        <v>341</v>
      </c>
      <c r="D155" s="229" t="s">
        <v>247</v>
      </c>
      <c r="E155" s="230" t="s">
        <v>3396</v>
      </c>
      <c r="F155" s="231" t="s">
        <v>3397</v>
      </c>
      <c r="G155" s="232" t="s">
        <v>687</v>
      </c>
      <c r="H155" s="233">
        <v>2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330</v>
      </c>
      <c r="AT155" s="241" t="s">
        <v>247</v>
      </c>
      <c r="AU155" s="241" t="s">
        <v>92</v>
      </c>
      <c r="AY155" s="18" t="s">
        <v>244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330</v>
      </c>
      <c r="BM155" s="241" t="s">
        <v>650</v>
      </c>
    </row>
    <row r="156" s="2" customFormat="1" ht="16.5" customHeight="1">
      <c r="A156" s="39"/>
      <c r="B156" s="40"/>
      <c r="C156" s="229" t="s">
        <v>349</v>
      </c>
      <c r="D156" s="229" t="s">
        <v>247</v>
      </c>
      <c r="E156" s="230" t="s">
        <v>3398</v>
      </c>
      <c r="F156" s="231" t="s">
        <v>3399</v>
      </c>
      <c r="G156" s="232" t="s">
        <v>687</v>
      </c>
      <c r="H156" s="233">
        <v>10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330</v>
      </c>
      <c r="AT156" s="241" t="s">
        <v>247</v>
      </c>
      <c r="AU156" s="241" t="s">
        <v>92</v>
      </c>
      <c r="AY156" s="18" t="s">
        <v>244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330</v>
      </c>
      <c r="BM156" s="241" t="s">
        <v>668</v>
      </c>
    </row>
    <row r="157" s="12" customFormat="1" ht="22.8" customHeight="1">
      <c r="A157" s="12"/>
      <c r="B157" s="213"/>
      <c r="C157" s="214"/>
      <c r="D157" s="215" t="s">
        <v>82</v>
      </c>
      <c r="E157" s="227" t="s">
        <v>3400</v>
      </c>
      <c r="F157" s="227" t="s">
        <v>3401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P158+P164+P171</f>
        <v>0</v>
      </c>
      <c r="Q157" s="221"/>
      <c r="R157" s="222">
        <f>R158+R164+R171</f>
        <v>0</v>
      </c>
      <c r="S157" s="221"/>
      <c r="T157" s="223">
        <f>T158+T164+T171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90</v>
      </c>
      <c r="AT157" s="225" t="s">
        <v>82</v>
      </c>
      <c r="AU157" s="225" t="s">
        <v>90</v>
      </c>
      <c r="AY157" s="224" t="s">
        <v>244</v>
      </c>
      <c r="BK157" s="226">
        <f>BK158+BK164+BK171</f>
        <v>0</v>
      </c>
    </row>
    <row r="158" s="12" customFormat="1" ht="20.88" customHeight="1">
      <c r="A158" s="12"/>
      <c r="B158" s="213"/>
      <c r="C158" s="214"/>
      <c r="D158" s="215" t="s">
        <v>82</v>
      </c>
      <c r="E158" s="227" t="s">
        <v>3402</v>
      </c>
      <c r="F158" s="227" t="s">
        <v>3403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SUM(P159:P163)</f>
        <v>0</v>
      </c>
      <c r="Q158" s="221"/>
      <c r="R158" s="222">
        <f>SUM(R159:R163)</f>
        <v>0</v>
      </c>
      <c r="S158" s="221"/>
      <c r="T158" s="223">
        <f>SUM(T159:T163)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92</v>
      </c>
      <c r="AY158" s="224" t="s">
        <v>244</v>
      </c>
      <c r="BK158" s="226">
        <f>SUM(BK159:BK163)</f>
        <v>0</v>
      </c>
    </row>
    <row r="159" s="2" customFormat="1" ht="16.5" customHeight="1">
      <c r="A159" s="39"/>
      <c r="B159" s="40"/>
      <c r="C159" s="229" t="s">
        <v>354</v>
      </c>
      <c r="D159" s="229" t="s">
        <v>247</v>
      </c>
      <c r="E159" s="230" t="s">
        <v>3404</v>
      </c>
      <c r="F159" s="231" t="s">
        <v>3405</v>
      </c>
      <c r="G159" s="232" t="s">
        <v>687</v>
      </c>
      <c r="H159" s="233">
        <v>22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330</v>
      </c>
      <c r="AT159" s="241" t="s">
        <v>247</v>
      </c>
      <c r="AU159" s="241" t="s">
        <v>358</v>
      </c>
      <c r="AY159" s="18" t="s">
        <v>244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330</v>
      </c>
      <c r="BM159" s="241" t="s">
        <v>772</v>
      </c>
    </row>
    <row r="160" s="2" customFormat="1" ht="16.5" customHeight="1">
      <c r="A160" s="39"/>
      <c r="B160" s="40"/>
      <c r="C160" s="229" t="s">
        <v>7</v>
      </c>
      <c r="D160" s="229" t="s">
        <v>247</v>
      </c>
      <c r="E160" s="230" t="s">
        <v>3406</v>
      </c>
      <c r="F160" s="231" t="s">
        <v>3407</v>
      </c>
      <c r="G160" s="232" t="s">
        <v>687</v>
      </c>
      <c r="H160" s="233">
        <v>22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330</v>
      </c>
      <c r="AT160" s="241" t="s">
        <v>247</v>
      </c>
      <c r="AU160" s="241" t="s">
        <v>358</v>
      </c>
      <c r="AY160" s="18" t="s">
        <v>244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330</v>
      </c>
      <c r="BM160" s="241" t="s">
        <v>798</v>
      </c>
    </row>
    <row r="161" s="2" customFormat="1" ht="21.75" customHeight="1">
      <c r="A161" s="39"/>
      <c r="B161" s="40"/>
      <c r="C161" s="229" t="s">
        <v>369</v>
      </c>
      <c r="D161" s="229" t="s">
        <v>247</v>
      </c>
      <c r="E161" s="230" t="s">
        <v>3408</v>
      </c>
      <c r="F161" s="231" t="s">
        <v>3409</v>
      </c>
      <c r="G161" s="232" t="s">
        <v>687</v>
      </c>
      <c r="H161" s="233">
        <v>44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330</v>
      </c>
      <c r="AT161" s="241" t="s">
        <v>247</v>
      </c>
      <c r="AU161" s="241" t="s">
        <v>358</v>
      </c>
      <c r="AY161" s="18" t="s">
        <v>244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330</v>
      </c>
      <c r="BM161" s="241" t="s">
        <v>807</v>
      </c>
    </row>
    <row r="162" s="2" customFormat="1" ht="24.15" customHeight="1">
      <c r="A162" s="39"/>
      <c r="B162" s="40"/>
      <c r="C162" s="229" t="s">
        <v>375</v>
      </c>
      <c r="D162" s="229" t="s">
        <v>247</v>
      </c>
      <c r="E162" s="230" t="s">
        <v>3410</v>
      </c>
      <c r="F162" s="231" t="s">
        <v>3411</v>
      </c>
      <c r="G162" s="232" t="s">
        <v>687</v>
      </c>
      <c r="H162" s="233">
        <v>22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330</v>
      </c>
      <c r="AT162" s="241" t="s">
        <v>247</v>
      </c>
      <c r="AU162" s="241" t="s">
        <v>358</v>
      </c>
      <c r="AY162" s="18" t="s">
        <v>244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330</v>
      </c>
      <c r="BM162" s="241" t="s">
        <v>819</v>
      </c>
    </row>
    <row r="163" s="2" customFormat="1" ht="16.5" customHeight="1">
      <c r="A163" s="39"/>
      <c r="B163" s="40"/>
      <c r="C163" s="229" t="s">
        <v>384</v>
      </c>
      <c r="D163" s="229" t="s">
        <v>247</v>
      </c>
      <c r="E163" s="230" t="s">
        <v>3412</v>
      </c>
      <c r="F163" s="231" t="s">
        <v>3413</v>
      </c>
      <c r="G163" s="232" t="s">
        <v>687</v>
      </c>
      <c r="H163" s="233">
        <v>22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330</v>
      </c>
      <c r="AT163" s="241" t="s">
        <v>247</v>
      </c>
      <c r="AU163" s="241" t="s">
        <v>358</v>
      </c>
      <c r="AY163" s="18" t="s">
        <v>244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330</v>
      </c>
      <c r="BM163" s="241" t="s">
        <v>827</v>
      </c>
    </row>
    <row r="164" s="12" customFormat="1" ht="20.88" customHeight="1">
      <c r="A164" s="12"/>
      <c r="B164" s="213"/>
      <c r="C164" s="214"/>
      <c r="D164" s="215" t="s">
        <v>82</v>
      </c>
      <c r="E164" s="227" t="s">
        <v>3414</v>
      </c>
      <c r="F164" s="227" t="s">
        <v>3415</v>
      </c>
      <c r="G164" s="214"/>
      <c r="H164" s="214"/>
      <c r="I164" s="217"/>
      <c r="J164" s="228">
        <f>BK164</f>
        <v>0</v>
      </c>
      <c r="K164" s="214"/>
      <c r="L164" s="219"/>
      <c r="M164" s="220"/>
      <c r="N164" s="221"/>
      <c r="O164" s="221"/>
      <c r="P164" s="222">
        <f>SUM(P165:P170)</f>
        <v>0</v>
      </c>
      <c r="Q164" s="221"/>
      <c r="R164" s="222">
        <f>SUM(R165:R170)</f>
        <v>0</v>
      </c>
      <c r="S164" s="221"/>
      <c r="T164" s="223">
        <f>SUM(T165:T170)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90</v>
      </c>
      <c r="AT164" s="225" t="s">
        <v>82</v>
      </c>
      <c r="AU164" s="225" t="s">
        <v>92</v>
      </c>
      <c r="AY164" s="224" t="s">
        <v>244</v>
      </c>
      <c r="BK164" s="226">
        <f>SUM(BK165:BK170)</f>
        <v>0</v>
      </c>
    </row>
    <row r="165" s="2" customFormat="1" ht="16.5" customHeight="1">
      <c r="A165" s="39"/>
      <c r="B165" s="40"/>
      <c r="C165" s="229" t="s">
        <v>389</v>
      </c>
      <c r="D165" s="229" t="s">
        <v>247</v>
      </c>
      <c r="E165" s="230" t="s">
        <v>3416</v>
      </c>
      <c r="F165" s="231" t="s">
        <v>3417</v>
      </c>
      <c r="G165" s="232" t="s">
        <v>687</v>
      </c>
      <c r="H165" s="233">
        <v>8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330</v>
      </c>
      <c r="AT165" s="241" t="s">
        <v>247</v>
      </c>
      <c r="AU165" s="241" t="s">
        <v>358</v>
      </c>
      <c r="AY165" s="18" t="s">
        <v>244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330</v>
      </c>
      <c r="BM165" s="241" t="s">
        <v>842</v>
      </c>
    </row>
    <row r="166" s="2" customFormat="1" ht="16.5" customHeight="1">
      <c r="A166" s="39"/>
      <c r="B166" s="40"/>
      <c r="C166" s="229" t="s">
        <v>394</v>
      </c>
      <c r="D166" s="229" t="s">
        <v>247</v>
      </c>
      <c r="E166" s="230" t="s">
        <v>3418</v>
      </c>
      <c r="F166" s="231" t="s">
        <v>3419</v>
      </c>
      <c r="G166" s="232" t="s">
        <v>687</v>
      </c>
      <c r="H166" s="233">
        <v>8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330</v>
      </c>
      <c r="AT166" s="241" t="s">
        <v>247</v>
      </c>
      <c r="AU166" s="241" t="s">
        <v>358</v>
      </c>
      <c r="AY166" s="18" t="s">
        <v>244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330</v>
      </c>
      <c r="BM166" s="241" t="s">
        <v>856</v>
      </c>
    </row>
    <row r="167" s="2" customFormat="1" ht="16.5" customHeight="1">
      <c r="A167" s="39"/>
      <c r="B167" s="40"/>
      <c r="C167" s="229" t="s">
        <v>399</v>
      </c>
      <c r="D167" s="229" t="s">
        <v>247</v>
      </c>
      <c r="E167" s="230" t="s">
        <v>3420</v>
      </c>
      <c r="F167" s="231" t="s">
        <v>3421</v>
      </c>
      <c r="G167" s="232" t="s">
        <v>687</v>
      </c>
      <c r="H167" s="233">
        <v>8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330</v>
      </c>
      <c r="AT167" s="241" t="s">
        <v>247</v>
      </c>
      <c r="AU167" s="241" t="s">
        <v>358</v>
      </c>
      <c r="AY167" s="18" t="s">
        <v>244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330</v>
      </c>
      <c r="BM167" s="241" t="s">
        <v>867</v>
      </c>
    </row>
    <row r="168" s="2" customFormat="1" ht="16.5" customHeight="1">
      <c r="A168" s="39"/>
      <c r="B168" s="40"/>
      <c r="C168" s="229" t="s">
        <v>405</v>
      </c>
      <c r="D168" s="229" t="s">
        <v>247</v>
      </c>
      <c r="E168" s="230" t="s">
        <v>3422</v>
      </c>
      <c r="F168" s="231" t="s">
        <v>3423</v>
      </c>
      <c r="G168" s="232" t="s">
        <v>687</v>
      </c>
      <c r="H168" s="233">
        <v>4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330</v>
      </c>
      <c r="AT168" s="241" t="s">
        <v>247</v>
      </c>
      <c r="AU168" s="241" t="s">
        <v>358</v>
      </c>
      <c r="AY168" s="18" t="s">
        <v>244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330</v>
      </c>
      <c r="BM168" s="241" t="s">
        <v>876</v>
      </c>
    </row>
    <row r="169" s="2" customFormat="1" ht="16.5" customHeight="1">
      <c r="A169" s="39"/>
      <c r="B169" s="40"/>
      <c r="C169" s="229" t="s">
        <v>411</v>
      </c>
      <c r="D169" s="229" t="s">
        <v>247</v>
      </c>
      <c r="E169" s="230" t="s">
        <v>3424</v>
      </c>
      <c r="F169" s="231" t="s">
        <v>3425</v>
      </c>
      <c r="G169" s="232" t="s">
        <v>687</v>
      </c>
      <c r="H169" s="233">
        <v>4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330</v>
      </c>
      <c r="AT169" s="241" t="s">
        <v>247</v>
      </c>
      <c r="AU169" s="241" t="s">
        <v>358</v>
      </c>
      <c r="AY169" s="18" t="s">
        <v>244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330</v>
      </c>
      <c r="BM169" s="241" t="s">
        <v>886</v>
      </c>
    </row>
    <row r="170" s="2" customFormat="1" ht="16.5" customHeight="1">
      <c r="A170" s="39"/>
      <c r="B170" s="40"/>
      <c r="C170" s="229" t="s">
        <v>415</v>
      </c>
      <c r="D170" s="229" t="s">
        <v>247</v>
      </c>
      <c r="E170" s="230" t="s">
        <v>3426</v>
      </c>
      <c r="F170" s="231" t="s">
        <v>3427</v>
      </c>
      <c r="G170" s="232" t="s">
        <v>687</v>
      </c>
      <c r="H170" s="233">
        <v>8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330</v>
      </c>
      <c r="AT170" s="241" t="s">
        <v>247</v>
      </c>
      <c r="AU170" s="241" t="s">
        <v>358</v>
      </c>
      <c r="AY170" s="18" t="s">
        <v>244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330</v>
      </c>
      <c r="BM170" s="241" t="s">
        <v>894</v>
      </c>
    </row>
    <row r="171" s="12" customFormat="1" ht="20.88" customHeight="1">
      <c r="A171" s="12"/>
      <c r="B171" s="213"/>
      <c r="C171" s="214"/>
      <c r="D171" s="215" t="s">
        <v>82</v>
      </c>
      <c r="E171" s="227" t="s">
        <v>3428</v>
      </c>
      <c r="F171" s="227" t="s">
        <v>3429</v>
      </c>
      <c r="G171" s="214"/>
      <c r="H171" s="214"/>
      <c r="I171" s="217"/>
      <c r="J171" s="228">
        <f>BK171</f>
        <v>0</v>
      </c>
      <c r="K171" s="214"/>
      <c r="L171" s="219"/>
      <c r="M171" s="220"/>
      <c r="N171" s="221"/>
      <c r="O171" s="221"/>
      <c r="P171" s="222">
        <f>SUM(P172:P180)</f>
        <v>0</v>
      </c>
      <c r="Q171" s="221"/>
      <c r="R171" s="222">
        <f>SUM(R172:R180)</f>
        <v>0</v>
      </c>
      <c r="S171" s="221"/>
      <c r="T171" s="223">
        <f>SUM(T172:T180)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24" t="s">
        <v>90</v>
      </c>
      <c r="AT171" s="225" t="s">
        <v>82</v>
      </c>
      <c r="AU171" s="225" t="s">
        <v>92</v>
      </c>
      <c r="AY171" s="224" t="s">
        <v>244</v>
      </c>
      <c r="BK171" s="226">
        <f>SUM(BK172:BK180)</f>
        <v>0</v>
      </c>
    </row>
    <row r="172" s="2" customFormat="1" ht="16.5" customHeight="1">
      <c r="A172" s="39"/>
      <c r="B172" s="40"/>
      <c r="C172" s="229" t="s">
        <v>419</v>
      </c>
      <c r="D172" s="229" t="s">
        <v>247</v>
      </c>
      <c r="E172" s="230" t="s">
        <v>3430</v>
      </c>
      <c r="F172" s="231" t="s">
        <v>3431</v>
      </c>
      <c r="G172" s="232" t="s">
        <v>687</v>
      </c>
      <c r="H172" s="233">
        <v>6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330</v>
      </c>
      <c r="AT172" s="241" t="s">
        <v>247</v>
      </c>
      <c r="AU172" s="241" t="s">
        <v>358</v>
      </c>
      <c r="AY172" s="18" t="s">
        <v>244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330</v>
      </c>
      <c r="BM172" s="241" t="s">
        <v>930</v>
      </c>
    </row>
    <row r="173" s="2" customFormat="1" ht="21.75" customHeight="1">
      <c r="A173" s="39"/>
      <c r="B173" s="40"/>
      <c r="C173" s="229" t="s">
        <v>427</v>
      </c>
      <c r="D173" s="229" t="s">
        <v>247</v>
      </c>
      <c r="E173" s="230" t="s">
        <v>3432</v>
      </c>
      <c r="F173" s="231" t="s">
        <v>3433</v>
      </c>
      <c r="G173" s="232" t="s">
        <v>687</v>
      </c>
      <c r="H173" s="233">
        <v>2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330</v>
      </c>
      <c r="AT173" s="241" t="s">
        <v>247</v>
      </c>
      <c r="AU173" s="241" t="s">
        <v>358</v>
      </c>
      <c r="AY173" s="18" t="s">
        <v>244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330</v>
      </c>
      <c r="BM173" s="241" t="s">
        <v>966</v>
      </c>
    </row>
    <row r="174" s="2" customFormat="1" ht="16.5" customHeight="1">
      <c r="A174" s="39"/>
      <c r="B174" s="40"/>
      <c r="C174" s="229" t="s">
        <v>432</v>
      </c>
      <c r="D174" s="229" t="s">
        <v>247</v>
      </c>
      <c r="E174" s="230" t="s">
        <v>3434</v>
      </c>
      <c r="F174" s="231" t="s">
        <v>3435</v>
      </c>
      <c r="G174" s="232" t="s">
        <v>687</v>
      </c>
      <c r="H174" s="233">
        <v>5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330</v>
      </c>
      <c r="AT174" s="241" t="s">
        <v>247</v>
      </c>
      <c r="AU174" s="241" t="s">
        <v>358</v>
      </c>
      <c r="AY174" s="18" t="s">
        <v>244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330</v>
      </c>
      <c r="BM174" s="241" t="s">
        <v>975</v>
      </c>
    </row>
    <row r="175" s="2" customFormat="1" ht="16.5" customHeight="1">
      <c r="A175" s="39"/>
      <c r="B175" s="40"/>
      <c r="C175" s="229" t="s">
        <v>439</v>
      </c>
      <c r="D175" s="229" t="s">
        <v>247</v>
      </c>
      <c r="E175" s="230" t="s">
        <v>3436</v>
      </c>
      <c r="F175" s="231" t="s">
        <v>3437</v>
      </c>
      <c r="G175" s="232" t="s">
        <v>687</v>
      </c>
      <c r="H175" s="233">
        <v>5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330</v>
      </c>
      <c r="AT175" s="241" t="s">
        <v>247</v>
      </c>
      <c r="AU175" s="241" t="s">
        <v>358</v>
      </c>
      <c r="AY175" s="18" t="s">
        <v>244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330</v>
      </c>
      <c r="BM175" s="241" t="s">
        <v>1019</v>
      </c>
    </row>
    <row r="176" s="2" customFormat="1" ht="16.5" customHeight="1">
      <c r="A176" s="39"/>
      <c r="B176" s="40"/>
      <c r="C176" s="229" t="s">
        <v>446</v>
      </c>
      <c r="D176" s="229" t="s">
        <v>247</v>
      </c>
      <c r="E176" s="230" t="s">
        <v>3438</v>
      </c>
      <c r="F176" s="231" t="s">
        <v>3439</v>
      </c>
      <c r="G176" s="232" t="s">
        <v>687</v>
      </c>
      <c r="H176" s="233">
        <v>1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330</v>
      </c>
      <c r="AT176" s="241" t="s">
        <v>247</v>
      </c>
      <c r="AU176" s="241" t="s">
        <v>358</v>
      </c>
      <c r="AY176" s="18" t="s">
        <v>244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330</v>
      </c>
      <c r="BM176" s="241" t="s">
        <v>1141</v>
      </c>
    </row>
    <row r="177" s="2" customFormat="1" ht="16.5" customHeight="1">
      <c r="A177" s="39"/>
      <c r="B177" s="40"/>
      <c r="C177" s="229" t="s">
        <v>454</v>
      </c>
      <c r="D177" s="229" t="s">
        <v>247</v>
      </c>
      <c r="E177" s="230" t="s">
        <v>3440</v>
      </c>
      <c r="F177" s="231" t="s">
        <v>3441</v>
      </c>
      <c r="G177" s="232" t="s">
        <v>687</v>
      </c>
      <c r="H177" s="233">
        <v>1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330</v>
      </c>
      <c r="AT177" s="241" t="s">
        <v>247</v>
      </c>
      <c r="AU177" s="241" t="s">
        <v>358</v>
      </c>
      <c r="AY177" s="18" t="s">
        <v>244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330</v>
      </c>
      <c r="BM177" s="241" t="s">
        <v>1150</v>
      </c>
    </row>
    <row r="178" s="2" customFormat="1" ht="16.5" customHeight="1">
      <c r="A178" s="39"/>
      <c r="B178" s="40"/>
      <c r="C178" s="229" t="s">
        <v>460</v>
      </c>
      <c r="D178" s="229" t="s">
        <v>247</v>
      </c>
      <c r="E178" s="230" t="s">
        <v>3442</v>
      </c>
      <c r="F178" s="231" t="s">
        <v>3443</v>
      </c>
      <c r="G178" s="232" t="s">
        <v>687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330</v>
      </c>
      <c r="AT178" s="241" t="s">
        <v>247</v>
      </c>
      <c r="AU178" s="241" t="s">
        <v>358</v>
      </c>
      <c r="AY178" s="18" t="s">
        <v>244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330</v>
      </c>
      <c r="BM178" s="241" t="s">
        <v>1203</v>
      </c>
    </row>
    <row r="179" s="2" customFormat="1" ht="16.5" customHeight="1">
      <c r="A179" s="39"/>
      <c r="B179" s="40"/>
      <c r="C179" s="229" t="s">
        <v>465</v>
      </c>
      <c r="D179" s="229" t="s">
        <v>247</v>
      </c>
      <c r="E179" s="230" t="s">
        <v>3444</v>
      </c>
      <c r="F179" s="231" t="s">
        <v>3445</v>
      </c>
      <c r="G179" s="232" t="s">
        <v>687</v>
      </c>
      <c r="H179" s="233">
        <v>1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330</v>
      </c>
      <c r="AT179" s="241" t="s">
        <v>247</v>
      </c>
      <c r="AU179" s="241" t="s">
        <v>358</v>
      </c>
      <c r="AY179" s="18" t="s">
        <v>244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330</v>
      </c>
      <c r="BM179" s="241" t="s">
        <v>1213</v>
      </c>
    </row>
    <row r="180" s="2" customFormat="1" ht="33" customHeight="1">
      <c r="A180" s="39"/>
      <c r="B180" s="40"/>
      <c r="C180" s="229" t="s">
        <v>470</v>
      </c>
      <c r="D180" s="229" t="s">
        <v>247</v>
      </c>
      <c r="E180" s="230" t="s">
        <v>3446</v>
      </c>
      <c r="F180" s="231" t="s">
        <v>3447</v>
      </c>
      <c r="G180" s="232" t="s">
        <v>687</v>
      </c>
      <c r="H180" s="233">
        <v>4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330</v>
      </c>
      <c r="AT180" s="241" t="s">
        <v>247</v>
      </c>
      <c r="AU180" s="241" t="s">
        <v>358</v>
      </c>
      <c r="AY180" s="18" t="s">
        <v>244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330</v>
      </c>
      <c r="BM180" s="241" t="s">
        <v>1222</v>
      </c>
    </row>
    <row r="181" s="12" customFormat="1" ht="22.8" customHeight="1">
      <c r="A181" s="12"/>
      <c r="B181" s="213"/>
      <c r="C181" s="214"/>
      <c r="D181" s="215" t="s">
        <v>82</v>
      </c>
      <c r="E181" s="227" t="s">
        <v>3448</v>
      </c>
      <c r="F181" s="227" t="s">
        <v>3449</v>
      </c>
      <c r="G181" s="214"/>
      <c r="H181" s="214"/>
      <c r="I181" s="217"/>
      <c r="J181" s="228">
        <f>BK181</f>
        <v>0</v>
      </c>
      <c r="K181" s="214"/>
      <c r="L181" s="219"/>
      <c r="M181" s="220"/>
      <c r="N181" s="221"/>
      <c r="O181" s="221"/>
      <c r="P181" s="222">
        <f>SUM(P182:P189)</f>
        <v>0</v>
      </c>
      <c r="Q181" s="221"/>
      <c r="R181" s="222">
        <f>SUM(R182:R189)</f>
        <v>0</v>
      </c>
      <c r="S181" s="221"/>
      <c r="T181" s="223">
        <f>SUM(T182:T189)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24" t="s">
        <v>90</v>
      </c>
      <c r="AT181" s="225" t="s">
        <v>82</v>
      </c>
      <c r="AU181" s="225" t="s">
        <v>90</v>
      </c>
      <c r="AY181" s="224" t="s">
        <v>244</v>
      </c>
      <c r="BK181" s="226">
        <f>SUM(BK182:BK189)</f>
        <v>0</v>
      </c>
    </row>
    <row r="182" s="2" customFormat="1" ht="24.15" customHeight="1">
      <c r="A182" s="39"/>
      <c r="B182" s="40"/>
      <c r="C182" s="229" t="s">
        <v>481</v>
      </c>
      <c r="D182" s="229" t="s">
        <v>247</v>
      </c>
      <c r="E182" s="230" t="s">
        <v>3450</v>
      </c>
      <c r="F182" s="231" t="s">
        <v>3451</v>
      </c>
      <c r="G182" s="232" t="s">
        <v>184</v>
      </c>
      <c r="H182" s="233">
        <v>262.66000000000003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330</v>
      </c>
      <c r="AT182" s="241" t="s">
        <v>247</v>
      </c>
      <c r="AU182" s="241" t="s">
        <v>92</v>
      </c>
      <c r="AY182" s="18" t="s">
        <v>244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330</v>
      </c>
      <c r="BM182" s="241" t="s">
        <v>1230</v>
      </c>
    </row>
    <row r="183" s="2" customFormat="1" ht="24.15" customHeight="1">
      <c r="A183" s="39"/>
      <c r="B183" s="40"/>
      <c r="C183" s="229" t="s">
        <v>2062</v>
      </c>
      <c r="D183" s="229" t="s">
        <v>247</v>
      </c>
      <c r="E183" s="230" t="s">
        <v>3452</v>
      </c>
      <c r="F183" s="231" t="s">
        <v>3453</v>
      </c>
      <c r="G183" s="232" t="s">
        <v>184</v>
      </c>
      <c r="H183" s="233">
        <v>134.80000000000001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330</v>
      </c>
      <c r="AT183" s="241" t="s">
        <v>247</v>
      </c>
      <c r="AU183" s="241" t="s">
        <v>92</v>
      </c>
      <c r="AY183" s="18" t="s">
        <v>244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330</v>
      </c>
      <c r="BM183" s="241" t="s">
        <v>1239</v>
      </c>
    </row>
    <row r="184" s="2" customFormat="1" ht="24.15" customHeight="1">
      <c r="A184" s="39"/>
      <c r="B184" s="40"/>
      <c r="C184" s="229" t="s">
        <v>2066</v>
      </c>
      <c r="D184" s="229" t="s">
        <v>247</v>
      </c>
      <c r="E184" s="230" t="s">
        <v>3454</v>
      </c>
      <c r="F184" s="231" t="s">
        <v>3455</v>
      </c>
      <c r="G184" s="232" t="s">
        <v>184</v>
      </c>
      <c r="H184" s="233">
        <v>111.59999999999999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330</v>
      </c>
      <c r="AT184" s="241" t="s">
        <v>247</v>
      </c>
      <c r="AU184" s="241" t="s">
        <v>92</v>
      </c>
      <c r="AY184" s="18" t="s">
        <v>244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330</v>
      </c>
      <c r="BM184" s="241" t="s">
        <v>1250</v>
      </c>
    </row>
    <row r="185" s="2" customFormat="1" ht="24.15" customHeight="1">
      <c r="A185" s="39"/>
      <c r="B185" s="40"/>
      <c r="C185" s="229" t="s">
        <v>2070</v>
      </c>
      <c r="D185" s="229" t="s">
        <v>247</v>
      </c>
      <c r="E185" s="230" t="s">
        <v>3456</v>
      </c>
      <c r="F185" s="231" t="s">
        <v>3457</v>
      </c>
      <c r="G185" s="232" t="s">
        <v>184</v>
      </c>
      <c r="H185" s="233">
        <v>28.440000000000001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330</v>
      </c>
      <c r="AT185" s="241" t="s">
        <v>247</v>
      </c>
      <c r="AU185" s="241" t="s">
        <v>92</v>
      </c>
      <c r="AY185" s="18" t="s">
        <v>244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330</v>
      </c>
      <c r="BM185" s="241" t="s">
        <v>1258</v>
      </c>
    </row>
    <row r="186" s="2" customFormat="1" ht="24.15" customHeight="1">
      <c r="A186" s="39"/>
      <c r="B186" s="40"/>
      <c r="C186" s="229" t="s">
        <v>514</v>
      </c>
      <c r="D186" s="229" t="s">
        <v>247</v>
      </c>
      <c r="E186" s="230" t="s">
        <v>3458</v>
      </c>
      <c r="F186" s="231" t="s">
        <v>3459</v>
      </c>
      <c r="G186" s="232" t="s">
        <v>184</v>
      </c>
      <c r="H186" s="233">
        <v>19.100000000000001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330</v>
      </c>
      <c r="AT186" s="241" t="s">
        <v>247</v>
      </c>
      <c r="AU186" s="241" t="s">
        <v>92</v>
      </c>
      <c r="AY186" s="18" t="s">
        <v>244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330</v>
      </c>
      <c r="BM186" s="241" t="s">
        <v>1266</v>
      </c>
    </row>
    <row r="187" s="2" customFormat="1" ht="24.15" customHeight="1">
      <c r="A187" s="39"/>
      <c r="B187" s="40"/>
      <c r="C187" s="229" t="s">
        <v>535</v>
      </c>
      <c r="D187" s="229" t="s">
        <v>247</v>
      </c>
      <c r="E187" s="230" t="s">
        <v>3460</v>
      </c>
      <c r="F187" s="231" t="s">
        <v>3461</v>
      </c>
      <c r="G187" s="232" t="s">
        <v>184</v>
      </c>
      <c r="H187" s="233">
        <v>43.539999999999999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330</v>
      </c>
      <c r="AT187" s="241" t="s">
        <v>247</v>
      </c>
      <c r="AU187" s="241" t="s">
        <v>92</v>
      </c>
      <c r="AY187" s="18" t="s">
        <v>244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330</v>
      </c>
      <c r="BM187" s="241" t="s">
        <v>1274</v>
      </c>
    </row>
    <row r="188" s="2" customFormat="1" ht="21.75" customHeight="1">
      <c r="A188" s="39"/>
      <c r="B188" s="40"/>
      <c r="C188" s="229" t="s">
        <v>540</v>
      </c>
      <c r="D188" s="229" t="s">
        <v>247</v>
      </c>
      <c r="E188" s="230" t="s">
        <v>3462</v>
      </c>
      <c r="F188" s="231" t="s">
        <v>3463</v>
      </c>
      <c r="G188" s="232" t="s">
        <v>184</v>
      </c>
      <c r="H188" s="233">
        <v>556.60000000000002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330</v>
      </c>
      <c r="AT188" s="241" t="s">
        <v>247</v>
      </c>
      <c r="AU188" s="241" t="s">
        <v>92</v>
      </c>
      <c r="AY188" s="18" t="s">
        <v>244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330</v>
      </c>
      <c r="BM188" s="241" t="s">
        <v>1282</v>
      </c>
    </row>
    <row r="189" s="2" customFormat="1" ht="24.15" customHeight="1">
      <c r="A189" s="39"/>
      <c r="B189" s="40"/>
      <c r="C189" s="229" t="s">
        <v>545</v>
      </c>
      <c r="D189" s="229" t="s">
        <v>247</v>
      </c>
      <c r="E189" s="230" t="s">
        <v>3464</v>
      </c>
      <c r="F189" s="231" t="s">
        <v>3465</v>
      </c>
      <c r="G189" s="232" t="s">
        <v>184</v>
      </c>
      <c r="H189" s="233">
        <v>43.539999999999999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330</v>
      </c>
      <c r="AT189" s="241" t="s">
        <v>247</v>
      </c>
      <c r="AU189" s="241" t="s">
        <v>92</v>
      </c>
      <c r="AY189" s="18" t="s">
        <v>244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330</v>
      </c>
      <c r="BM189" s="241" t="s">
        <v>1291</v>
      </c>
    </row>
    <row r="190" s="12" customFormat="1" ht="22.8" customHeight="1">
      <c r="A190" s="12"/>
      <c r="B190" s="213"/>
      <c r="C190" s="214"/>
      <c r="D190" s="215" t="s">
        <v>82</v>
      </c>
      <c r="E190" s="227" t="s">
        <v>3466</v>
      </c>
      <c r="F190" s="227" t="s">
        <v>3467</v>
      </c>
      <c r="G190" s="214"/>
      <c r="H190" s="214"/>
      <c r="I190" s="217"/>
      <c r="J190" s="228">
        <f>BK190</f>
        <v>0</v>
      </c>
      <c r="K190" s="214"/>
      <c r="L190" s="219"/>
      <c r="M190" s="220"/>
      <c r="N190" s="221"/>
      <c r="O190" s="221"/>
      <c r="P190" s="222">
        <f>SUM(P191:P196)</f>
        <v>0</v>
      </c>
      <c r="Q190" s="221"/>
      <c r="R190" s="222">
        <f>SUM(R191:R196)</f>
        <v>0</v>
      </c>
      <c r="S190" s="221"/>
      <c r="T190" s="223">
        <f>SUM(T191:T196)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4" t="s">
        <v>90</v>
      </c>
      <c r="AT190" s="225" t="s">
        <v>82</v>
      </c>
      <c r="AU190" s="225" t="s">
        <v>90</v>
      </c>
      <c r="AY190" s="224" t="s">
        <v>244</v>
      </c>
      <c r="BK190" s="226">
        <f>SUM(BK191:BK196)</f>
        <v>0</v>
      </c>
    </row>
    <row r="191" s="2" customFormat="1" ht="24.15" customHeight="1">
      <c r="A191" s="39"/>
      <c r="B191" s="40"/>
      <c r="C191" s="229" t="s">
        <v>549</v>
      </c>
      <c r="D191" s="229" t="s">
        <v>247</v>
      </c>
      <c r="E191" s="230" t="s">
        <v>3468</v>
      </c>
      <c r="F191" s="231" t="s">
        <v>3469</v>
      </c>
      <c r="G191" s="232" t="s">
        <v>184</v>
      </c>
      <c r="H191" s="233">
        <v>262.66000000000003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330</v>
      </c>
      <c r="AT191" s="241" t="s">
        <v>247</v>
      </c>
      <c r="AU191" s="241" t="s">
        <v>92</v>
      </c>
      <c r="AY191" s="18" t="s">
        <v>244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330</v>
      </c>
      <c r="BM191" s="241" t="s">
        <v>1299</v>
      </c>
    </row>
    <row r="192" s="2" customFormat="1" ht="33" customHeight="1">
      <c r="A192" s="39"/>
      <c r="B192" s="40"/>
      <c r="C192" s="229" t="s">
        <v>554</v>
      </c>
      <c r="D192" s="229" t="s">
        <v>247</v>
      </c>
      <c r="E192" s="230" t="s">
        <v>3470</v>
      </c>
      <c r="F192" s="231" t="s">
        <v>3471</v>
      </c>
      <c r="G192" s="232" t="s">
        <v>184</v>
      </c>
      <c r="H192" s="233">
        <v>134.80000000000001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330</v>
      </c>
      <c r="AT192" s="241" t="s">
        <v>247</v>
      </c>
      <c r="AU192" s="241" t="s">
        <v>92</v>
      </c>
      <c r="AY192" s="18" t="s">
        <v>244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330</v>
      </c>
      <c r="BM192" s="241" t="s">
        <v>1307</v>
      </c>
    </row>
    <row r="193" s="2" customFormat="1" ht="24.15" customHeight="1">
      <c r="A193" s="39"/>
      <c r="B193" s="40"/>
      <c r="C193" s="229" t="s">
        <v>567</v>
      </c>
      <c r="D193" s="229" t="s">
        <v>247</v>
      </c>
      <c r="E193" s="230" t="s">
        <v>3472</v>
      </c>
      <c r="F193" s="231" t="s">
        <v>3473</v>
      </c>
      <c r="G193" s="232" t="s">
        <v>184</v>
      </c>
      <c r="H193" s="233">
        <v>111.59999999999999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330</v>
      </c>
      <c r="AT193" s="241" t="s">
        <v>247</v>
      </c>
      <c r="AU193" s="241" t="s">
        <v>92</v>
      </c>
      <c r="AY193" s="18" t="s">
        <v>244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330</v>
      </c>
      <c r="BM193" s="241" t="s">
        <v>1315</v>
      </c>
    </row>
    <row r="194" s="2" customFormat="1" ht="24.15" customHeight="1">
      <c r="A194" s="39"/>
      <c r="B194" s="40"/>
      <c r="C194" s="229" t="s">
        <v>578</v>
      </c>
      <c r="D194" s="229" t="s">
        <v>247</v>
      </c>
      <c r="E194" s="230" t="s">
        <v>3474</v>
      </c>
      <c r="F194" s="231" t="s">
        <v>3475</v>
      </c>
      <c r="G194" s="232" t="s">
        <v>184</v>
      </c>
      <c r="H194" s="233">
        <v>28.440000000000001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330</v>
      </c>
      <c r="AT194" s="241" t="s">
        <v>247</v>
      </c>
      <c r="AU194" s="241" t="s">
        <v>92</v>
      </c>
      <c r="AY194" s="18" t="s">
        <v>244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330</v>
      </c>
      <c r="BM194" s="241" t="s">
        <v>1323</v>
      </c>
    </row>
    <row r="195" s="2" customFormat="1" ht="24.15" customHeight="1">
      <c r="A195" s="39"/>
      <c r="B195" s="40"/>
      <c r="C195" s="229" t="s">
        <v>585</v>
      </c>
      <c r="D195" s="229" t="s">
        <v>247</v>
      </c>
      <c r="E195" s="230" t="s">
        <v>3476</v>
      </c>
      <c r="F195" s="231" t="s">
        <v>3477</v>
      </c>
      <c r="G195" s="232" t="s">
        <v>184</v>
      </c>
      <c r="H195" s="233">
        <v>19.100000000000001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330</v>
      </c>
      <c r="AT195" s="241" t="s">
        <v>247</v>
      </c>
      <c r="AU195" s="241" t="s">
        <v>92</v>
      </c>
      <c r="AY195" s="18" t="s">
        <v>244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330</v>
      </c>
      <c r="BM195" s="241" t="s">
        <v>1331</v>
      </c>
    </row>
    <row r="196" s="2" customFormat="1" ht="33" customHeight="1">
      <c r="A196" s="39"/>
      <c r="B196" s="40"/>
      <c r="C196" s="229" t="s">
        <v>2104</v>
      </c>
      <c r="D196" s="229" t="s">
        <v>247</v>
      </c>
      <c r="E196" s="230" t="s">
        <v>3478</v>
      </c>
      <c r="F196" s="231" t="s">
        <v>3479</v>
      </c>
      <c r="G196" s="232" t="s">
        <v>184</v>
      </c>
      <c r="H196" s="233">
        <v>43.539999999999999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330</v>
      </c>
      <c r="AT196" s="241" t="s">
        <v>247</v>
      </c>
      <c r="AU196" s="241" t="s">
        <v>92</v>
      </c>
      <c r="AY196" s="18" t="s">
        <v>244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330</v>
      </c>
      <c r="BM196" s="241" t="s">
        <v>1339</v>
      </c>
    </row>
    <row r="197" s="12" customFormat="1" ht="22.8" customHeight="1">
      <c r="A197" s="12"/>
      <c r="B197" s="213"/>
      <c r="C197" s="214"/>
      <c r="D197" s="215" t="s">
        <v>82</v>
      </c>
      <c r="E197" s="227" t="s">
        <v>3480</v>
      </c>
      <c r="F197" s="227" t="s">
        <v>3481</v>
      </c>
      <c r="G197" s="214"/>
      <c r="H197" s="214"/>
      <c r="I197" s="217"/>
      <c r="J197" s="228">
        <f>BK197</f>
        <v>0</v>
      </c>
      <c r="K197" s="214"/>
      <c r="L197" s="219"/>
      <c r="M197" s="220"/>
      <c r="N197" s="221"/>
      <c r="O197" s="221"/>
      <c r="P197" s="222">
        <f>SUM(P198:P205)</f>
        <v>0</v>
      </c>
      <c r="Q197" s="221"/>
      <c r="R197" s="222">
        <f>SUM(R198:R205)</f>
        <v>0</v>
      </c>
      <c r="S197" s="221"/>
      <c r="T197" s="223">
        <f>SUM(T198:T205)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90</v>
      </c>
      <c r="AT197" s="225" t="s">
        <v>82</v>
      </c>
      <c r="AU197" s="225" t="s">
        <v>90</v>
      </c>
      <c r="AY197" s="224" t="s">
        <v>244</v>
      </c>
      <c r="BK197" s="226">
        <f>SUM(BK198:BK205)</f>
        <v>0</v>
      </c>
    </row>
    <row r="198" s="2" customFormat="1" ht="16.5" customHeight="1">
      <c r="A198" s="39"/>
      <c r="B198" s="40"/>
      <c r="C198" s="229" t="s">
        <v>595</v>
      </c>
      <c r="D198" s="229" t="s">
        <v>247</v>
      </c>
      <c r="E198" s="230" t="s">
        <v>3482</v>
      </c>
      <c r="F198" s="231" t="s">
        <v>3483</v>
      </c>
      <c r="G198" s="232" t="s">
        <v>687</v>
      </c>
      <c r="H198" s="233">
        <v>1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330</v>
      </c>
      <c r="AT198" s="241" t="s">
        <v>247</v>
      </c>
      <c r="AU198" s="241" t="s">
        <v>92</v>
      </c>
      <c r="AY198" s="18" t="s">
        <v>244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330</v>
      </c>
      <c r="BM198" s="241" t="s">
        <v>1347</v>
      </c>
    </row>
    <row r="199" s="2" customFormat="1" ht="21.75" customHeight="1">
      <c r="A199" s="39"/>
      <c r="B199" s="40"/>
      <c r="C199" s="229" t="s">
        <v>601</v>
      </c>
      <c r="D199" s="229" t="s">
        <v>247</v>
      </c>
      <c r="E199" s="230" t="s">
        <v>3484</v>
      </c>
      <c r="F199" s="231" t="s">
        <v>3485</v>
      </c>
      <c r="G199" s="232" t="s">
        <v>687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330</v>
      </c>
      <c r="AT199" s="241" t="s">
        <v>247</v>
      </c>
      <c r="AU199" s="241" t="s">
        <v>92</v>
      </c>
      <c r="AY199" s="18" t="s">
        <v>244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330</v>
      </c>
      <c r="BM199" s="241" t="s">
        <v>1356</v>
      </c>
    </row>
    <row r="200" s="2" customFormat="1" ht="33" customHeight="1">
      <c r="A200" s="39"/>
      <c r="B200" s="40"/>
      <c r="C200" s="229" t="s">
        <v>607</v>
      </c>
      <c r="D200" s="229" t="s">
        <v>247</v>
      </c>
      <c r="E200" s="230" t="s">
        <v>3486</v>
      </c>
      <c r="F200" s="231" t="s">
        <v>3487</v>
      </c>
      <c r="G200" s="232" t="s">
        <v>184</v>
      </c>
      <c r="H200" s="233">
        <v>262.66000000000003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330</v>
      </c>
      <c r="AT200" s="241" t="s">
        <v>247</v>
      </c>
      <c r="AU200" s="241" t="s">
        <v>92</v>
      </c>
      <c r="AY200" s="18" t="s">
        <v>244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330</v>
      </c>
      <c r="BM200" s="241" t="s">
        <v>1381</v>
      </c>
    </row>
    <row r="201" s="2" customFormat="1" ht="33" customHeight="1">
      <c r="A201" s="39"/>
      <c r="B201" s="40"/>
      <c r="C201" s="229" t="s">
        <v>628</v>
      </c>
      <c r="D201" s="229" t="s">
        <v>247</v>
      </c>
      <c r="E201" s="230" t="s">
        <v>3488</v>
      </c>
      <c r="F201" s="231" t="s">
        <v>3489</v>
      </c>
      <c r="G201" s="232" t="s">
        <v>184</v>
      </c>
      <c r="H201" s="233">
        <v>134.80000000000001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330</v>
      </c>
      <c r="AT201" s="241" t="s">
        <v>247</v>
      </c>
      <c r="AU201" s="241" t="s">
        <v>92</v>
      </c>
      <c r="AY201" s="18" t="s">
        <v>244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330</v>
      </c>
      <c r="BM201" s="241" t="s">
        <v>1389</v>
      </c>
    </row>
    <row r="202" s="2" customFormat="1" ht="33" customHeight="1">
      <c r="A202" s="39"/>
      <c r="B202" s="40"/>
      <c r="C202" s="229" t="s">
        <v>634</v>
      </c>
      <c r="D202" s="229" t="s">
        <v>247</v>
      </c>
      <c r="E202" s="230" t="s">
        <v>3490</v>
      </c>
      <c r="F202" s="231" t="s">
        <v>3491</v>
      </c>
      <c r="G202" s="232" t="s">
        <v>184</v>
      </c>
      <c r="H202" s="233">
        <v>111.59999999999999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330</v>
      </c>
      <c r="AT202" s="241" t="s">
        <v>247</v>
      </c>
      <c r="AU202" s="241" t="s">
        <v>92</v>
      </c>
      <c r="AY202" s="18" t="s">
        <v>244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330</v>
      </c>
      <c r="BM202" s="241" t="s">
        <v>1410</v>
      </c>
    </row>
    <row r="203" s="2" customFormat="1" ht="33" customHeight="1">
      <c r="A203" s="39"/>
      <c r="B203" s="40"/>
      <c r="C203" s="229" t="s">
        <v>638</v>
      </c>
      <c r="D203" s="229" t="s">
        <v>247</v>
      </c>
      <c r="E203" s="230" t="s">
        <v>3492</v>
      </c>
      <c r="F203" s="231" t="s">
        <v>3493</v>
      </c>
      <c r="G203" s="232" t="s">
        <v>184</v>
      </c>
      <c r="H203" s="233">
        <v>28.440000000000001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330</v>
      </c>
      <c r="AT203" s="241" t="s">
        <v>247</v>
      </c>
      <c r="AU203" s="241" t="s">
        <v>92</v>
      </c>
      <c r="AY203" s="18" t="s">
        <v>244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330</v>
      </c>
      <c r="BM203" s="241" t="s">
        <v>1431</v>
      </c>
    </row>
    <row r="204" s="2" customFormat="1" ht="33" customHeight="1">
      <c r="A204" s="39"/>
      <c r="B204" s="40"/>
      <c r="C204" s="229" t="s">
        <v>642</v>
      </c>
      <c r="D204" s="229" t="s">
        <v>247</v>
      </c>
      <c r="E204" s="230" t="s">
        <v>3494</v>
      </c>
      <c r="F204" s="231" t="s">
        <v>3495</v>
      </c>
      <c r="G204" s="232" t="s">
        <v>184</v>
      </c>
      <c r="H204" s="233">
        <v>19.100000000000001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330</v>
      </c>
      <c r="AT204" s="241" t="s">
        <v>247</v>
      </c>
      <c r="AU204" s="241" t="s">
        <v>92</v>
      </c>
      <c r="AY204" s="18" t="s">
        <v>244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330</v>
      </c>
      <c r="BM204" s="241" t="s">
        <v>1440</v>
      </c>
    </row>
    <row r="205" s="2" customFormat="1" ht="33" customHeight="1">
      <c r="A205" s="39"/>
      <c r="B205" s="40"/>
      <c r="C205" s="229" t="s">
        <v>646</v>
      </c>
      <c r="D205" s="229" t="s">
        <v>247</v>
      </c>
      <c r="E205" s="230" t="s">
        <v>3496</v>
      </c>
      <c r="F205" s="231" t="s">
        <v>3497</v>
      </c>
      <c r="G205" s="232" t="s">
        <v>184</v>
      </c>
      <c r="H205" s="233">
        <v>43.539999999999999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330</v>
      </c>
      <c r="AT205" s="241" t="s">
        <v>247</v>
      </c>
      <c r="AU205" s="241" t="s">
        <v>92</v>
      </c>
      <c r="AY205" s="18" t="s">
        <v>244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330</v>
      </c>
      <c r="BM205" s="241" t="s">
        <v>1449</v>
      </c>
    </row>
    <row r="206" s="12" customFormat="1" ht="22.8" customHeight="1">
      <c r="A206" s="12"/>
      <c r="B206" s="213"/>
      <c r="C206" s="214"/>
      <c r="D206" s="215" t="s">
        <v>82</v>
      </c>
      <c r="E206" s="227" t="s">
        <v>3498</v>
      </c>
      <c r="F206" s="227" t="s">
        <v>3499</v>
      </c>
      <c r="G206" s="214"/>
      <c r="H206" s="214"/>
      <c r="I206" s="217"/>
      <c r="J206" s="228">
        <f>BK206</f>
        <v>0</v>
      </c>
      <c r="K206" s="214"/>
      <c r="L206" s="219"/>
      <c r="M206" s="220"/>
      <c r="N206" s="221"/>
      <c r="O206" s="221"/>
      <c r="P206" s="222">
        <f>SUM(P207:P212)</f>
        <v>0</v>
      </c>
      <c r="Q206" s="221"/>
      <c r="R206" s="222">
        <f>SUM(R207:R212)</f>
        <v>0</v>
      </c>
      <c r="S206" s="221"/>
      <c r="T206" s="223">
        <f>SUM(T207:T212)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4" t="s">
        <v>90</v>
      </c>
      <c r="AT206" s="225" t="s">
        <v>82</v>
      </c>
      <c r="AU206" s="225" t="s">
        <v>90</v>
      </c>
      <c r="AY206" s="224" t="s">
        <v>244</v>
      </c>
      <c r="BK206" s="226">
        <f>SUM(BK207:BK212)</f>
        <v>0</v>
      </c>
    </row>
    <row r="207" s="2" customFormat="1" ht="16.5" customHeight="1">
      <c r="A207" s="39"/>
      <c r="B207" s="40"/>
      <c r="C207" s="229" t="s">
        <v>650</v>
      </c>
      <c r="D207" s="229" t="s">
        <v>247</v>
      </c>
      <c r="E207" s="230" t="s">
        <v>3500</v>
      </c>
      <c r="F207" s="231" t="s">
        <v>3501</v>
      </c>
      <c r="G207" s="232" t="s">
        <v>687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330</v>
      </c>
      <c r="AT207" s="241" t="s">
        <v>247</v>
      </c>
      <c r="AU207" s="241" t="s">
        <v>92</v>
      </c>
      <c r="AY207" s="18" t="s">
        <v>244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330</v>
      </c>
      <c r="BM207" s="241" t="s">
        <v>1459</v>
      </c>
    </row>
    <row r="208" s="2" customFormat="1" ht="16.5" customHeight="1">
      <c r="A208" s="39"/>
      <c r="B208" s="40"/>
      <c r="C208" s="229" t="s">
        <v>654</v>
      </c>
      <c r="D208" s="229" t="s">
        <v>247</v>
      </c>
      <c r="E208" s="230" t="s">
        <v>3502</v>
      </c>
      <c r="F208" s="231" t="s">
        <v>3503</v>
      </c>
      <c r="G208" s="232" t="s">
        <v>687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330</v>
      </c>
      <c r="AT208" s="241" t="s">
        <v>247</v>
      </c>
      <c r="AU208" s="241" t="s">
        <v>92</v>
      </c>
      <c r="AY208" s="18" t="s">
        <v>244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330</v>
      </c>
      <c r="BM208" s="241" t="s">
        <v>1470</v>
      </c>
    </row>
    <row r="209" s="2" customFormat="1" ht="21.75" customHeight="1">
      <c r="A209" s="39"/>
      <c r="B209" s="40"/>
      <c r="C209" s="229" t="s">
        <v>668</v>
      </c>
      <c r="D209" s="229" t="s">
        <v>247</v>
      </c>
      <c r="E209" s="230" t="s">
        <v>3504</v>
      </c>
      <c r="F209" s="231" t="s">
        <v>3505</v>
      </c>
      <c r="G209" s="232" t="s">
        <v>687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330</v>
      </c>
      <c r="AT209" s="241" t="s">
        <v>247</v>
      </c>
      <c r="AU209" s="241" t="s">
        <v>92</v>
      </c>
      <c r="AY209" s="18" t="s">
        <v>244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330</v>
      </c>
      <c r="BM209" s="241" t="s">
        <v>1480</v>
      </c>
    </row>
    <row r="210" s="2" customFormat="1" ht="16.5" customHeight="1">
      <c r="A210" s="39"/>
      <c r="B210" s="40"/>
      <c r="C210" s="229" t="s">
        <v>673</v>
      </c>
      <c r="D210" s="229" t="s">
        <v>247</v>
      </c>
      <c r="E210" s="230" t="s">
        <v>3506</v>
      </c>
      <c r="F210" s="231" t="s">
        <v>3507</v>
      </c>
      <c r="G210" s="232" t="s">
        <v>3508</v>
      </c>
      <c r="H210" s="233">
        <v>48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330</v>
      </c>
      <c r="AT210" s="241" t="s">
        <v>247</v>
      </c>
      <c r="AU210" s="241" t="s">
        <v>92</v>
      </c>
      <c r="AY210" s="18" t="s">
        <v>244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330</v>
      </c>
      <c r="BM210" s="241" t="s">
        <v>1493</v>
      </c>
    </row>
    <row r="211" s="2" customFormat="1" ht="16.5" customHeight="1">
      <c r="A211" s="39"/>
      <c r="B211" s="40"/>
      <c r="C211" s="229" t="s">
        <v>772</v>
      </c>
      <c r="D211" s="229" t="s">
        <v>247</v>
      </c>
      <c r="E211" s="230" t="s">
        <v>3509</v>
      </c>
      <c r="F211" s="231" t="s">
        <v>3510</v>
      </c>
      <c r="G211" s="232" t="s">
        <v>687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330</v>
      </c>
      <c r="AT211" s="241" t="s">
        <v>247</v>
      </c>
      <c r="AU211" s="241" t="s">
        <v>92</v>
      </c>
      <c r="AY211" s="18" t="s">
        <v>244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330</v>
      </c>
      <c r="BM211" s="241" t="s">
        <v>1499</v>
      </c>
    </row>
    <row r="212" s="2" customFormat="1" ht="16.5" customHeight="1">
      <c r="A212" s="39"/>
      <c r="B212" s="40"/>
      <c r="C212" s="229" t="s">
        <v>793</v>
      </c>
      <c r="D212" s="229" t="s">
        <v>247</v>
      </c>
      <c r="E212" s="230" t="s">
        <v>3511</v>
      </c>
      <c r="F212" s="231" t="s">
        <v>3512</v>
      </c>
      <c r="G212" s="232" t="s">
        <v>687</v>
      </c>
      <c r="H212" s="233">
        <v>1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330</v>
      </c>
      <c r="AT212" s="241" t="s">
        <v>247</v>
      </c>
      <c r="AU212" s="241" t="s">
        <v>92</v>
      </c>
      <c r="AY212" s="18" t="s">
        <v>244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330</v>
      </c>
      <c r="BM212" s="241" t="s">
        <v>1526</v>
      </c>
    </row>
    <row r="213" s="12" customFormat="1" ht="22.8" customHeight="1">
      <c r="A213" s="12"/>
      <c r="B213" s="213"/>
      <c r="C213" s="214"/>
      <c r="D213" s="215" t="s">
        <v>82</v>
      </c>
      <c r="E213" s="227" t="s">
        <v>3513</v>
      </c>
      <c r="F213" s="227" t="s">
        <v>3514</v>
      </c>
      <c r="G213" s="214"/>
      <c r="H213" s="214"/>
      <c r="I213" s="217"/>
      <c r="J213" s="228">
        <f>BK213</f>
        <v>0</v>
      </c>
      <c r="K213" s="214"/>
      <c r="L213" s="219"/>
      <c r="M213" s="220"/>
      <c r="N213" s="221"/>
      <c r="O213" s="221"/>
      <c r="P213" s="222">
        <f>SUM(P214:P218)</f>
        <v>0</v>
      </c>
      <c r="Q213" s="221"/>
      <c r="R213" s="222">
        <f>SUM(R214:R218)</f>
        <v>0</v>
      </c>
      <c r="S213" s="221"/>
      <c r="T213" s="223">
        <f>SUM(T214:T218)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24" t="s">
        <v>90</v>
      </c>
      <c r="AT213" s="225" t="s">
        <v>82</v>
      </c>
      <c r="AU213" s="225" t="s">
        <v>90</v>
      </c>
      <c r="AY213" s="224" t="s">
        <v>244</v>
      </c>
      <c r="BK213" s="226">
        <f>SUM(BK214:BK218)</f>
        <v>0</v>
      </c>
    </row>
    <row r="214" s="2" customFormat="1" ht="24.15" customHeight="1">
      <c r="A214" s="39"/>
      <c r="B214" s="40"/>
      <c r="C214" s="229" t="s">
        <v>798</v>
      </c>
      <c r="D214" s="229" t="s">
        <v>247</v>
      </c>
      <c r="E214" s="230" t="s">
        <v>3515</v>
      </c>
      <c r="F214" s="231" t="s">
        <v>3516</v>
      </c>
      <c r="G214" s="232" t="s">
        <v>687</v>
      </c>
      <c r="H214" s="233">
        <v>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330</v>
      </c>
      <c r="AT214" s="241" t="s">
        <v>247</v>
      </c>
      <c r="AU214" s="241" t="s">
        <v>92</v>
      </c>
      <c r="AY214" s="18" t="s">
        <v>244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330</v>
      </c>
      <c r="BM214" s="241" t="s">
        <v>1545</v>
      </c>
    </row>
    <row r="215" s="2" customFormat="1" ht="16.5" customHeight="1">
      <c r="A215" s="39"/>
      <c r="B215" s="40"/>
      <c r="C215" s="229" t="s">
        <v>802</v>
      </c>
      <c r="D215" s="229" t="s">
        <v>247</v>
      </c>
      <c r="E215" s="230" t="s">
        <v>3517</v>
      </c>
      <c r="F215" s="231" t="s">
        <v>3518</v>
      </c>
      <c r="G215" s="232" t="s">
        <v>687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330</v>
      </c>
      <c r="AT215" s="241" t="s">
        <v>247</v>
      </c>
      <c r="AU215" s="241" t="s">
        <v>92</v>
      </c>
      <c r="AY215" s="18" t="s">
        <v>244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330</v>
      </c>
      <c r="BM215" s="241" t="s">
        <v>1601</v>
      </c>
    </row>
    <row r="216" s="2" customFormat="1" ht="16.5" customHeight="1">
      <c r="A216" s="39"/>
      <c r="B216" s="40"/>
      <c r="C216" s="229" t="s">
        <v>807</v>
      </c>
      <c r="D216" s="229" t="s">
        <v>247</v>
      </c>
      <c r="E216" s="230" t="s">
        <v>3519</v>
      </c>
      <c r="F216" s="231" t="s">
        <v>3520</v>
      </c>
      <c r="G216" s="232" t="s">
        <v>687</v>
      </c>
      <c r="H216" s="233">
        <v>1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330</v>
      </c>
      <c r="AT216" s="241" t="s">
        <v>247</v>
      </c>
      <c r="AU216" s="241" t="s">
        <v>92</v>
      </c>
      <c r="AY216" s="18" t="s">
        <v>244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330</v>
      </c>
      <c r="BM216" s="241" t="s">
        <v>1612</v>
      </c>
    </row>
    <row r="217" s="2" customFormat="1" ht="21.75" customHeight="1">
      <c r="A217" s="39"/>
      <c r="B217" s="40"/>
      <c r="C217" s="229" t="s">
        <v>814</v>
      </c>
      <c r="D217" s="229" t="s">
        <v>247</v>
      </c>
      <c r="E217" s="230" t="s">
        <v>3521</v>
      </c>
      <c r="F217" s="231" t="s">
        <v>3522</v>
      </c>
      <c r="G217" s="232" t="s">
        <v>687</v>
      </c>
      <c r="H217" s="233">
        <v>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330</v>
      </c>
      <c r="AT217" s="241" t="s">
        <v>247</v>
      </c>
      <c r="AU217" s="241" t="s">
        <v>92</v>
      </c>
      <c r="AY217" s="18" t="s">
        <v>244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330</v>
      </c>
      <c r="BM217" s="241" t="s">
        <v>1643</v>
      </c>
    </row>
    <row r="218" s="2" customFormat="1" ht="16.5" customHeight="1">
      <c r="A218" s="39"/>
      <c r="B218" s="40"/>
      <c r="C218" s="229" t="s">
        <v>819</v>
      </c>
      <c r="D218" s="229" t="s">
        <v>247</v>
      </c>
      <c r="E218" s="230" t="s">
        <v>3523</v>
      </c>
      <c r="F218" s="231" t="s">
        <v>3524</v>
      </c>
      <c r="G218" s="232" t="s">
        <v>687</v>
      </c>
      <c r="H218" s="233">
        <v>1</v>
      </c>
      <c r="I218" s="234"/>
      <c r="J218" s="235">
        <f>ROUND(I218*H218,2)</f>
        <v>0</v>
      </c>
      <c r="K218" s="236"/>
      <c r="L218" s="45"/>
      <c r="M218" s="310" t="s">
        <v>1</v>
      </c>
      <c r="N218" s="311" t="s">
        <v>48</v>
      </c>
      <c r="O218" s="312"/>
      <c r="P218" s="313">
        <f>O218*H218</f>
        <v>0</v>
      </c>
      <c r="Q218" s="313">
        <v>0</v>
      </c>
      <c r="R218" s="313">
        <f>Q218*H218</f>
        <v>0</v>
      </c>
      <c r="S218" s="313">
        <v>0</v>
      </c>
      <c r="T218" s="31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330</v>
      </c>
      <c r="AT218" s="241" t="s">
        <v>247</v>
      </c>
      <c r="AU218" s="241" t="s">
        <v>92</v>
      </c>
      <c r="AY218" s="18" t="s">
        <v>244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330</v>
      </c>
      <c r="BM218" s="241" t="s">
        <v>1664</v>
      </c>
    </row>
    <row r="219" s="2" customFormat="1" ht="6.96" customHeight="1">
      <c r="A219" s="39"/>
      <c r="B219" s="67"/>
      <c r="C219" s="68"/>
      <c r="D219" s="68"/>
      <c r="E219" s="68"/>
      <c r="F219" s="68"/>
      <c r="G219" s="68"/>
      <c r="H219" s="68"/>
      <c r="I219" s="68"/>
      <c r="J219" s="68"/>
      <c r="K219" s="68"/>
      <c r="L219" s="45"/>
      <c r="M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</sheetData>
  <sheetProtection sheet="1" autoFilter="0" formatColumns="0" formatRows="0" objects="1" scenarios="1" spinCount="100000" saltValue="ZjROBm+6hAULsHs4JXD5VgjpT/p725xDDNSOQ8iREgpoB8BCim9KcgPvQDxcmpw/3uuW2vi6sH1wQ8V1Aop8VA==" hashValue="fivefGngbkDBfkJp9bNec96SzVZ7TWiQJmgo70c0h8KGmEyqsT3kilxo4rNbQ1XksBRgA6OO/Hh4CbISb+67hg==" algorithmName="SHA-512" password="CC35"/>
  <autoFilter ref="C132:K21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1:H121"/>
    <mergeCell ref="E123:H123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Martin Vénos</dc:creator>
  <cp:lastModifiedBy>Martin Vénos</cp:lastModifiedBy>
  <dcterms:created xsi:type="dcterms:W3CDTF">2025-04-29T08:37:38Z</dcterms:created>
  <dcterms:modified xsi:type="dcterms:W3CDTF">2025-04-29T08:38:27Z</dcterms:modified>
</cp:coreProperties>
</file>