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Pracovni\1Zakázky\2024\Nem_Písek-INT\DPS\VZT\Oprava rozpočtu 2024-05-13\"/>
    </mc:Choice>
  </mc:AlternateContent>
  <xr:revisionPtr revIDLastSave="0" documentId="13_ncr:1_{5CE03B61-326C-4E44-910D-8C9161390800}" xr6:coauthVersionLast="47" xr6:coauthVersionMax="47" xr10:uidLastSave="{00000000-0000-0000-0000-000000000000}"/>
  <bookViews>
    <workbookView xWindow="29235" yWindow="870" windowWidth="24900" windowHeight="14820" xr2:uid="{00000000-000D-0000-FFFF-FFFF00000000}"/>
  </bookViews>
  <sheets>
    <sheet name="Krycí list" sheetId="1" r:id="rId1"/>
    <sheet name="Rekapitulace" sheetId="2" r:id="rId2"/>
    <sheet name="Položky" sheetId="6" r:id="rId3"/>
  </sheets>
  <definedNames>
    <definedName name="_BPK1">#REF!</definedName>
    <definedName name="_BPK2">#REF!</definedName>
    <definedName name="_BPK3">#REF!</definedName>
    <definedName name="cisloobjektu">'Krycí list'!$A$5</definedName>
    <definedName name="cislostavby">'Krycí list'!$A$7</definedName>
    <definedName name="Datum">'Krycí list'!$B$27</definedName>
    <definedName name="Dil">Rekapitulace!#REF!</definedName>
    <definedName name="Dodavka">Rekapitulace!$G$16</definedName>
    <definedName name="Dodavka0">#REF!</definedName>
    <definedName name="HSV">Rekapitulace!$E$16</definedName>
    <definedName name="HSV0">#REF!</definedName>
    <definedName name="HZS">Rekapitulace!$I$16</definedName>
    <definedName name="HZS0">#REF!</definedName>
    <definedName name="JKSO">'Krycí list'!$F$5</definedName>
    <definedName name="MJ">'Krycí list'!$G$5</definedName>
    <definedName name="Mont">Rekapitulace!$H$16</definedName>
    <definedName name="Montaz0">#REF!</definedName>
    <definedName name="NazevDilu">Rekapitulace!#REF!</definedName>
    <definedName name="nazevobjektu">'Krycí list'!$C$5</definedName>
    <definedName name="nazevstavby">'Krycí list'!$C$7</definedName>
    <definedName name="_xlnm.Print_Titles" localSheetId="2">Položky!$6:$8</definedName>
    <definedName name="_xlnm.Print_Titles" localSheetId="1">Rekapitulace!$1:$11</definedName>
    <definedName name="Objednatel">'Krycí list'!$C$9</definedName>
    <definedName name="_xlnm.Print_Area" localSheetId="0">'Krycí list'!$A$1:$G$45</definedName>
    <definedName name="_xlnm.Print_Area" localSheetId="2">Položky!$A$1:$G$560</definedName>
    <definedName name="_xlnm.Print_Area" localSheetId="1">Rekapitulace!$A$1:$I$36</definedName>
    <definedName name="OLE_LINK1" localSheetId="2">Položky!$B$556</definedName>
    <definedName name="PocetMJ">'Krycí list'!$G$8</definedName>
    <definedName name="Poznamka">'Krycí list'!$B$37</definedName>
    <definedName name="Projektant">'Krycí list'!$C$8</definedName>
    <definedName name="PSV">Rekapitulace!$F$16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81029"/>
</workbook>
</file>

<file path=xl/calcChain.xml><?xml version="1.0" encoding="utf-8"?>
<calcChain xmlns="http://schemas.openxmlformats.org/spreadsheetml/2006/main">
  <c r="G460" i="6" l="1"/>
  <c r="G189" i="6"/>
  <c r="B24" i="2" l="1"/>
  <c r="B23" i="2"/>
  <c r="B22" i="2"/>
  <c r="B21" i="2"/>
  <c r="B18" i="2"/>
  <c r="G191" i="6" l="1"/>
  <c r="G343" i="6"/>
  <c r="G341" i="6"/>
  <c r="G337" i="6"/>
  <c r="G335" i="6"/>
  <c r="G334" i="6"/>
  <c r="G331" i="6"/>
  <c r="G328" i="6"/>
  <c r="G326" i="6"/>
  <c r="G324" i="6"/>
  <c r="G322" i="6"/>
  <c r="G320" i="6"/>
  <c r="G316" i="6"/>
  <c r="G314" i="6"/>
  <c r="G312" i="6"/>
  <c r="G310" i="6"/>
  <c r="G308" i="6"/>
  <c r="G306" i="6"/>
  <c r="G304" i="6"/>
  <c r="G302" i="6"/>
  <c r="G300" i="6"/>
  <c r="G298" i="6"/>
  <c r="G296" i="6"/>
  <c r="G294" i="6"/>
  <c r="G292" i="6"/>
  <c r="G288" i="6"/>
  <c r="G49" i="6"/>
  <c r="A17" i="2"/>
  <c r="I26" i="2"/>
  <c r="I29" i="2" s="1"/>
  <c r="E26" i="2"/>
  <c r="E29" i="2" s="1"/>
  <c r="A7" i="2"/>
  <c r="G529" i="6"/>
  <c r="G521" i="6"/>
  <c r="G518" i="6"/>
  <c r="G479" i="6"/>
  <c r="G472" i="6"/>
  <c r="G471" i="6"/>
  <c r="G470" i="6"/>
  <c r="G464" i="6"/>
  <c r="H22" i="2" s="1"/>
  <c r="G458" i="6"/>
  <c r="G456" i="6"/>
  <c r="G454" i="6"/>
  <c r="G452" i="6"/>
  <c r="G450" i="6"/>
  <c r="G449" i="6"/>
  <c r="G448" i="6"/>
  <c r="G447" i="6"/>
  <c r="G446" i="6"/>
  <c r="G445" i="6"/>
  <c r="G442" i="6"/>
  <c r="G441" i="6"/>
  <c r="G439" i="6"/>
  <c r="G438" i="6"/>
  <c r="G436" i="6"/>
  <c r="G435" i="6"/>
  <c r="G433" i="6"/>
  <c r="G431" i="6"/>
  <c r="G423" i="6"/>
  <c r="G422" i="6"/>
  <c r="G420" i="6"/>
  <c r="G418" i="6"/>
  <c r="G416" i="6"/>
  <c r="G412" i="6"/>
  <c r="G410" i="6"/>
  <c r="G409" i="6"/>
  <c r="G406" i="6"/>
  <c r="G405" i="6"/>
  <c r="G400" i="6"/>
  <c r="G398" i="6"/>
  <c r="G396" i="6"/>
  <c r="G394" i="6"/>
  <c r="G392" i="6"/>
  <c r="G390" i="6"/>
  <c r="G388" i="6"/>
  <c r="G386" i="6"/>
  <c r="G384" i="6"/>
  <c r="G382" i="6"/>
  <c r="G380" i="6"/>
  <c r="G378" i="6"/>
  <c r="G376" i="6"/>
  <c r="G374" i="6"/>
  <c r="G372" i="6"/>
  <c r="G370" i="6"/>
  <c r="G367" i="6"/>
  <c r="G364" i="6"/>
  <c r="G362" i="6"/>
  <c r="G360" i="6"/>
  <c r="G358" i="6"/>
  <c r="G352" i="6"/>
  <c r="F18" i="2" l="1"/>
  <c r="G541" i="6"/>
  <c r="H18" i="2"/>
  <c r="G540" i="6"/>
  <c r="F21" i="2"/>
  <c r="H21" i="2"/>
  <c r="G339" i="6"/>
  <c r="G414" i="6"/>
  <c r="G21" i="2" s="1"/>
  <c r="G462" i="6"/>
  <c r="G22" i="2" s="1"/>
  <c r="G535" i="6"/>
  <c r="G474" i="6"/>
  <c r="G18" i="2" l="1"/>
  <c r="G539" i="6"/>
  <c r="G542" i="6"/>
  <c r="F23" i="2"/>
  <c r="K23" i="2" s="1"/>
  <c r="G543" i="6"/>
  <c r="H24" i="2"/>
  <c r="K24" i="2" s="1"/>
  <c r="G544" i="6" l="1"/>
  <c r="G253" i="6"/>
  <c r="G207" i="6"/>
  <c r="G206" i="6"/>
  <c r="K22" i="2" s="1"/>
  <c r="G205" i="6"/>
  <c r="G204" i="6"/>
  <c r="G203" i="6"/>
  <c r="G89" i="6"/>
  <c r="G87" i="6"/>
  <c r="G172" i="6"/>
  <c r="G171" i="6"/>
  <c r="G169" i="6"/>
  <c r="G168" i="6"/>
  <c r="G166" i="6"/>
  <c r="G165" i="6"/>
  <c r="G161" i="6"/>
  <c r="G187" i="6"/>
  <c r="G185" i="6"/>
  <c r="G183" i="6"/>
  <c r="G181" i="6"/>
  <c r="G179" i="6"/>
  <c r="G178" i="6"/>
  <c r="G177" i="6"/>
  <c r="G176" i="6"/>
  <c r="G175" i="6"/>
  <c r="G163" i="6"/>
  <c r="B10" i="2"/>
  <c r="G153" i="6"/>
  <c r="H10" i="2" s="1"/>
  <c r="G149" i="6"/>
  <c r="G147" i="6"/>
  <c r="G144" i="6"/>
  <c r="G94" i="6"/>
  <c r="G101" i="6"/>
  <c r="G95" i="6"/>
  <c r="G102" i="6"/>
  <c r="G111" i="6"/>
  <c r="G75" i="6"/>
  <c r="G73" i="6"/>
  <c r="G71" i="6"/>
  <c r="G69" i="6"/>
  <c r="G55" i="6"/>
  <c r="G61" i="6"/>
  <c r="G59" i="6"/>
  <c r="G57" i="6"/>
  <c r="G51" i="6"/>
  <c r="G41" i="6"/>
  <c r="G33" i="6"/>
  <c r="G35" i="6"/>
  <c r="G22" i="6"/>
  <c r="G45" i="6"/>
  <c r="G43" i="6"/>
  <c r="G39" i="6"/>
  <c r="G37" i="6"/>
  <c r="G31" i="6"/>
  <c r="G28" i="6"/>
  <c r="G118" i="6"/>
  <c r="G107" i="6"/>
  <c r="G105" i="6"/>
  <c r="G104" i="6"/>
  <c r="G103" i="6"/>
  <c r="G98" i="6"/>
  <c r="G97" i="6"/>
  <c r="G96" i="6"/>
  <c r="G85" i="6"/>
  <c r="G83" i="6"/>
  <c r="G81" i="6"/>
  <c r="G79" i="6"/>
  <c r="G67" i="6"/>
  <c r="G65" i="6"/>
  <c r="G63" i="6"/>
  <c r="G53" i="6"/>
  <c r="G25" i="6"/>
  <c r="G17" i="6"/>
  <c r="G19" i="6"/>
  <c r="G126" i="6"/>
  <c r="G15" i="6"/>
  <c r="G136" i="6"/>
  <c r="G134" i="6"/>
  <c r="G132" i="6"/>
  <c r="G131" i="6"/>
  <c r="G128" i="6"/>
  <c r="G127" i="6"/>
  <c r="G125" i="6"/>
  <c r="G124" i="6"/>
  <c r="G122" i="6"/>
  <c r="D2" i="1"/>
  <c r="G11" i="6"/>
  <c r="G115" i="6"/>
  <c r="G113" i="6"/>
  <c r="B11" i="2"/>
  <c r="G117" i="6"/>
  <c r="G140" i="6"/>
  <c r="H9" i="2" s="1"/>
  <c r="G197" i="6"/>
  <c r="H12" i="2" s="1"/>
  <c r="G214" i="6"/>
  <c r="G256" i="6"/>
  <c r="G264" i="6"/>
  <c r="B14" i="2"/>
  <c r="B12" i="2"/>
  <c r="B13" i="2"/>
  <c r="B9" i="2"/>
  <c r="B8" i="2"/>
  <c r="E16" i="2"/>
  <c r="C17" i="1" s="1"/>
  <c r="I16" i="2"/>
  <c r="C21" i="1" s="1"/>
  <c r="C33" i="1"/>
  <c r="F33" i="1"/>
  <c r="C31" i="1"/>
  <c r="G9" i="1"/>
  <c r="G276" i="6" l="1"/>
  <c r="G549" i="6" s="1"/>
  <c r="G277" i="6"/>
  <c r="G550" i="6" s="1"/>
  <c r="G109" i="6"/>
  <c r="K18" i="2"/>
  <c r="G26" i="2"/>
  <c r="G151" i="6"/>
  <c r="G209" i="6"/>
  <c r="G278" i="6" s="1"/>
  <c r="G551" i="6" s="1"/>
  <c r="G270" i="6"/>
  <c r="G279" i="6" s="1"/>
  <c r="G552" i="6" s="1"/>
  <c r="G138" i="6"/>
  <c r="G9" i="2" s="1"/>
  <c r="K9" i="2" s="1"/>
  <c r="G195" i="6"/>
  <c r="G12" i="2" s="1"/>
  <c r="K12" i="2" s="1"/>
  <c r="F8" i="2"/>
  <c r="H8" i="2"/>
  <c r="G8" i="2" l="1"/>
  <c r="K8" i="2" s="1"/>
  <c r="G275" i="6"/>
  <c r="G548" i="6" s="1"/>
  <c r="F26" i="2"/>
  <c r="K21" i="2"/>
  <c r="G10" i="2"/>
  <c r="K10" i="2" s="1"/>
  <c r="H14" i="2"/>
  <c r="K14" i="2" s="1"/>
  <c r="F13" i="2"/>
  <c r="K13" i="2" s="1"/>
  <c r="G16" i="2" l="1"/>
  <c r="H26" i="2"/>
  <c r="L26" i="2" s="1"/>
  <c r="K26" i="2"/>
  <c r="G280" i="6"/>
  <c r="G553" i="6"/>
  <c r="H16" i="2"/>
  <c r="F16" i="2"/>
  <c r="K16" i="2"/>
  <c r="K29" i="2" l="1"/>
  <c r="H29" i="2"/>
  <c r="C16" i="1" s="1"/>
  <c r="F29" i="2"/>
  <c r="C18" i="1" s="1"/>
  <c r="G29" i="2"/>
  <c r="C15" i="1" s="1"/>
  <c r="L16" i="2"/>
  <c r="C19" i="1" l="1"/>
  <c r="C22" i="1" s="1"/>
  <c r="C23" i="1" s="1"/>
  <c r="F30" i="1" s="1"/>
  <c r="F31" i="1" s="1"/>
  <c r="F34" i="1" s="1"/>
  <c r="L29" i="2"/>
</calcChain>
</file>

<file path=xl/sharedStrings.xml><?xml version="1.0" encoding="utf-8"?>
<sst xmlns="http://schemas.openxmlformats.org/spreadsheetml/2006/main" count="813" uniqueCount="418">
  <si>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vícevrstvý AL, izolace 25mm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</si>
  <si>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40% tvarovek,  tř. těsnosti B dle ČSN EN 12273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</si>
  <si>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vícevrstvý AL, izolace 25mm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</si>
  <si>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vícevrstvý AL, izolace 25mm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</si>
  <si>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40%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</si>
  <si>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30% tvarovek,  tř. těsnosti B dle ČSN EN 12273</t>
    </r>
  </si>
  <si>
    <t>Přívodní potrubí ocelové čtyřhranné sk.I,  tř. těsnosti B dle ČSN EN 1507</t>
  </si>
  <si>
    <t>Odvodní potrubí ocelové čtyřhranné sk.I,  tř. těsnosti B dle ČSN EN 1507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</si>
  <si>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12,7</t>
    </r>
  </si>
  <si>
    <t>Jan Leznar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</si>
  <si>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</si>
  <si>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</si>
  <si>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</si>
  <si>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</si>
  <si>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</si>
  <si>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</si>
  <si>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</si>
  <si>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</si>
  <si>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</si>
  <si>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</si>
  <si>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</si>
  <si>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</si>
  <si>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</si>
  <si>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</si>
  <si>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</si>
  <si>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</si>
  <si>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</si>
  <si>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</si>
  <si>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</si>
  <si>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</si>
  <si>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</si>
  <si>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</si>
  <si>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</si>
  <si>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</si>
  <si>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</si>
  <si>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</si>
  <si>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</si>
  <si>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</si>
  <si>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</si>
  <si>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</si>
  <si>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</si>
  <si>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</si>
  <si>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</si>
  <si>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</si>
  <si>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</si>
  <si>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</si>
  <si>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</si>
  <si>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</si>
  <si>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</si>
  <si>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</si>
  <si>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</si>
  <si>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</si>
  <si>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</si>
  <si>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HSV</t>
  </si>
  <si>
    <t>PSV</t>
  </si>
  <si>
    <t>Dodávka</t>
  </si>
  <si>
    <t>Montáž</t>
  </si>
  <si>
    <t>CELKEM  OBJEKT</t>
  </si>
  <si>
    <t>Dodávka :</t>
  </si>
  <si>
    <t>Izolace:</t>
  </si>
  <si>
    <t>MJ</t>
  </si>
  <si>
    <t>cena / MJ</t>
  </si>
  <si>
    <t>celkem (Kč)</t>
  </si>
  <si>
    <t>Název položky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</si>
  <si>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</si>
  <si>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</si>
  <si>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</si>
  <si>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</si>
  <si>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</si>
  <si>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</si>
  <si>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</si>
  <si>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Stavební díl</t>
  </si>
  <si>
    <t>REKAPITULACE  VZDUCHOTECHNIKY</t>
  </si>
  <si>
    <t>počet</t>
  </si>
  <si>
    <t>Poz.</t>
  </si>
  <si>
    <t>3.</t>
  </si>
  <si>
    <t>2.</t>
  </si>
  <si>
    <t>1.</t>
  </si>
  <si>
    <t>Zpracovatel projektu : LT PROJEKT a.s.</t>
  </si>
  <si>
    <t>Zkoušky a zaregulování</t>
  </si>
  <si>
    <t>Základní zkoušky</t>
  </si>
  <si>
    <t>hod</t>
  </si>
  <si>
    <t>Obsah zkoušek:</t>
  </si>
  <si>
    <t>Zajištění podmínek pro montážní zkoušky</t>
  </si>
  <si>
    <t>-elektrické připojení hnacích agregátů vzduchotechnického zařízení</t>
  </si>
  <si>
    <t>-spuštění a vypojení zařízení oprávněným pracovníkem předmětné profese ustanoveným -objednatelem, a to v rozsahu potřebném pro provedení zkoušek</t>
  </si>
  <si>
    <t>-funkční výstupy systému MaR (vyzkoušení se provádí s vypnutým systémem MaR)</t>
  </si>
  <si>
    <t>-elektrický příkon v rozsahu uvedeném v projektové dokumentaci</t>
  </si>
  <si>
    <t>Montážní zkoušky</t>
  </si>
  <si>
    <t>Kontrola kompletnosti zařízení podle PD včetně souvisejících profesí</t>
  </si>
  <si>
    <t>-blokování zařízení při kontrole opravách a údržbě</t>
  </si>
  <si>
    <t>-kontrola jednotlivých komor zařízení před uvedením zařízení do chodu</t>
  </si>
  <si>
    <t>-kontrola kompletnosti a úplnosti vnějších povrchových úprav zařízení a jeho části</t>
  </si>
  <si>
    <t>-kontrola montážně - údržbářských prostorů pro zařízení</t>
  </si>
  <si>
    <t xml:space="preserve">-kontrola prostorů strojoven před uvedením zařízení do chodu </t>
  </si>
  <si>
    <t xml:space="preserve">-kontrola provedení a úplnosti bezpečnostních a výstražných  označení </t>
  </si>
  <si>
    <t>-kontrola provedení a úplnosti tepelných izolací</t>
  </si>
  <si>
    <t>-kontrola provedení a úplnosti případných protipožárních izolací</t>
  </si>
  <si>
    <t>-kontrola provedení prostupů vzduchotechnického potrubí stavebními konstrukcí</t>
  </si>
  <si>
    <t>-kontrola přístupnosti regulačních prvků</t>
  </si>
  <si>
    <t>-kontrola štítkových údajů zařízení a jeho části podle projektové dokumentace</t>
  </si>
  <si>
    <t>-kontrola větraných prostorů před uvedením zařízení do chodu</t>
  </si>
  <si>
    <t>Ventilátory</t>
  </si>
  <si>
    <t xml:space="preserve">-kontrola odstranění transportních aretací </t>
  </si>
  <si>
    <t xml:space="preserve">-kontrola volného otáčení rotujících části </t>
  </si>
  <si>
    <t>-kontrola dotáhnutí všech spojů</t>
  </si>
  <si>
    <t>-kontrola náběhu a napnutí klínových řemenů</t>
  </si>
  <si>
    <t>-kontrola promazání ložisek a  stavu náplní mazadel všech mazaných části</t>
  </si>
  <si>
    <t>-kontrola stavu pružného uložení  (izolátorů chvění)</t>
  </si>
  <si>
    <t>-kontrola pružných nástavců</t>
  </si>
  <si>
    <t>-kontrola ochranných krytů vnějších rotujících částí</t>
  </si>
  <si>
    <t>-kontrola vodorovného uložení ventilátor. soustrojí na základech a konstrukcích</t>
  </si>
  <si>
    <t>Zkoušky chodu</t>
  </si>
  <si>
    <t xml:space="preserve">Ověření schopnosti dlouhodobého provozu zařízení </t>
  </si>
  <si>
    <t>Zkouškám předchází uvedení zařízení do provozu, nebo je jejich součástí.</t>
  </si>
  <si>
    <t>Zkouška se provádí dle dohodnutých kritérií – minimálně 48 hodin nepřetržitého chodu.</t>
  </si>
  <si>
    <t>Zaregulování</t>
  </si>
  <si>
    <t>Ventilátory, jednotky</t>
  </si>
  <si>
    <t>Měření a zaregulování průtoků vzduchu – přiváděného, odváděného, cirkulačního</t>
  </si>
  <si>
    <t>Potrubní rovody, distribuční elementy</t>
  </si>
  <si>
    <t>Měření a zaregulování průtoků vzduchu ve všech potrubních úsecích</t>
  </si>
  <si>
    <t>Měření a zaregulování průtoků vzduchu na všech distribučních elementech ( vyústkách)</t>
  </si>
  <si>
    <t>Zaškolení obsluhy</t>
  </si>
  <si>
    <t>-zaškolení pro ovládání zařízení</t>
  </si>
  <si>
    <t>-zaškolení  pro  údržbu zařízení</t>
  </si>
  <si>
    <t>- předání písemných pokynů a předpisů pro provoz zařízení, které dodává výrobce</t>
  </si>
  <si>
    <t>- vyhotovení protokolu o zaškolení obsluhy</t>
  </si>
  <si>
    <t>Zkoušky a zaškolení obsluhy celkem:</t>
  </si>
  <si>
    <t>-zabezpečení přístupnosti zařízení regulačních prvků</t>
  </si>
  <si>
    <t>Protipožární ucpávky</t>
  </si>
  <si>
    <t xml:space="preserve">Protipožární ucpávky VZT potrubí procházející požárně dělící konstrukcí dle ČSN 730802 s odolností shodnou s odolností stavební konstrukce, nejvýše však 90 min. </t>
  </si>
  <si>
    <t xml:space="preserve">ks </t>
  </si>
  <si>
    <t>3</t>
  </si>
  <si>
    <t>3.01</t>
  </si>
  <si>
    <t>ks</t>
  </si>
  <si>
    <t>kg</t>
  </si>
  <si>
    <t>bm</t>
  </si>
  <si>
    <t>m2</t>
  </si>
  <si>
    <t xml:space="preserve">         do obvodu 1500/ 40% tvarovek</t>
  </si>
  <si>
    <t xml:space="preserve">         do obvodu 1050/ 40% tvarovek</t>
  </si>
  <si>
    <t>Materiál pro zhotovení závěsů, spojovací, těsnící a doplňkový materiál pro celkovou montáž zař.č. 1</t>
  </si>
  <si>
    <t>1.01</t>
  </si>
  <si>
    <t>1.02</t>
  </si>
  <si>
    <t>1.03</t>
  </si>
  <si>
    <t>Protipožární ucpávky:</t>
  </si>
  <si>
    <t>Zkoušky a zaškolení obsluhy:</t>
  </si>
  <si>
    <t>Montáže:</t>
  </si>
  <si>
    <t>1</t>
  </si>
  <si>
    <t>Montáž vč. zaregulování zař.č. 1</t>
  </si>
  <si>
    <t>Doplnění hladiva R 410A</t>
  </si>
  <si>
    <t>2</t>
  </si>
  <si>
    <t xml:space="preserve"> - Požární klapky, vzt. potrubí, vzt potrubí s požární izolací
 - udán obvod potrubí procházející konstrukcí</t>
  </si>
  <si>
    <t>Do obvodu 1500</t>
  </si>
  <si>
    <t>Do obvodu 1050</t>
  </si>
  <si>
    <t>Zaregulování vzduchových výkonových parametrů dle projektovaných hodnot.
Dva pracovníci á 24hod</t>
  </si>
  <si>
    <t>kpl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</si>
  <si>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</si>
  <si>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</si>
  <si>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</si>
  <si>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</si>
  <si>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</si>
  <si>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</si>
  <si>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</si>
  <si>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</si>
  <si>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</si>
  <si>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</si>
  <si>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</si>
  <si>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</si>
  <si>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</si>
  <si>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1.19</t>
  </si>
  <si>
    <t>1.20</t>
  </si>
  <si>
    <t>1.21</t>
  </si>
  <si>
    <t>1.22</t>
  </si>
  <si>
    <t>1.23</t>
  </si>
  <si>
    <t>1.24</t>
  </si>
  <si>
    <t>1.39</t>
  </si>
  <si>
    <t>1a.</t>
  </si>
  <si>
    <t>Zdroj chladu zař. 1</t>
  </si>
  <si>
    <t>1a.01</t>
  </si>
  <si>
    <t>komunikační řídicí box pro řízení kondenzační jednotky signálem 0-10V</t>
  </si>
  <si>
    <t>1a.02</t>
  </si>
  <si>
    <t xml:space="preserve">Měděné potrubí vč.chladivové izolace  (pryžové s uzavřenými buňkami) 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</si>
  <si>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15,9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</si>
  <si>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9,5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</si>
  <si>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6,4</t>
    </r>
  </si>
  <si>
    <t>1a.03</t>
  </si>
  <si>
    <t>Kabeláž mezi venkovní jednotkou, kominukačním modulem, solenoidovým ventilem, expanzním ventilem a příslušenstvím + komunikační kabel stíněný dle schématu výrobce</t>
  </si>
  <si>
    <t>1a.04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</si>
  <si>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19,1</t>
    </r>
  </si>
  <si>
    <t>Spojovací, těsnící a doplňkový materiál pro celkovou montáž zař.č. 1a</t>
  </si>
  <si>
    <t>Montáž vč. zprovoznění a zaregulování zař.č. 1a</t>
  </si>
  <si>
    <t>1a</t>
  </si>
  <si>
    <t>sada elektronického expanzního ventilu pro regulaci chladícího výkonu</t>
  </si>
  <si>
    <t>Infra ovladač</t>
  </si>
  <si>
    <r>
      <t xml:space="preserve">Měděné potrubí </t>
    </r>
    <r>
      <rPr>
        <b/>
        <sz val="10"/>
        <rFont val="Arial"/>
        <family val="2"/>
        <charset val="238"/>
      </rPr>
      <t>vč. pryžové izolace s uzavřenými buňkami s reakcí na oheň Bs1</t>
    </r>
  </si>
  <si>
    <t>Chlazení VRV</t>
  </si>
  <si>
    <t>4.</t>
  </si>
  <si>
    <t>5.</t>
  </si>
  <si>
    <t>2.01</t>
  </si>
  <si>
    <t>2.02</t>
  </si>
  <si>
    <t>2.03</t>
  </si>
  <si>
    <t>2.04</t>
  </si>
  <si>
    <t>2.06</t>
  </si>
  <si>
    <t>2.07</t>
  </si>
  <si>
    <t xml:space="preserve"> Chladivové potrubí zařízení Split a VRV</t>
  </si>
  <si>
    <t>Kabelový ovladač</t>
  </si>
  <si>
    <r>
      <t>Objekt:</t>
    </r>
    <r>
      <rPr>
        <i/>
        <sz val="10"/>
        <rFont val="Arial CE"/>
      </rPr>
      <t xml:space="preserve"> D.1.01.4f Vzduchotechnika a chlazení</t>
    </r>
  </si>
  <si>
    <t>D.1.01.4f Vzduchotechnika a chlazení</t>
  </si>
  <si>
    <t>A-TOMIC</t>
  </si>
  <si>
    <t>Útlum tlumiče:
Hz    63     125     250    500    1000    2000   4000   8000
dB    11      18       28      42       47       43       36      27</t>
  </si>
  <si>
    <t>Útlum tlumiče:
Hz    63     125     250    500    1000    2000   4000   8000
dB     7      11       16      29       41       34       26      17</t>
  </si>
  <si>
    <r>
      <t xml:space="preserve">Požární klapka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 minimální odolnost 45min se servopohonem 230V a hlášením stavu -  pod napětím otevřeno</t>
    </r>
  </si>
  <si>
    <r>
      <t xml:space="preserve">Výřivá vyústka přívodní s instalační krabicí 300x300, 8 regulovatelných lamel, 100m3/h - 23dBA,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s regulační klapkou, výška 255mm</t>
    </r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</si>
  <si>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vč. mont. pouzdra</t>
    </r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</si>
  <si>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vč. mont. pouzdra</t>
    </r>
  </si>
  <si>
    <r>
      <t xml:space="preserve">Výřivá vyústka odvodní s instalační krabicí 300x300, 8 regulovatelných lamel, 100m3/h - 23dBA,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s regulační klapkou, výška 255mm</t>
    </r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</si>
  <si>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125/ 80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</si>
  <si>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40% tvarovek,  tř. těsnosti B dle ČSN EN 12273</t>
    </r>
  </si>
  <si>
    <t>1.31</t>
  </si>
  <si>
    <t>1.32</t>
  </si>
  <si>
    <t>1.33</t>
  </si>
  <si>
    <t xml:space="preserve">Doplnění chladiva </t>
  </si>
  <si>
    <t>pracovní rozsah: chlazení -5 až +43°C, vytápění -20 až 15,5°C rozměry: 940x460, výška 1615, hmotnost: 180kg, hluk: 57dBA</t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</si>
  <si>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vícevrstvý AL, izolace 25mm</t>
    </r>
  </si>
  <si>
    <t>Materiál pro zhotovení závěsů, spojovací, těsnící a doplňkový materiál pro celkovou montáž zař.č. 2</t>
  </si>
  <si>
    <t>Montáž a zprovoznění zař. č. 2</t>
  </si>
  <si>
    <t>2.05</t>
  </si>
  <si>
    <t>2.08</t>
  </si>
  <si>
    <t>2.09</t>
  </si>
  <si>
    <t>2.10</t>
  </si>
  <si>
    <t>2.11</t>
  </si>
  <si>
    <t>2.12</t>
  </si>
  <si>
    <t>2.13</t>
  </si>
  <si>
    <t>2.14</t>
  </si>
  <si>
    <t>2.15</t>
  </si>
  <si>
    <t>Montáž vč. kabeláže a zprovoznění zař. č.3</t>
  </si>
  <si>
    <t>9.01</t>
  </si>
  <si>
    <t>Ve standadu Bösch</t>
  </si>
  <si>
    <r>
      <t xml:space="preserve">Klimatizační jednotka přívod/odvod, 4300/4300m3/h, 400/400Pa, hygienické provedení, umístění nad sebou, na rámu a nožkách, vč. sifonů a pryžových podložek noh
</t>
    </r>
    <r>
      <rPr>
        <b/>
        <sz val="10"/>
        <rFont val="Arial CE"/>
        <charset val="238"/>
      </rPr>
      <t xml:space="preserve">Technická data, které je nutno dodržet:   Technická zpráva kapitola 10.      </t>
    </r>
  </si>
  <si>
    <t xml:space="preserve">Místní montáž jednotky techniky výrobce ve strojovně VZT
</t>
  </si>
  <si>
    <t>Protidešťová žaluzie AL 560 x 1250 s rámem do zdiva a sítem</t>
  </si>
  <si>
    <t>Protidešťová žaluzie AL 1250 x 630 s rámem do zdiva a sítem</t>
  </si>
  <si>
    <t>Tlumič hluku buňkový s děrovaným plechem 500 x 250 - 2000 náběh, výběh.3ks v potrubí 750x500-2000</t>
  </si>
  <si>
    <t>Tlumič hluku buňkový s děrovaným plechem 500 x 250 - 1000 náběh, výběh 3ks v potrubí 750x500-1000</t>
  </si>
  <si>
    <t>Útlum tlumiče:
Hz    63     125     250    500    1000    2000   4000   8000
dB     8      15       23      41       43       37       31      23</t>
  </si>
  <si>
    <t>Požární klapka 250x250, minimální odolnost 30min se servopohonem 230V a kontaktem pro hlášení stavu -  pod napětím otevřeno</t>
  </si>
  <si>
    <t>Požární klapka 500x450, minimální odolnost 30min se servopohonem 230V a kontaktem pro hlášení stavu -  pod napětím otevřeno</t>
  </si>
  <si>
    <t>Tlumič hluku buňkový s děrovaným plechem 500 x 250 - 1500 náběh, výběh 4x  4ks v potrubí 1000x500-1500</t>
  </si>
  <si>
    <t>Tlumič hluku buňkový s děrovaným plechem 500 x 250 - 1500 náběh, výběh  3ks v potrubí 750x500-1500</t>
  </si>
  <si>
    <t>Požární klapka 560x500, minimální odolnost 30min se servopohonem 230V a kontaktem pro hlášení stavu -  pod napětím otevřeno</t>
  </si>
  <si>
    <t>Požární klapka 710x315, minimální odolnost 30min se servopohonem 230V a kontaktem pro hlášení stavu -  pod napětím otevřeno</t>
  </si>
  <si>
    <t>Požární klapka 500x500, minimální odolnost 30min se servopohonem 230V a kontaktem pro hlášení stavu -  pod napětím otevřeno</t>
  </si>
  <si>
    <t>Požární klapka 450x280, minimální odolnost 30min se servopohonem 230V a kontaktem pro hlášení stavu -  pod napětím otevřeno</t>
  </si>
  <si>
    <t>Požární klapka 400x280, minimální odolnost 30min se servopohonem 230V a kontaktem pro hlášení stavu -  pod napětím otevřeno</t>
  </si>
  <si>
    <t>Požární klapka 500x180, minimální odolnost 30min se servopohonem 230V a kontaktem pro hlášení stavu -  pod napětím otevřeno</t>
  </si>
  <si>
    <t>Požární klapka 280x180, minimální odolnost 30min se servopohonem 230V a kontaktem pro hlášení stavu -  pod napětím otevřeno</t>
  </si>
  <si>
    <r>
      <t xml:space="preserve">Výřivá vyústka přívodní s instalační krabicí do rastru podhledu 600x600, 16 nastavitelných lamel, 100 - 320m3/h, (max 40dBA),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s regulační klapkou, výška 350mm</t>
    </r>
  </si>
  <si>
    <t>1.25</t>
  </si>
  <si>
    <r>
      <t xml:space="preserve">Výřivá vyústka odvodní s instalační krabicí do rastru podhledu 600x600, 16 nastavitelných lamel, 100 - 320m3/h, (max 40dBA),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s regulační klapkou, výška 350mm</t>
    </r>
  </si>
  <si>
    <t>1.26</t>
  </si>
  <si>
    <t>1.27</t>
  </si>
  <si>
    <t>1.28</t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</si>
  <si>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 xml:space="preserve"> 160/ 80</t>
    </r>
  </si>
  <si>
    <t>1.29</t>
  </si>
  <si>
    <t>1.30</t>
  </si>
  <si>
    <r>
      <t xml:space="preserve">SPIRO Přechod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250/ 200 tř. těsnosti B dle ČSN EN 12273</t>
    </r>
  </si>
  <si>
    <r>
      <t xml:space="preserve">SPIRO Přechod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250/ 160 tř. těsnosti B dle ČSN EN 12273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</si>
  <si>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250, vícevrstvý AL, izolace 25mm</t>
    </r>
  </si>
  <si>
    <r>
      <t xml:space="preserve">SPIRO Potrubí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315/ 40% tvarovek,  tř. těsnosti B dle ČSN EN 12273</t>
    </r>
  </si>
  <si>
    <r>
      <t xml:space="preserve">SPIRO Potrubí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250/ 40% tvarovek,  tř. těsnosti B dle ČSN EN 12273</t>
    </r>
  </si>
  <si>
    <t>1.35</t>
  </si>
  <si>
    <t>1.36</t>
  </si>
  <si>
    <t>1.37</t>
  </si>
  <si>
    <t>1.38</t>
  </si>
  <si>
    <t xml:space="preserve"> - 1.45 Neobsazeno</t>
  </si>
  <si>
    <t>1.46</t>
  </si>
  <si>
    <t>1.47</t>
  </si>
  <si>
    <t>1.48</t>
  </si>
  <si>
    <t>1.49</t>
  </si>
  <si>
    <t>1.50</t>
  </si>
  <si>
    <t>1.51</t>
  </si>
  <si>
    <t>Izolace protipožární požární odolnost E30 DP1 povrchová úprava
Označené potrubí</t>
  </si>
  <si>
    <t xml:space="preserve">         do obvodu 3500/ 70% tvarovek</t>
  </si>
  <si>
    <t xml:space="preserve">         do obvodu 4000/ 90% tvarovek</t>
  </si>
  <si>
    <t xml:space="preserve">         do obvodu 2630/ 40% tvarovek</t>
  </si>
  <si>
    <t>Izolace tepelná a protihluková 100mm upevněná na trny s povrchovou úpravou AL folií 
Veškeré potrubí v půdním prostoru mimo strojovnu</t>
  </si>
  <si>
    <t>Venkovní kondenzační jednotka, nom Qch=5.4 - 15,7kW, nom příkon 3,83kW, 400V, max. doporučené jištění 20A, rozměry: 950x330, výška1380, 87,5kg,  54dBA 
max. déka potrubí 85m, převýšení 30m</t>
  </si>
  <si>
    <t>řízení výkonu 30 - 105%, pracovní rozsah:  chlazení od --15 do +43 °C
hl. akust tlaku 52 dBA</t>
  </si>
  <si>
    <t xml:space="preserve">konstrukce pro osazení na střešní plášť pro zajištění stability jednotky a zabránění porušení hydroizolace.  Nosnost 150 kg,  </t>
  </si>
  <si>
    <t>1b.</t>
  </si>
  <si>
    <t>Vlhčení zař. 1</t>
  </si>
  <si>
    <t>1b.01</t>
  </si>
  <si>
    <t>automatické odlučování minerálních solí do vyjímatelného kontejneru</t>
  </si>
  <si>
    <t>1b.02</t>
  </si>
  <si>
    <t>1b.04</t>
  </si>
  <si>
    <t>Materiál pro zhotovení závěsů, spojovací, těsnící a doplňkový materiál pro celkovou montáž zař.č. 1a</t>
  </si>
  <si>
    <t>Montáž vč. zprovoznění zař. 1b</t>
  </si>
  <si>
    <r>
      <t xml:space="preserve">Odporový parní vyvíječ k vlhčení vzduchu do potrubí, v korozi odolné skříni pro zavěšení, množství páry: 30kg/h; 400V; příkon 22,3kW;  proud 32,3A, jištění 40A, regulace 4-100% signálem 0-10V
</t>
    </r>
    <r>
      <rPr>
        <b/>
        <sz val="10"/>
        <rFont val="Arial"/>
        <family val="2"/>
        <charset val="238"/>
      </rPr>
      <t xml:space="preserve">Dochlazování vypouštěné vody </t>
    </r>
  </si>
  <si>
    <t xml:space="preserve"> - kondenzační hadice D 12/8mm; délka 5m 
 - parní hadice D 53/42; délka 5m
 - distribuční trubice, do potrubí, profil 710x315</t>
  </si>
  <si>
    <t>1b</t>
  </si>
  <si>
    <t>Větrání šaten</t>
  </si>
  <si>
    <r>
      <t xml:space="preserve">Rozvaděč na jednotce
Nástěnný digitální ovladač s displejem
Jednotka splňuje nařízení EU 12532/2014 pro rok 2018    
</t>
    </r>
    <r>
      <rPr>
        <b/>
        <sz val="10"/>
        <rFont val="Arial CE"/>
        <charset val="238"/>
      </rPr>
      <t xml:space="preserve">Technická data, které je nutno dodržet:   Technická zpráva kapitola 10. </t>
    </r>
  </si>
  <si>
    <t>Vč. kompletní MaR, čidel a regulačních prvků pro regulaci ventilátorů na nastavený průtok.
Ovladač s barevným dotykovým displejem
Časový program
Modbus TCP pro komunikaci s centrální MaR</t>
  </si>
  <si>
    <t>PUR elastomer - míchaný buňkový polyuretan 20 mm pro podložení nožek (typ a tloušťka bude osouhlasena v závislosti na hmotnosti a hodnotě dynamické zátěže skutečně dodaného stroje)</t>
  </si>
  <si>
    <t>Kabely pro propojení rozvaděče s jednotlivými ovládanými prvky - dle schematu výrobce
vzdálenost od rozvaděče k jednotlivým prvkům max 15m</t>
  </si>
  <si>
    <r>
      <t xml:space="preserve">Výřivá vyústka odvodní s instalační krabicí do rastru podhledu 600x600, 24 nastavitelných lamel, 200 - 660m3/h, (max 40dBA),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s regulační klapkou, výška 350mm</t>
    </r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</si>
  <si>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vč zděře</t>
    </r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</si>
  <si>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 vč zděře</t>
    </r>
  </si>
  <si>
    <r>
      <t xml:space="preserve">Zvukoltumicí hadice velmi odolná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</rPr>
      <t xml:space="preserve"> 160, vícevrstvý AL, izolace 25mm</t>
    </r>
  </si>
  <si>
    <r>
      <t xml:space="preserve">Zvukoltumicí hadice velmi odolná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</rPr>
      <t xml:space="preserve"> 125, vícevrstvý AL, izolace 25mm</t>
    </r>
  </si>
  <si>
    <t>2.01a</t>
  </si>
  <si>
    <r>
      <t xml:space="preserve">Elektrický předehřívač vzduchu </t>
    </r>
    <r>
      <rPr>
        <sz val="10"/>
        <rFont val="Symbol"/>
        <family val="1"/>
        <charset val="2"/>
      </rPr>
      <t>f</t>
    </r>
    <r>
      <rPr>
        <sz val="10"/>
        <rFont val="Arial CE"/>
        <charset val="238"/>
      </rPr>
      <t xml:space="preserve"> 250, 3 kW- včetně vestavěných spínacích prvků</t>
    </r>
  </si>
  <si>
    <t>Ve standardu Atrea Duplex 1500 Multi Eco</t>
  </si>
  <si>
    <t>Tlumič hluku buňkový s děrovaným plechem 500 x 250 - 2000 náběh, výběh. 1ks v potrubí 250x500-2000</t>
  </si>
  <si>
    <t>Tlumič hluku buňkový s děrovaným plechem 500 x 250 - 1500 náběh, výběh 2x  1ks v potrubí 250x500-1500</t>
  </si>
  <si>
    <r>
      <t xml:space="preserve">Požární klapka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315,  minimální odolnost 30min se servopohonem 230V a hlášením stavu -  pod napětím otevřeno</t>
    </r>
  </si>
  <si>
    <t>Izolace tepelná a protihluková 40mm upevněná na trny s povrchovou úpravou AL folií 
Veškeré potrubí ve strojovně a přívodní potrubí mimo  půdu a požární izolace</t>
  </si>
  <si>
    <t>3a.01</t>
  </si>
  <si>
    <t xml:space="preserve">Venkovní kondenzační jednotka chlazení/ tepelné čerpadlo, Qch=28 kW (ti27°C/ te35°C), Qt= 31kW ( ti20°C/ te7°C) 400V, příkon: nom. 8,3kW, max. doporučené jištění 25A, </t>
  </si>
  <si>
    <t xml:space="preserve">konstrukce pro osazení na střešní pláště pro zajištění stability jednotky a zabránění porušení hydroizolace.  Nosnost 200 kg,  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</si>
  <si>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22,2</t>
    </r>
  </si>
  <si>
    <t>3b.01</t>
  </si>
  <si>
    <t xml:space="preserve">Venkovní kondenzační jednotka chlazení/ tepelné čerpadlo, Qch=22,4 kW (ti27°C/ te35°C), Qt= 31kW ( ti20°C/ te7°C) 400V, příkon: nom. 6,3kW, max. doporučené jištění 25A, </t>
  </si>
  <si>
    <t xml:space="preserve">Modbus rozhraní pro až 10 venkovních a 64 vnitřních jednotek + software pro řízení venkovních a vnitřních jednotek </t>
  </si>
  <si>
    <t>1.40</t>
  </si>
  <si>
    <t>1.41</t>
  </si>
  <si>
    <t>Vyústka odvodní jednořadá 100x200 regulace R1</t>
  </si>
  <si>
    <t>Vyústka přívodní dvouřadá 100x200 regulace R1</t>
  </si>
  <si>
    <t>Kabelové propojení mezi venkovní a vnitřními jednotkami a venkovní jednotky a s rozhraním Modbus, komunikačním kabelem - dle výrobce jednotek</t>
  </si>
  <si>
    <t>4,4</t>
  </si>
  <si>
    <t>Speciální odbočka měděného potrubí pro chladící výkon nad 20kW</t>
  </si>
  <si>
    <t>Speciální odbočka měděného potrubí pro chladící výkon do 20kW</t>
  </si>
  <si>
    <t>9</t>
  </si>
  <si>
    <t>4,5</t>
  </si>
  <si>
    <t>3.05</t>
  </si>
  <si>
    <t>3b.02</t>
  </si>
  <si>
    <t>3b.03</t>
  </si>
  <si>
    <t>3b.04</t>
  </si>
  <si>
    <t>3b.05</t>
  </si>
  <si>
    <t>3b.06</t>
  </si>
  <si>
    <t>10</t>
  </si>
  <si>
    <t>3b.07</t>
  </si>
  <si>
    <t>3b.08</t>
  </si>
  <si>
    <t>3b.09</t>
  </si>
  <si>
    <t>3b.</t>
  </si>
  <si>
    <t>3a.</t>
  </si>
  <si>
    <t>Do obvodu 2630</t>
  </si>
  <si>
    <t>Do obvodu 1890</t>
  </si>
  <si>
    <t>5.03</t>
  </si>
  <si>
    <t>Koordinace s ostatními profesemi</t>
  </si>
  <si>
    <t>5.02</t>
  </si>
  <si>
    <t>Zaškolení obsluhy a údržby
Jeden pracovník 16 hod</t>
  </si>
  <si>
    <t>2.16</t>
  </si>
  <si>
    <t>2.17</t>
  </si>
  <si>
    <t>2.18</t>
  </si>
  <si>
    <t>2.19</t>
  </si>
  <si>
    <t>2.20</t>
  </si>
  <si>
    <t>2.21</t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</si>
  <si>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 xml:space="preserve"> 250/ 80</t>
    </r>
  </si>
  <si>
    <t xml:space="preserve"> - 2.25 Neobsazeno</t>
  </si>
  <si>
    <t>2.26</t>
  </si>
  <si>
    <t>2.27</t>
  </si>
  <si>
    <t xml:space="preserve">Izolace tepelná a protihluková 40mm upevněná na trny s povrchovou úpravou AL folií 
Veškeré potrubí ve strojovně </t>
  </si>
  <si>
    <t>5.04</t>
  </si>
  <si>
    <t>Vnitřní kazetová jednotka do podhledu 4 výfuky, 230V, 40W.  Jmenovitý výkon   Qch max=2,8kW, rozměry: 575x575 výška 260,16,5kg, 26/30/33,5dBA, vč. dekoračního panelu a čerpadla kondenzátu</t>
  </si>
  <si>
    <t>Vnitřní kazetová jednotka do podhledu 4 výfuky, 230V, 40W.  Jmenovitý výkon   Qch max=2,2kW, rozměry: 575x575 výška 260,16,5kg, 26/30/33,5dBA, vč. dekoračního panelu a čerpadla kondenzátu</t>
  </si>
  <si>
    <t>Vnitřní kazetová jednotka do podhledu 4 výfuky, 230V, 40W.  Jmenovitý výkon   Qch max=1,7kW, rozměry: 575x575 výška 260,16,5kg, 26/30/33,5dBA, vč. dekoračního panelu a čerpadla kondenzátu</t>
  </si>
  <si>
    <t>3a.02</t>
  </si>
  <si>
    <t>3a.03</t>
  </si>
  <si>
    <t>3a.04</t>
  </si>
  <si>
    <t>3a.06</t>
  </si>
  <si>
    <t>3a.07</t>
  </si>
  <si>
    <t>3a.08</t>
  </si>
  <si>
    <t>3a.09</t>
  </si>
  <si>
    <t>Vnitřní kazetová jednotka do podhledu 4 výfuky, 230V, 40W.  Jmenovitý výkon   Qch max=2,2kW, rozměry :575x575 výška 260,16,5kg, 26/30/33,5dBA, vč. dekoračního panelu a čerpadla kondenzátu</t>
  </si>
  <si>
    <t xml:space="preserve">VRV 2, 2.NP Systém s proměnným průtokem chladiva skládající se z  1ks venkovní kondenzační jednotky a 11 ks vnitřních výparníkových jednotek. </t>
  </si>
  <si>
    <t xml:space="preserve">VRV 1, 3.NP Systém s proměnným průtokem chladiva skládající se z  1ks venkovní kondenzační jednotky a 12 ks vnitřních výparníkových jednotek. </t>
  </si>
  <si>
    <t>Regulační topenářský uzel s 4-cestným elektroventilem</t>
  </si>
  <si>
    <t>Kompaktní vzt. jednotka přívod/odvod  900/900m3/hod, 
p ext. 4000/400Pa (filtrace, rekuperace, vodní ohřev, přímé chlazení), provedení na nožkách vč. pružných spojek, rozměry:  2300x455,  výška 1800, váha: 309kg</t>
  </si>
  <si>
    <t>100% místní montáž jednotky přímo ve strojovně VZT
Transport dílů po schodišti šířky 900mm</t>
  </si>
  <si>
    <t>Stavba: Nem. Písek Stavební úpravy lůžkových jednotek interny v budově G</t>
  </si>
  <si>
    <t>Nem. Písek Stavební úpravy lůžkových jednotek interny v budově G</t>
  </si>
  <si>
    <t>V Brně, duben 2024</t>
  </si>
  <si>
    <t>1. Fáze výstavby - 2.NP, strojovna VZT (s jednotkou pro 2 a 3.NP)</t>
  </si>
  <si>
    <t>Větrání 2.NP</t>
  </si>
  <si>
    <t>Neobsazeno</t>
  </si>
  <si>
    <t>1. Fáze - Kontrolní součet</t>
  </si>
  <si>
    <t>Větrání 3.NP</t>
  </si>
  <si>
    <t>2. Fáze výstavby - 3.NP, větrání šaten</t>
  </si>
  <si>
    <t>2. Fáze - Kontrolní součet</t>
  </si>
  <si>
    <t>Kontrolní součet - Celkem objekt</t>
  </si>
  <si>
    <t>Celkem 1. fáze</t>
  </si>
  <si>
    <t>Celkem 2. fáze</t>
  </si>
  <si>
    <t>1. Fáze Celkem</t>
  </si>
  <si>
    <t>2. Fáze Celkem</t>
  </si>
  <si>
    <t xml:space="preserve"> - 1.17 Neobsazeno</t>
  </si>
  <si>
    <t>1.18</t>
  </si>
  <si>
    <r>
      <t xml:space="preserve">Výřivá vyústka přívodní s instalační krabicí do rastru podhledu 600x600, 24 nastavitelných lamel, 200 - 660m3/h, (max 40dBA),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s regulační klapkou, výška 350mm</t>
    </r>
  </si>
  <si>
    <t xml:space="preserve"> - 1.34 Neobsazeno</t>
  </si>
  <si>
    <t>Izolace tepelná a protihluková 40mm upevněná na trny s povrchovou úpravou AL folií 
Veškeré přívodní potrubí mimo  půdu a požární izolace</t>
  </si>
  <si>
    <t>Zdroj chladu zař. 1 - NEOBSAZENO</t>
  </si>
  <si>
    <t>Vlhčení zař. 1 - NEOBSAZENO</t>
  </si>
  <si>
    <t>Větrání šaten - NEOBSAZENO</t>
  </si>
  <si>
    <t>VRV 1, 3.NP - NEOBSAZENO</t>
  </si>
  <si>
    <t>Zaregulování vzduchových výkonových parametrů dle projektovaných hodnot.
Dva pracovníci á 18hod</t>
  </si>
  <si>
    <t>VRV 2, 2.NP - Neobsazeno</t>
  </si>
  <si>
    <t>CELÝ OBJEKT CELKEM</t>
  </si>
  <si>
    <t>2.28</t>
  </si>
  <si>
    <t>2.29</t>
  </si>
  <si>
    <t>2.30</t>
  </si>
  <si>
    <t>2.31</t>
  </si>
  <si>
    <t>Základní zkoušky jsou součástí  dokončení a předání díla. Zkoušky se dokladují formou písemného protokolu obsahující veškeré projektované, zkoušené a naměřené údaje.
Dva pracovníci á 18hod</t>
  </si>
  <si>
    <t>SOUPIS PRACÍ</t>
  </si>
  <si>
    <t>Soupis prací</t>
  </si>
  <si>
    <t>3a.10</t>
  </si>
  <si>
    <t>Materiál pro zhotovení závěsů, spojovací, těsnící a doplňkový materiál pro celkovou montáž zař.č. 3a</t>
  </si>
  <si>
    <t>Montáž vč. kabeláže a zprovoznění zař. č.3a</t>
  </si>
  <si>
    <t>3b.10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</si>
</sst>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dd/mm/yy"/>
    <numFmt numFmtId="165" formatCode="0.0"/>
    <numFmt numFmtId="166" formatCode="#,##0\ &quot;Kč&quot;"/>
  </numFmts>
  <fonts count="40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</font>
    <font>
      <sz val="8"/>
      <name val="Arial CE"/>
      <charset val="238"/>
    </font>
    <font>
      <sz val="9"/>
      <name val="Arial CE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i/>
      <sz val="10"/>
      <name val="Arial CE"/>
    </font>
    <font>
      <b/>
      <i/>
      <sz val="10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charset val="238"/>
    </font>
    <font>
      <b/>
      <sz val="10"/>
      <name val="Arial CE"/>
    </font>
    <font>
      <sz val="9"/>
      <name val="Arial"/>
      <family val="2"/>
      <charset val="238"/>
    </font>
    <font>
      <sz val="9"/>
      <name val="Symbol"/>
      <family val="1"/>
      <charset val="2"/>
    </font>
    <font>
      <sz val="9"/>
      <name val="Arial"/>
      <family val="2"/>
    </font>
    <font>
      <sz val="9"/>
      <name val="Arial CE"/>
      <charset val="238"/>
    </font>
    <font>
      <b/>
      <sz val="9"/>
      <name val="Arial"/>
      <family val="2"/>
      <charset val="238"/>
    </font>
    <font>
      <sz val="10"/>
      <color indexed="10"/>
      <name val="Arial CE"/>
    </font>
    <font>
      <b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8">
    <xf numFmtId="0" fontId="0" fillId="0" borderId="0"/>
    <xf numFmtId="42" fontId="15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0" fontId="23" fillId="0" borderId="0"/>
    <xf numFmtId="0" fontId="11" fillId="0" borderId="0"/>
    <xf numFmtId="0" fontId="10" fillId="0" borderId="1">
      <alignment horizontal="center" vertical="center" wrapText="1"/>
    </xf>
  </cellStyleXfs>
  <cellXfs count="345">
    <xf numFmtId="0" fontId="0" fillId="0" borderId="0" xfId="0"/>
    <xf numFmtId="0" fontId="3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centerContinuous"/>
    </xf>
    <xf numFmtId="0" fontId="4" fillId="0" borderId="4" xfId="0" applyFont="1" applyBorder="1" applyAlignment="1">
      <alignment horizontal="left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3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15" xfId="0" applyNumberFormat="1" applyBorder="1" applyAlignment="1">
      <alignment horizontal="right"/>
    </xf>
    <xf numFmtId="166" fontId="0" fillId="0" borderId="18" xfId="0" applyNumberFormat="1" applyBorder="1"/>
    <xf numFmtId="166" fontId="0" fillId="0" borderId="0" xfId="0" applyNumberFormat="1"/>
    <xf numFmtId="0" fontId="8" fillId="2" borderId="36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3" fontId="9" fillId="0" borderId="10" xfId="0" applyNumberFormat="1" applyFont="1" applyBorder="1"/>
    <xf numFmtId="3" fontId="9" fillId="0" borderId="39" xfId="0" applyNumberFormat="1" applyFont="1" applyBorder="1"/>
    <xf numFmtId="3" fontId="9" fillId="0" borderId="40" xfId="0" applyNumberFormat="1" applyFont="1" applyBorder="1"/>
    <xf numFmtId="49" fontId="7" fillId="0" borderId="0" xfId="0" applyNumberFormat="1" applyFont="1" applyAlignment="1">
      <alignment horizontal="left" vertical="top"/>
    </xf>
    <xf numFmtId="0" fontId="16" fillId="0" borderId="0" xfId="0" applyFont="1" applyAlignment="1">
      <alignment vertical="top"/>
    </xf>
    <xf numFmtId="0" fontId="9" fillId="0" borderId="34" xfId="0" applyFont="1" applyBorder="1"/>
    <xf numFmtId="0" fontId="12" fillId="0" borderId="0" xfId="0" applyFont="1"/>
    <xf numFmtId="0" fontId="9" fillId="0" borderId="11" xfId="0" applyFont="1" applyBorder="1"/>
    <xf numFmtId="3" fontId="7" fillId="0" borderId="0" xfId="0" applyNumberFormat="1" applyFont="1"/>
    <xf numFmtId="0" fontId="13" fillId="0" borderId="0" xfId="6" applyFont="1" applyAlignment="1">
      <alignment horizontal="centerContinuous" vertical="top"/>
    </xf>
    <xf numFmtId="0" fontId="9" fillId="0" borderId="14" xfId="0" applyFont="1" applyBorder="1"/>
    <xf numFmtId="0" fontId="9" fillId="0" borderId="14" xfId="0" applyFont="1" applyBorder="1" applyAlignment="1">
      <alignment horizontal="right"/>
    </xf>
    <xf numFmtId="49" fontId="12" fillId="0" borderId="0" xfId="0" applyNumberFormat="1" applyFont="1"/>
    <xf numFmtId="0" fontId="4" fillId="0" borderId="3" xfId="0" applyFont="1" applyBorder="1" applyAlignment="1">
      <alignment horizontal="left"/>
    </xf>
    <xf numFmtId="0" fontId="20" fillId="0" borderId="6" xfId="0" applyFont="1" applyBorder="1"/>
    <xf numFmtId="0" fontId="20" fillId="0" borderId="0" xfId="0" applyFont="1"/>
    <xf numFmtId="49" fontId="23" fillId="0" borderId="41" xfId="0" applyNumberFormat="1" applyFont="1" applyBorder="1" applyAlignment="1">
      <alignment horizontal="left" vertical="top"/>
    </xf>
    <xf numFmtId="49" fontId="25" fillId="0" borderId="41" xfId="0" applyNumberFormat="1" applyFont="1" applyBorder="1" applyAlignment="1">
      <alignment horizontal="left" vertical="top" wrapText="1"/>
    </xf>
    <xf numFmtId="49" fontId="25" fillId="0" borderId="41" xfId="0" applyNumberFormat="1" applyFont="1" applyBorder="1" applyAlignment="1">
      <alignment vertical="top" wrapText="1"/>
    </xf>
    <xf numFmtId="49" fontId="23" fillId="0" borderId="41" xfId="0" applyNumberFormat="1" applyFont="1" applyBorder="1" applyAlignment="1">
      <alignment vertical="top" wrapText="1"/>
    </xf>
    <xf numFmtId="49" fontId="25" fillId="0" borderId="41" xfId="0" applyNumberFormat="1" applyFont="1" applyBorder="1" applyAlignment="1">
      <alignment vertical="top"/>
    </xf>
    <xf numFmtId="49" fontId="23" fillId="0" borderId="41" xfId="0" applyNumberFormat="1" applyFont="1" applyBorder="1" applyAlignment="1">
      <alignment horizontal="left" vertical="top" wrapText="1"/>
    </xf>
    <xf numFmtId="49" fontId="23" fillId="3" borderId="41" xfId="4" applyNumberFormat="1" applyFont="1" applyFill="1" applyBorder="1" applyAlignment="1">
      <alignment horizontal="left" vertical="top" wrapText="1"/>
    </xf>
    <xf numFmtId="49" fontId="9" fillId="0" borderId="41" xfId="0" applyNumberFormat="1" applyFont="1" applyBorder="1" applyAlignment="1">
      <alignment horizontal="left" vertical="top"/>
    </xf>
    <xf numFmtId="3" fontId="9" fillId="0" borderId="41" xfId="0" applyNumberFormat="1" applyFont="1" applyBorder="1" applyAlignment="1">
      <alignment vertical="top"/>
    </xf>
    <xf numFmtId="3" fontId="2" fillId="0" borderId="41" xfId="0" applyNumberFormat="1" applyFont="1" applyBorder="1" applyAlignment="1">
      <alignment vertical="top"/>
    </xf>
    <xf numFmtId="3" fontId="23" fillId="3" borderId="41" xfId="4" applyNumberFormat="1" applyFont="1" applyFill="1" applyBorder="1" applyAlignment="1">
      <alignment horizontal="right" vertical="top"/>
    </xf>
    <xf numFmtId="3" fontId="23" fillId="0" borderId="41" xfId="4" applyNumberFormat="1" applyFont="1" applyBorder="1" applyAlignment="1">
      <alignment horizontal="center" vertical="top"/>
    </xf>
    <xf numFmtId="49" fontId="23" fillId="3" borderId="41" xfId="4" applyNumberFormat="1" applyFont="1" applyFill="1" applyBorder="1" applyAlignment="1">
      <alignment horizontal="center" vertical="top"/>
    </xf>
    <xf numFmtId="49" fontId="23" fillId="0" borderId="41" xfId="4" applyNumberFormat="1" applyFont="1" applyBorder="1" applyAlignment="1">
      <alignment horizontal="center" vertical="top" wrapText="1"/>
    </xf>
    <xf numFmtId="49" fontId="23" fillId="0" borderId="41" xfId="4" applyNumberFormat="1" applyFont="1" applyBorder="1" applyAlignment="1">
      <alignment horizontal="left" vertical="top" wrapText="1"/>
    </xf>
    <xf numFmtId="49" fontId="23" fillId="0" borderId="41" xfId="4" applyNumberFormat="1" applyFont="1" applyBorder="1" applyAlignment="1">
      <alignment horizontal="right" vertical="top"/>
    </xf>
    <xf numFmtId="49" fontId="12" fillId="0" borderId="9" xfId="0" applyNumberFormat="1" applyFont="1" applyBorder="1" applyAlignment="1">
      <alignment horizontal="left"/>
    </xf>
    <xf numFmtId="3" fontId="23" fillId="0" borderId="41" xfId="0" applyNumberFormat="1" applyFont="1" applyBorder="1" applyAlignment="1">
      <alignment horizontal="center" vertical="top"/>
    </xf>
    <xf numFmtId="1" fontId="23" fillId="0" borderId="41" xfId="0" applyNumberFormat="1" applyFont="1" applyBorder="1" applyAlignment="1">
      <alignment horizontal="right" vertical="top"/>
    </xf>
    <xf numFmtId="3" fontId="23" fillId="0" borderId="41" xfId="0" applyNumberFormat="1" applyFont="1" applyBorder="1" applyAlignment="1">
      <alignment vertical="top"/>
    </xf>
    <xf numFmtId="49" fontId="7" fillId="0" borderId="41" xfId="0" applyNumberFormat="1" applyFont="1" applyBorder="1" applyAlignment="1">
      <alignment horizontal="left" vertical="top"/>
    </xf>
    <xf numFmtId="49" fontId="7" fillId="0" borderId="41" xfId="0" applyNumberFormat="1" applyFont="1" applyBorder="1" applyAlignment="1">
      <alignment horizontal="left" vertical="top" wrapText="1"/>
    </xf>
    <xf numFmtId="3" fontId="7" fillId="0" borderId="41" xfId="0" applyNumberFormat="1" applyFont="1" applyBorder="1" applyAlignment="1">
      <alignment vertical="top"/>
    </xf>
    <xf numFmtId="0" fontId="11" fillId="0" borderId="42" xfId="0" applyFont="1" applyBorder="1" applyAlignment="1">
      <alignment horizontal="left"/>
    </xf>
    <xf numFmtId="0" fontId="11" fillId="0" borderId="43" xfId="0" applyFont="1" applyBorder="1"/>
    <xf numFmtId="0" fontId="11" fillId="0" borderId="0" xfId="0" applyFont="1"/>
    <xf numFmtId="0" fontId="28" fillId="0" borderId="44" xfId="6" applyFont="1" applyBorder="1"/>
    <xf numFmtId="0" fontId="11" fillId="0" borderId="44" xfId="6" applyBorder="1"/>
    <xf numFmtId="0" fontId="11" fillId="0" borderId="44" xfId="6" applyBorder="1" applyAlignment="1">
      <alignment horizontal="right"/>
    </xf>
    <xf numFmtId="0" fontId="4" fillId="0" borderId="41" xfId="0" applyFont="1" applyBorder="1" applyAlignment="1">
      <alignment horizontal="left" vertical="top"/>
    </xf>
    <xf numFmtId="49" fontId="9" fillId="0" borderId="41" xfId="0" applyNumberFormat="1" applyFont="1" applyBorder="1" applyAlignment="1">
      <alignment vertical="top"/>
    </xf>
    <xf numFmtId="49" fontId="2" fillId="0" borderId="41" xfId="0" applyNumberFormat="1" applyFont="1" applyBorder="1" applyAlignment="1">
      <alignment horizontal="left" vertical="top" wrapText="1"/>
    </xf>
    <xf numFmtId="1" fontId="2" fillId="0" borderId="41" xfId="0" applyNumberFormat="1" applyFont="1" applyBorder="1" applyAlignment="1">
      <alignment horizontal="right" vertical="top"/>
    </xf>
    <xf numFmtId="1" fontId="2" fillId="0" borderId="41" xfId="0" applyNumberFormat="1" applyFont="1" applyBorder="1" applyAlignment="1">
      <alignment vertical="top"/>
    </xf>
    <xf numFmtId="49" fontId="2" fillId="0" borderId="41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1" fontId="2" fillId="0" borderId="0" xfId="0" applyNumberFormat="1" applyFont="1" applyAlignment="1">
      <alignment horizontal="right" vertical="top"/>
    </xf>
    <xf numFmtId="1" fontId="2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49" fontId="2" fillId="0" borderId="41" xfId="0" applyNumberFormat="1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14" fillId="0" borderId="0" xfId="6" applyFont="1" applyAlignment="1">
      <alignment horizontal="centerContinuous" vertical="top"/>
    </xf>
    <xf numFmtId="1" fontId="14" fillId="0" borderId="0" xfId="6" applyNumberFormat="1" applyFont="1" applyAlignment="1">
      <alignment vertical="top"/>
    </xf>
    <xf numFmtId="0" fontId="14" fillId="0" borderId="0" xfId="6" applyFont="1" applyAlignment="1">
      <alignment horizontal="right" vertical="top"/>
    </xf>
    <xf numFmtId="3" fontId="7" fillId="0" borderId="0" xfId="0" applyNumberFormat="1" applyFont="1" applyAlignment="1">
      <alignment vertical="top"/>
    </xf>
    <xf numFmtId="0" fontId="9" fillId="0" borderId="32" xfId="6" applyFont="1" applyBorder="1" applyAlignment="1">
      <alignment horizontal="center" vertical="top"/>
    </xf>
    <xf numFmtId="0" fontId="9" fillId="0" borderId="45" xfId="6" applyFont="1" applyBorder="1" applyAlignment="1">
      <alignment horizontal="center" vertical="top"/>
    </xf>
    <xf numFmtId="0" fontId="9" fillId="0" borderId="14" xfId="6" applyFont="1" applyBorder="1" applyAlignment="1">
      <alignment horizontal="center" vertical="top"/>
    </xf>
    <xf numFmtId="1" fontId="9" fillId="0" borderId="41" xfId="0" applyNumberFormat="1" applyFont="1" applyBorder="1" applyAlignment="1">
      <alignment horizontal="right" vertical="top"/>
    </xf>
    <xf numFmtId="49" fontId="2" fillId="0" borderId="41" xfId="0" applyNumberFormat="1" applyFont="1" applyBorder="1" applyAlignment="1">
      <alignment horizontal="right" vertical="top"/>
    </xf>
    <xf numFmtId="49" fontId="2" fillId="0" borderId="41" xfId="0" applyNumberFormat="1" applyFont="1" applyBorder="1" applyAlignment="1">
      <alignment vertical="top" wrapText="1"/>
    </xf>
    <xf numFmtId="3" fontId="2" fillId="0" borderId="41" xfId="0" applyNumberFormat="1" applyFont="1" applyBorder="1" applyAlignment="1">
      <alignment horizontal="right" vertical="top"/>
    </xf>
    <xf numFmtId="3" fontId="4" fillId="0" borderId="41" xfId="0" applyNumberFormat="1" applyFont="1" applyBorder="1" applyAlignment="1">
      <alignment vertical="top"/>
    </xf>
    <xf numFmtId="49" fontId="23" fillId="0" borderId="41" xfId="0" applyNumberFormat="1" applyFont="1" applyBorder="1" applyAlignment="1">
      <alignment horizontal="right" vertical="top"/>
    </xf>
    <xf numFmtId="3" fontId="25" fillId="0" borderId="41" xfId="0" applyNumberFormat="1" applyFont="1" applyBorder="1" applyAlignment="1">
      <alignment horizontal="center" vertical="top"/>
    </xf>
    <xf numFmtId="1" fontId="25" fillId="0" borderId="41" xfId="0" applyNumberFormat="1" applyFont="1" applyBorder="1" applyAlignment="1">
      <alignment horizontal="right" vertical="top"/>
    </xf>
    <xf numFmtId="3" fontId="25" fillId="0" borderId="41" xfId="0" applyNumberFormat="1" applyFont="1" applyBorder="1" applyAlignment="1">
      <alignment vertical="top"/>
    </xf>
    <xf numFmtId="49" fontId="23" fillId="0" borderId="41" xfId="0" applyNumberFormat="1" applyFont="1" applyBorder="1" applyAlignment="1">
      <alignment vertical="top"/>
    </xf>
    <xf numFmtId="0" fontId="2" fillId="0" borderId="41" xfId="0" applyFont="1" applyBorder="1" applyAlignment="1">
      <alignment vertical="top"/>
    </xf>
    <xf numFmtId="0" fontId="23" fillId="0" borderId="0" xfId="0" applyFont="1"/>
    <xf numFmtId="3" fontId="16" fillId="0" borderId="0" xfId="0" applyNumberFormat="1" applyFont="1" applyAlignment="1">
      <alignment vertical="top"/>
    </xf>
    <xf numFmtId="49" fontId="9" fillId="0" borderId="41" xfId="0" applyNumberFormat="1" applyFont="1" applyBorder="1" applyAlignment="1">
      <alignment horizontal="center" vertical="top"/>
    </xf>
    <xf numFmtId="1" fontId="9" fillId="0" borderId="41" xfId="0" applyNumberFormat="1" applyFont="1" applyBorder="1" applyAlignment="1">
      <alignment vertical="top"/>
    </xf>
    <xf numFmtId="3" fontId="23" fillId="3" borderId="41" xfId="4" applyNumberFormat="1" applyFont="1" applyFill="1" applyBorder="1" applyAlignment="1">
      <alignment horizontal="center" vertical="top"/>
    </xf>
    <xf numFmtId="3" fontId="23" fillId="3" borderId="41" xfId="4" applyNumberFormat="1" applyFont="1" applyFill="1" applyBorder="1" applyAlignment="1">
      <alignment vertical="top"/>
    </xf>
    <xf numFmtId="3" fontId="23" fillId="0" borderId="41" xfId="4" applyNumberFormat="1" applyFont="1" applyBorder="1" applyAlignment="1">
      <alignment horizontal="right" vertical="top"/>
    </xf>
    <xf numFmtId="3" fontId="23" fillId="0" borderId="41" xfId="4" applyNumberFormat="1" applyFont="1" applyBorder="1" applyAlignment="1">
      <alignment vertical="top"/>
    </xf>
    <xf numFmtId="0" fontId="23" fillId="0" borderId="41" xfId="0" applyFont="1" applyBorder="1" applyAlignment="1">
      <alignment vertical="top" wrapText="1"/>
    </xf>
    <xf numFmtId="49" fontId="0" fillId="0" borderId="41" xfId="0" applyNumberFormat="1" applyBorder="1" applyAlignment="1">
      <alignment vertical="top" wrapText="1"/>
    </xf>
    <xf numFmtId="0" fontId="2" fillId="0" borderId="0" xfId="6" applyFont="1" applyAlignment="1">
      <alignment vertical="top"/>
    </xf>
    <xf numFmtId="3" fontId="2" fillId="0" borderId="0" xfId="6" applyNumberFormat="1" applyFont="1" applyAlignment="1">
      <alignment vertical="top"/>
    </xf>
    <xf numFmtId="49" fontId="2" fillId="0" borderId="0" xfId="6" applyNumberFormat="1" applyFont="1" applyAlignment="1">
      <alignment vertical="top"/>
    </xf>
    <xf numFmtId="0" fontId="2" fillId="0" borderId="46" xfId="6" applyFont="1" applyBorder="1" applyAlignment="1">
      <alignment vertical="top"/>
    </xf>
    <xf numFmtId="0" fontId="2" fillId="0" borderId="42" xfId="6" applyFont="1" applyBorder="1" applyAlignment="1">
      <alignment horizontal="left" vertical="top"/>
    </xf>
    <xf numFmtId="0" fontId="2" fillId="0" borderId="43" xfId="6" applyFont="1" applyBorder="1" applyAlignment="1">
      <alignment horizontal="left" vertical="top"/>
    </xf>
    <xf numFmtId="0" fontId="2" fillId="0" borderId="47" xfId="6" applyFont="1" applyBorder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3" fontId="2" fillId="0" borderId="0" xfId="0" applyNumberFormat="1" applyFont="1" applyAlignment="1">
      <alignment horizontal="right" vertical="top"/>
    </xf>
    <xf numFmtId="0" fontId="2" fillId="0" borderId="45" xfId="6" applyFont="1" applyBorder="1" applyAlignment="1">
      <alignment horizontal="center" vertical="top"/>
    </xf>
    <xf numFmtId="49" fontId="2" fillId="0" borderId="45" xfId="6" applyNumberFormat="1" applyFont="1" applyBorder="1" applyAlignment="1">
      <alignment vertical="top"/>
    </xf>
    <xf numFmtId="0" fontId="2" fillId="0" borderId="32" xfId="6" applyFont="1" applyBorder="1" applyAlignment="1">
      <alignment horizontal="center" vertical="top"/>
    </xf>
    <xf numFmtId="1" fontId="2" fillId="0" borderId="32" xfId="6" applyNumberFormat="1" applyFont="1" applyBorder="1" applyAlignment="1">
      <alignment vertical="top"/>
    </xf>
    <xf numFmtId="0" fontId="2" fillId="0" borderId="14" xfId="6" applyFont="1" applyBorder="1" applyAlignment="1">
      <alignment horizontal="center" vertical="top"/>
    </xf>
    <xf numFmtId="49" fontId="2" fillId="0" borderId="14" xfId="6" applyNumberFormat="1" applyFont="1" applyBorder="1" applyAlignment="1">
      <alignment vertical="top"/>
    </xf>
    <xf numFmtId="1" fontId="2" fillId="0" borderId="14" xfId="6" applyNumberFormat="1" applyFont="1" applyBorder="1" applyAlignment="1">
      <alignment vertical="top"/>
    </xf>
    <xf numFmtId="49" fontId="2" fillId="0" borderId="41" xfId="0" applyNumberFormat="1" applyFont="1" applyBorder="1" applyAlignment="1">
      <alignment vertical="top"/>
    </xf>
    <xf numFmtId="1" fontId="23" fillId="0" borderId="41" xfId="0" applyNumberFormat="1" applyFont="1" applyBorder="1" applyAlignment="1">
      <alignment vertical="top"/>
    </xf>
    <xf numFmtId="3" fontId="23" fillId="0" borderId="41" xfId="0" applyNumberFormat="1" applyFont="1" applyBorder="1" applyAlignment="1">
      <alignment horizontal="right" vertical="top"/>
    </xf>
    <xf numFmtId="3" fontId="2" fillId="0" borderId="41" xfId="0" applyNumberFormat="1" applyFont="1" applyBorder="1" applyAlignment="1">
      <alignment horizontal="center" vertical="top"/>
    </xf>
    <xf numFmtId="49" fontId="4" fillId="0" borderId="41" xfId="0" applyNumberFormat="1" applyFont="1" applyBorder="1" applyAlignment="1">
      <alignment horizontal="left" vertical="top"/>
    </xf>
    <xf numFmtId="49" fontId="4" fillId="0" borderId="41" xfId="0" applyNumberFormat="1" applyFont="1" applyBorder="1" applyAlignment="1">
      <alignment horizontal="left" vertical="top" wrapText="1"/>
    </xf>
    <xf numFmtId="49" fontId="2" fillId="0" borderId="41" xfId="6" applyNumberFormat="1" applyFont="1" applyBorder="1" applyAlignment="1">
      <alignment horizontal="left" vertical="top"/>
    </xf>
    <xf numFmtId="49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/>
    </xf>
    <xf numFmtId="3" fontId="2" fillId="0" borderId="0" xfId="1" applyNumberFormat="1" applyFont="1" applyBorder="1" applyAlignment="1">
      <alignment vertical="top"/>
    </xf>
    <xf numFmtId="49" fontId="23" fillId="0" borderId="0" xfId="0" applyNumberFormat="1" applyFont="1" applyAlignment="1">
      <alignment horizontal="left" vertical="top" wrapText="1"/>
    </xf>
    <xf numFmtId="165" fontId="9" fillId="0" borderId="0" xfId="0" applyNumberFormat="1" applyFont="1" applyAlignment="1">
      <alignment vertical="top"/>
    </xf>
    <xf numFmtId="49" fontId="0" fillId="0" borderId="41" xfId="0" applyNumberFormat="1" applyBorder="1" applyAlignment="1">
      <alignment vertical="top"/>
    </xf>
    <xf numFmtId="49" fontId="0" fillId="0" borderId="41" xfId="6" applyNumberFormat="1" applyFont="1" applyBorder="1" applyAlignment="1">
      <alignment horizontal="left" vertical="top"/>
    </xf>
    <xf numFmtId="49" fontId="5" fillId="4" borderId="9" xfId="0" applyNumberFormat="1" applyFont="1" applyFill="1" applyBorder="1"/>
    <xf numFmtId="49" fontId="0" fillId="4" borderId="10" xfId="0" applyNumberFormat="1" applyFill="1" applyBorder="1"/>
    <xf numFmtId="0" fontId="29" fillId="4" borderId="0" xfId="0" applyFont="1" applyFill="1"/>
    <xf numFmtId="0" fontId="24" fillId="4" borderId="0" xfId="0" applyFont="1" applyFill="1"/>
    <xf numFmtId="0" fontId="21" fillId="4" borderId="0" xfId="0" applyFont="1" applyFill="1"/>
    <xf numFmtId="0" fontId="0" fillId="4" borderId="11" xfId="0" applyFill="1" applyBorder="1"/>
    <xf numFmtId="0" fontId="30" fillId="4" borderId="0" xfId="0" applyFont="1" applyFill="1"/>
    <xf numFmtId="49" fontId="21" fillId="4" borderId="21" xfId="0" applyNumberFormat="1" applyFont="1" applyFill="1" applyBorder="1" applyAlignment="1">
      <alignment horizontal="left"/>
    </xf>
    <xf numFmtId="0" fontId="8" fillId="4" borderId="37" xfId="0" applyFont="1" applyFill="1" applyBorder="1"/>
    <xf numFmtId="0" fontId="8" fillId="4" borderId="48" xfId="0" applyFont="1" applyFill="1" applyBorder="1"/>
    <xf numFmtId="166" fontId="8" fillId="4" borderId="37" xfId="0" applyNumberFormat="1" applyFont="1" applyFill="1" applyBorder="1"/>
    <xf numFmtId="0" fontId="8" fillId="4" borderId="49" xfId="0" applyFont="1" applyFill="1" applyBorder="1"/>
    <xf numFmtId="49" fontId="7" fillId="4" borderId="25" xfId="0" applyNumberFormat="1" applyFont="1" applyFill="1" applyBorder="1"/>
    <xf numFmtId="0" fontId="7" fillId="4" borderId="26" xfId="0" applyFont="1" applyFill="1" applyBorder="1"/>
    <xf numFmtId="0" fontId="7" fillId="4" borderId="27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0" fontId="7" fillId="4" borderId="25" xfId="0" applyFont="1" applyFill="1" applyBorder="1"/>
    <xf numFmtId="3" fontId="7" fillId="4" borderId="27" xfId="0" applyNumberFormat="1" applyFont="1" applyFill="1" applyBorder="1"/>
    <xf numFmtId="3" fontId="7" fillId="4" borderId="50" xfId="0" applyNumberFormat="1" applyFont="1" applyFill="1" applyBorder="1"/>
    <xf numFmtId="3" fontId="7" fillId="4" borderId="51" xfId="0" applyNumberFormat="1" applyFont="1" applyFill="1" applyBorder="1"/>
    <xf numFmtId="3" fontId="7" fillId="4" borderId="52" xfId="0" applyNumberFormat="1" applyFont="1" applyFill="1" applyBorder="1"/>
    <xf numFmtId="49" fontId="2" fillId="4" borderId="41" xfId="0" applyNumberFormat="1" applyFont="1" applyFill="1" applyBorder="1" applyAlignment="1">
      <alignment vertical="top"/>
    </xf>
    <xf numFmtId="49" fontId="4" fillId="4" borderId="41" xfId="0" applyNumberFormat="1" applyFont="1" applyFill="1" applyBorder="1" applyAlignment="1">
      <alignment horizontal="left" vertical="top"/>
    </xf>
    <xf numFmtId="0" fontId="4" fillId="4" borderId="41" xfId="0" applyFont="1" applyFill="1" applyBorder="1" applyAlignment="1">
      <alignment vertical="top"/>
    </xf>
    <xf numFmtId="49" fontId="2" fillId="4" borderId="41" xfId="0" applyNumberFormat="1" applyFont="1" applyFill="1" applyBorder="1" applyAlignment="1">
      <alignment horizontal="center" vertical="top"/>
    </xf>
    <xf numFmtId="1" fontId="2" fillId="4" borderId="41" xfId="0" applyNumberFormat="1" applyFont="1" applyFill="1" applyBorder="1" applyAlignment="1">
      <alignment horizontal="right" vertical="top"/>
    </xf>
    <xf numFmtId="3" fontId="2" fillId="4" borderId="41" xfId="0" applyNumberFormat="1" applyFont="1" applyFill="1" applyBorder="1" applyAlignment="1">
      <alignment vertical="top"/>
    </xf>
    <xf numFmtId="49" fontId="4" fillId="4" borderId="41" xfId="0" applyNumberFormat="1" applyFont="1" applyFill="1" applyBorder="1" applyAlignment="1">
      <alignment horizontal="left" vertical="top" wrapText="1"/>
    </xf>
    <xf numFmtId="1" fontId="2" fillId="4" borderId="41" xfId="0" applyNumberFormat="1" applyFont="1" applyFill="1" applyBorder="1" applyAlignment="1">
      <alignment vertical="top"/>
    </xf>
    <xf numFmtId="3" fontId="4" fillId="4" borderId="41" xfId="0" applyNumberFormat="1" applyFont="1" applyFill="1" applyBorder="1" applyAlignment="1">
      <alignment vertical="top"/>
    </xf>
    <xf numFmtId="0" fontId="2" fillId="4" borderId="41" xfId="0" applyFont="1" applyFill="1" applyBorder="1" applyAlignment="1">
      <alignment vertical="top"/>
    </xf>
    <xf numFmtId="49" fontId="25" fillId="4" borderId="41" xfId="0" applyNumberFormat="1" applyFont="1" applyFill="1" applyBorder="1" applyAlignment="1">
      <alignment horizontal="left" vertical="top"/>
    </xf>
    <xf numFmtId="3" fontId="23" fillId="4" borderId="41" xfId="0" applyNumberFormat="1" applyFont="1" applyFill="1" applyBorder="1" applyAlignment="1">
      <alignment horizontal="center" vertical="top"/>
    </xf>
    <xf numFmtId="1" fontId="23" fillId="4" borderId="41" xfId="0" applyNumberFormat="1" applyFont="1" applyFill="1" applyBorder="1" applyAlignment="1">
      <alignment horizontal="right" vertical="top"/>
    </xf>
    <xf numFmtId="3" fontId="23" fillId="4" borderId="41" xfId="0" applyNumberFormat="1" applyFont="1" applyFill="1" applyBorder="1" applyAlignment="1">
      <alignment vertical="top"/>
    </xf>
    <xf numFmtId="0" fontId="4" fillId="4" borderId="41" xfId="0" applyFont="1" applyFill="1" applyBorder="1" applyAlignment="1">
      <alignment vertical="top" wrapText="1"/>
    </xf>
    <xf numFmtId="0" fontId="2" fillId="4" borderId="41" xfId="0" applyFont="1" applyFill="1" applyBorder="1" applyAlignment="1">
      <alignment horizontal="center" vertical="top"/>
    </xf>
    <xf numFmtId="3" fontId="4" fillId="4" borderId="41" xfId="0" applyNumberFormat="1" applyFont="1" applyFill="1" applyBorder="1" applyAlignment="1">
      <alignment horizontal="right" vertical="top"/>
    </xf>
    <xf numFmtId="49" fontId="25" fillId="4" borderId="41" xfId="0" applyNumberFormat="1" applyFont="1" applyFill="1" applyBorder="1" applyAlignment="1">
      <alignment vertical="top"/>
    </xf>
    <xf numFmtId="49" fontId="23" fillId="4" borderId="41" xfId="0" applyNumberFormat="1" applyFont="1" applyFill="1" applyBorder="1" applyAlignment="1">
      <alignment horizontal="right" vertical="top"/>
    </xf>
    <xf numFmtId="49" fontId="4" fillId="4" borderId="41" xfId="0" applyNumberFormat="1" applyFont="1" applyFill="1" applyBorder="1" applyAlignment="1">
      <alignment vertical="top"/>
    </xf>
    <xf numFmtId="0" fontId="2" fillId="4" borderId="0" xfId="0" applyFont="1" applyFill="1" applyAlignment="1">
      <alignment vertical="top"/>
    </xf>
    <xf numFmtId="49" fontId="2" fillId="4" borderId="0" xfId="0" applyNumberFormat="1" applyFont="1" applyFill="1" applyAlignment="1">
      <alignment vertical="top"/>
    </xf>
    <xf numFmtId="49" fontId="4" fillId="4" borderId="0" xfId="0" applyNumberFormat="1" applyFont="1" applyFill="1" applyAlignment="1">
      <alignment horizontal="left" vertical="top"/>
    </xf>
    <xf numFmtId="49" fontId="2" fillId="4" borderId="0" xfId="0" applyNumberFormat="1" applyFont="1" applyFill="1" applyAlignment="1">
      <alignment horizontal="center" vertical="top"/>
    </xf>
    <xf numFmtId="1" fontId="2" fillId="4" borderId="0" xfId="0" applyNumberFormat="1" applyFont="1" applyFill="1" applyAlignment="1">
      <alignment vertical="top"/>
    </xf>
    <xf numFmtId="3" fontId="2" fillId="4" borderId="0" xfId="0" applyNumberFormat="1" applyFont="1" applyFill="1" applyAlignment="1">
      <alignment vertical="top"/>
    </xf>
    <xf numFmtId="3" fontId="4" fillId="4" borderId="0" xfId="0" applyNumberFormat="1" applyFont="1" applyFill="1" applyAlignment="1">
      <alignment vertical="top"/>
    </xf>
    <xf numFmtId="49" fontId="0" fillId="0" borderId="41" xfId="0" applyNumberForma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41" xfId="0" applyNumberFormat="1" applyBorder="1" applyAlignment="1">
      <alignment horizontal="left" vertical="top"/>
    </xf>
    <xf numFmtId="0" fontId="0" fillId="0" borderId="41" xfId="0" applyBorder="1" applyAlignment="1">
      <alignment horizontal="center" vertical="top"/>
    </xf>
    <xf numFmtId="1" fontId="0" fillId="0" borderId="41" xfId="0" applyNumberFormat="1" applyBorder="1" applyAlignment="1">
      <alignment horizontal="right" vertical="top"/>
    </xf>
    <xf numFmtId="3" fontId="0" fillId="0" borderId="0" xfId="0" applyNumberFormat="1" applyAlignment="1">
      <alignment vertical="top"/>
    </xf>
    <xf numFmtId="0" fontId="0" fillId="0" borderId="0" xfId="0" applyAlignment="1">
      <alignment vertical="top"/>
    </xf>
    <xf numFmtId="3" fontId="0" fillId="0" borderId="41" xfId="0" applyNumberFormat="1" applyBorder="1" applyAlignment="1">
      <alignment horizontal="center" vertical="top"/>
    </xf>
    <xf numFmtId="3" fontId="11" fillId="0" borderId="41" xfId="0" applyNumberFormat="1" applyFont="1" applyBorder="1" applyAlignment="1">
      <alignment vertical="top"/>
    </xf>
    <xf numFmtId="49" fontId="11" fillId="0" borderId="41" xfId="0" applyNumberFormat="1" applyFont="1" applyBorder="1" applyAlignment="1">
      <alignment horizontal="center" vertical="top"/>
    </xf>
    <xf numFmtId="3" fontId="21" fillId="0" borderId="41" xfId="0" applyNumberFormat="1" applyFont="1" applyBorder="1" applyAlignment="1">
      <alignment vertical="top"/>
    </xf>
    <xf numFmtId="1" fontId="17" fillId="0" borderId="41" xfId="0" applyNumberFormat="1" applyFont="1" applyBorder="1" applyAlignment="1">
      <alignment horizontal="right" vertical="top"/>
    </xf>
    <xf numFmtId="49" fontId="11" fillId="0" borderId="41" xfId="0" applyNumberFormat="1" applyFont="1" applyBorder="1" applyAlignment="1">
      <alignment horizontal="left" vertical="top" wrapText="1"/>
    </xf>
    <xf numFmtId="1" fontId="11" fillId="0" borderId="41" xfId="0" applyNumberFormat="1" applyFont="1" applyBorder="1" applyAlignment="1">
      <alignment horizontal="right" vertical="top"/>
    </xf>
    <xf numFmtId="49" fontId="32" fillId="4" borderId="41" xfId="0" applyNumberFormat="1" applyFont="1" applyFill="1" applyBorder="1" applyAlignment="1">
      <alignment horizontal="left" vertical="top"/>
    </xf>
    <xf numFmtId="0" fontId="11" fillId="4" borderId="41" xfId="0" applyFont="1" applyFill="1" applyBorder="1" applyAlignment="1">
      <alignment vertical="top"/>
    </xf>
    <xf numFmtId="49" fontId="11" fillId="4" borderId="41" xfId="0" applyNumberFormat="1" applyFont="1" applyFill="1" applyBorder="1" applyAlignment="1">
      <alignment horizontal="center" vertical="top"/>
    </xf>
    <xf numFmtId="1" fontId="11" fillId="4" borderId="41" xfId="0" applyNumberFormat="1" applyFont="1" applyFill="1" applyBorder="1" applyAlignment="1">
      <alignment vertical="top"/>
    </xf>
    <xf numFmtId="3" fontId="11" fillId="4" borderId="41" xfId="0" applyNumberFormat="1" applyFont="1" applyFill="1" applyBorder="1" applyAlignment="1">
      <alignment vertical="top"/>
    </xf>
    <xf numFmtId="0" fontId="17" fillId="0" borderId="41" xfId="0" applyFont="1" applyBorder="1" applyAlignment="1">
      <alignment vertical="top" wrapText="1"/>
    </xf>
    <xf numFmtId="49" fontId="0" fillId="0" borderId="41" xfId="0" applyNumberFormat="1" applyBorder="1" applyAlignment="1">
      <alignment horizontal="center" vertical="top"/>
    </xf>
    <xf numFmtId="3" fontId="31" fillId="0" borderId="41" xfId="0" applyNumberFormat="1" applyFont="1" applyBorder="1" applyAlignment="1">
      <alignment vertical="top"/>
    </xf>
    <xf numFmtId="3" fontId="0" fillId="0" borderId="41" xfId="0" applyNumberFormat="1" applyBorder="1" applyAlignment="1">
      <alignment vertical="top"/>
    </xf>
    <xf numFmtId="49" fontId="7" fillId="4" borderId="41" xfId="0" applyNumberFormat="1" applyFont="1" applyFill="1" applyBorder="1" applyAlignment="1">
      <alignment horizontal="left" vertical="top"/>
    </xf>
    <xf numFmtId="0" fontId="7" fillId="4" borderId="41" xfId="0" applyFont="1" applyFill="1" applyBorder="1" applyAlignment="1">
      <alignment vertical="top"/>
    </xf>
    <xf numFmtId="3" fontId="9" fillId="4" borderId="41" xfId="0" applyNumberFormat="1" applyFont="1" applyFill="1" applyBorder="1" applyAlignment="1">
      <alignment vertical="top"/>
    </xf>
    <xf numFmtId="49" fontId="11" fillId="0" borderId="41" xfId="0" applyNumberFormat="1" applyFont="1" applyBorder="1" applyAlignment="1">
      <alignment horizontal="left" vertical="top"/>
    </xf>
    <xf numFmtId="49" fontId="32" fillId="4" borderId="41" xfId="0" applyNumberFormat="1" applyFont="1" applyFill="1" applyBorder="1" applyAlignment="1">
      <alignment horizontal="left" vertical="top" wrapText="1"/>
    </xf>
    <xf numFmtId="3" fontId="32" fillId="4" borderId="41" xfId="0" applyNumberFormat="1" applyFont="1" applyFill="1" applyBorder="1" applyAlignment="1">
      <alignment vertical="top"/>
    </xf>
    <xf numFmtId="3" fontId="17" fillId="0" borderId="41" xfId="0" applyNumberFormat="1" applyFont="1" applyBorder="1" applyAlignment="1">
      <alignment horizontal="right" vertical="top"/>
    </xf>
    <xf numFmtId="1" fontId="11" fillId="0" borderId="41" xfId="0" applyNumberFormat="1" applyFont="1" applyBorder="1" applyAlignment="1">
      <alignment vertical="top"/>
    </xf>
    <xf numFmtId="165" fontId="2" fillId="0" borderId="41" xfId="0" applyNumberFormat="1" applyFont="1" applyBorder="1" applyAlignment="1">
      <alignment vertical="top"/>
    </xf>
    <xf numFmtId="49" fontId="33" fillId="0" borderId="41" xfId="0" applyNumberFormat="1" applyFont="1" applyBorder="1" applyAlignment="1">
      <alignment horizontal="left" vertical="top" wrapText="1"/>
    </xf>
    <xf numFmtId="0" fontId="11" fillId="0" borderId="0" xfId="0" applyFont="1" applyAlignment="1">
      <alignment vertical="top"/>
    </xf>
    <xf numFmtId="49" fontId="36" fillId="0" borderId="41" xfId="0" applyNumberFormat="1" applyFont="1" applyBorder="1" applyAlignment="1">
      <alignment horizontal="left" vertical="top" wrapText="1"/>
    </xf>
    <xf numFmtId="49" fontId="37" fillId="0" borderId="41" xfId="0" applyNumberFormat="1" applyFont="1" applyBorder="1" applyAlignment="1">
      <alignment vertical="top" wrapText="1"/>
    </xf>
    <xf numFmtId="0" fontId="4" fillId="0" borderId="41" xfId="6" applyFont="1" applyBorder="1" applyAlignment="1">
      <alignment horizontal="left" vertical="top"/>
    </xf>
    <xf numFmtId="49" fontId="11" fillId="0" borderId="41" xfId="6" applyNumberFormat="1" applyBorder="1" applyAlignment="1">
      <alignment vertical="top"/>
    </xf>
    <xf numFmtId="0" fontId="11" fillId="0" borderId="41" xfId="6" applyBorder="1" applyAlignment="1">
      <alignment horizontal="center" vertical="top"/>
    </xf>
    <xf numFmtId="0" fontId="2" fillId="0" borderId="59" xfId="6" applyFont="1" applyBorder="1" applyAlignment="1">
      <alignment horizontal="center" vertical="top"/>
    </xf>
    <xf numFmtId="1" fontId="2" fillId="0" borderId="59" xfId="6" applyNumberFormat="1" applyFont="1" applyBorder="1" applyAlignment="1">
      <alignment vertical="top"/>
    </xf>
    <xf numFmtId="0" fontId="9" fillId="0" borderId="59" xfId="6" applyFont="1" applyBorder="1" applyAlignment="1">
      <alignment horizontal="center" vertical="top"/>
    </xf>
    <xf numFmtId="49" fontId="31" fillId="4" borderId="0" xfId="0" applyNumberFormat="1" applyFont="1" applyFill="1" applyAlignment="1">
      <alignment horizontal="center" vertical="top"/>
    </xf>
    <xf numFmtId="1" fontId="31" fillId="4" borderId="0" xfId="0" applyNumberFormat="1" applyFont="1" applyFill="1" applyAlignment="1">
      <alignment vertical="top"/>
    </xf>
    <xf numFmtId="3" fontId="31" fillId="4" borderId="0" xfId="0" applyNumberFormat="1" applyFont="1" applyFill="1" applyAlignment="1">
      <alignment vertical="top"/>
    </xf>
    <xf numFmtId="0" fontId="31" fillId="4" borderId="0" xfId="0" applyFont="1" applyFill="1" applyAlignment="1">
      <alignment vertical="top"/>
    </xf>
    <xf numFmtId="49" fontId="11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center" vertical="top"/>
    </xf>
    <xf numFmtId="1" fontId="11" fillId="0" borderId="0" xfId="0" applyNumberFormat="1" applyFont="1" applyAlignment="1">
      <alignment vertical="top"/>
    </xf>
    <xf numFmtId="3" fontId="11" fillId="0" borderId="0" xfId="0" applyNumberFormat="1" applyFont="1" applyAlignment="1">
      <alignment vertical="top"/>
    </xf>
    <xf numFmtId="3" fontId="11" fillId="0" borderId="0" xfId="2" applyNumberFormat="1" applyFont="1" applyBorder="1" applyAlignment="1">
      <alignment vertical="top"/>
    </xf>
    <xf numFmtId="49" fontId="32" fillId="4" borderId="0" xfId="0" applyNumberFormat="1" applyFont="1" applyFill="1" applyAlignment="1">
      <alignment horizontal="left" vertical="top"/>
    </xf>
    <xf numFmtId="49" fontId="11" fillId="4" borderId="0" xfId="0" applyNumberFormat="1" applyFont="1" applyFill="1" applyAlignment="1">
      <alignment horizontal="center" vertical="top"/>
    </xf>
    <xf numFmtId="1" fontId="11" fillId="4" borderId="0" xfId="0" applyNumberFormat="1" applyFont="1" applyFill="1" applyAlignment="1">
      <alignment vertical="top"/>
    </xf>
    <xf numFmtId="3" fontId="11" fillId="4" borderId="0" xfId="0" applyNumberFormat="1" applyFont="1" applyFill="1" applyAlignment="1">
      <alignment vertical="top"/>
    </xf>
    <xf numFmtId="3" fontId="32" fillId="4" borderId="0" xfId="0" applyNumberFormat="1" applyFont="1" applyFill="1" applyAlignment="1">
      <alignment vertical="top"/>
    </xf>
    <xf numFmtId="49" fontId="11" fillId="0" borderId="0" xfId="0" applyNumberFormat="1" applyFont="1" applyAlignment="1">
      <alignment horizontal="left" vertical="top"/>
    </xf>
    <xf numFmtId="0" fontId="38" fillId="0" borderId="0" xfId="0" applyFont="1" applyAlignment="1">
      <alignment vertical="top"/>
    </xf>
    <xf numFmtId="3" fontId="31" fillId="0" borderId="0" xfId="0" applyNumberFormat="1" applyFont="1" applyAlignment="1">
      <alignment vertical="top"/>
    </xf>
    <xf numFmtId="0" fontId="31" fillId="0" borderId="0" xfId="0" applyFont="1" applyAlignment="1">
      <alignment vertical="top"/>
    </xf>
    <xf numFmtId="0" fontId="7" fillId="0" borderId="11" xfId="0" applyFont="1" applyBorder="1"/>
    <xf numFmtId="0" fontId="7" fillId="0" borderId="10" xfId="0" applyFont="1" applyBorder="1"/>
    <xf numFmtId="0" fontId="7" fillId="0" borderId="39" xfId="0" applyFont="1" applyBorder="1"/>
    <xf numFmtId="0" fontId="7" fillId="0" borderId="40" xfId="0" applyFont="1" applyBorder="1"/>
    <xf numFmtId="0" fontId="39" fillId="0" borderId="0" xfId="0" applyFont="1"/>
    <xf numFmtId="0" fontId="7" fillId="0" borderId="25" xfId="0" applyFont="1" applyBorder="1"/>
    <xf numFmtId="0" fontId="7" fillId="0" borderId="26" xfId="0" applyFont="1" applyBorder="1"/>
    <xf numFmtId="3" fontId="7" fillId="0" borderId="27" xfId="0" applyNumberFormat="1" applyFont="1" applyBorder="1"/>
    <xf numFmtId="3" fontId="7" fillId="0" borderId="50" xfId="0" applyNumberFormat="1" applyFont="1" applyBorder="1"/>
    <xf numFmtId="3" fontId="7" fillId="0" borderId="51" xfId="0" applyNumberFormat="1" applyFont="1" applyBorder="1"/>
    <xf numFmtId="3" fontId="7" fillId="0" borderId="52" xfId="0" applyNumberFormat="1" applyFont="1" applyBorder="1"/>
    <xf numFmtId="0" fontId="4" fillId="0" borderId="26" xfId="0" applyFont="1" applyBorder="1"/>
    <xf numFmtId="0" fontId="4" fillId="0" borderId="25" xfId="0" applyFont="1" applyBorder="1"/>
    <xf numFmtId="3" fontId="4" fillId="0" borderId="27" xfId="0" applyNumberFormat="1" applyFont="1" applyBorder="1"/>
    <xf numFmtId="3" fontId="4" fillId="0" borderId="50" xfId="0" applyNumberFormat="1" applyFont="1" applyBorder="1"/>
    <xf numFmtId="3" fontId="4" fillId="0" borderId="51" xfId="0" applyNumberFormat="1" applyFont="1" applyBorder="1"/>
    <xf numFmtId="3" fontId="4" fillId="0" borderId="52" xfId="0" applyNumberFormat="1" applyFont="1" applyBorder="1"/>
    <xf numFmtId="0" fontId="0" fillId="0" borderId="0" xfId="0" applyAlignment="1">
      <alignment horizontal="left" wrapText="1"/>
    </xf>
    <xf numFmtId="0" fontId="22" fillId="0" borderId="18" xfId="0" applyFont="1" applyBorder="1" applyAlignment="1">
      <alignment horizontal="left"/>
    </xf>
    <xf numFmtId="0" fontId="22" fillId="0" borderId="32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7" fillId="0" borderId="53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46" xfId="6" applyBorder="1" applyAlignment="1">
      <alignment horizontal="center"/>
    </xf>
    <xf numFmtId="0" fontId="11" fillId="0" borderId="54" xfId="6" applyBorder="1" applyAlignment="1">
      <alignment horizontal="center"/>
    </xf>
    <xf numFmtId="0" fontId="11" fillId="0" borderId="47" xfId="6" applyBorder="1" applyAlignment="1">
      <alignment horizontal="center"/>
    </xf>
    <xf numFmtId="0" fontId="11" fillId="0" borderId="55" xfId="6" applyBorder="1" applyAlignment="1">
      <alignment horizontal="center"/>
    </xf>
    <xf numFmtId="0" fontId="11" fillId="0" borderId="56" xfId="6" applyBorder="1" applyAlignment="1">
      <alignment horizontal="left"/>
    </xf>
    <xf numFmtId="0" fontId="11" fillId="0" borderId="44" xfId="6" applyBorder="1" applyAlignment="1">
      <alignment horizontal="left"/>
    </xf>
    <xf numFmtId="0" fontId="11" fillId="0" borderId="57" xfId="6" applyBorder="1" applyAlignment="1">
      <alignment horizontal="left"/>
    </xf>
    <xf numFmtId="0" fontId="19" fillId="0" borderId="58" xfId="6" applyFont="1" applyBorder="1" applyAlignment="1">
      <alignment horizontal="left" vertical="center"/>
    </xf>
    <xf numFmtId="0" fontId="19" fillId="0" borderId="42" xfId="0" applyFont="1" applyBorder="1" applyAlignment="1">
      <alignment horizontal="left" vertical="center"/>
    </xf>
    <xf numFmtId="0" fontId="0" fillId="0" borderId="42" xfId="0" applyBorder="1"/>
    <xf numFmtId="0" fontId="0" fillId="0" borderId="44" xfId="6" applyFont="1" applyBorder="1" applyAlignment="1">
      <alignment vertical="top"/>
    </xf>
    <xf numFmtId="0" fontId="2" fillId="0" borderId="44" xfId="0" applyFont="1" applyBorder="1" applyAlignment="1">
      <alignment vertical="top"/>
    </xf>
    <xf numFmtId="0" fontId="2" fillId="0" borderId="55" xfId="0" applyFont="1" applyBorder="1" applyAlignment="1">
      <alignment vertical="top"/>
    </xf>
    <xf numFmtId="0" fontId="13" fillId="0" borderId="0" xfId="6" applyFont="1" applyAlignment="1">
      <alignment horizontal="center" vertical="top"/>
    </xf>
    <xf numFmtId="0" fontId="2" fillId="0" borderId="56" xfId="6" applyFont="1" applyBorder="1" applyAlignment="1">
      <alignment horizontal="left" vertical="top" shrinkToFit="1"/>
    </xf>
    <xf numFmtId="0" fontId="2" fillId="0" borderId="57" xfId="0" applyFont="1" applyBorder="1" applyAlignment="1">
      <alignment horizontal="left" vertical="top"/>
    </xf>
    <xf numFmtId="0" fontId="0" fillId="0" borderId="42" xfId="6" applyFont="1" applyBorder="1" applyAlignment="1">
      <alignment vertical="top" wrapText="1"/>
    </xf>
    <xf numFmtId="0" fontId="2" fillId="0" borderId="42" xfId="0" applyFont="1" applyBorder="1" applyAlignment="1">
      <alignment vertical="top" wrapText="1"/>
    </xf>
    <xf numFmtId="0" fontId="2" fillId="0" borderId="54" xfId="0" applyFont="1" applyBorder="1" applyAlignment="1">
      <alignment vertical="top" wrapText="1"/>
    </xf>
    <xf numFmtId="49" fontId="4" fillId="0" borderId="41" xfId="0" applyNumberFormat="1" applyFont="1" applyBorder="1" applyAlignment="1">
      <alignment vertical="top" wrapText="1"/>
    </xf>
    <xf numFmtId="3" fontId="23" fillId="5" borderId="41" xfId="4" applyNumberFormat="1" applyFont="1" applyFill="1" applyBorder="1" applyAlignment="1">
      <alignment vertical="top"/>
    </xf>
    <xf numFmtId="0" fontId="11" fillId="5" borderId="0" xfId="0" applyFont="1" applyFill="1" applyAlignment="1">
      <alignment vertical="top"/>
    </xf>
    <xf numFmtId="49" fontId="31" fillId="5" borderId="0" xfId="0" applyNumberFormat="1" applyFont="1" applyFill="1" applyAlignment="1">
      <alignment vertical="top"/>
    </xf>
    <xf numFmtId="0" fontId="38" fillId="5" borderId="0" xfId="0" applyFont="1" applyFill="1" applyAlignment="1">
      <alignment vertical="top"/>
    </xf>
    <xf numFmtId="49" fontId="11" fillId="5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</cellXfs>
  <cellStyles count="8">
    <cellStyle name="Měny bez des. míst" xfId="1" builtinId="7"/>
    <cellStyle name="Měny bez des. míst 2" xfId="2" xr:uid="{00000000-0005-0000-0000-000001000000}"/>
    <cellStyle name="Měny bez des. míst 3" xfId="3" xr:uid="{00000000-0005-0000-0000-000002000000}"/>
    <cellStyle name="Normální" xfId="0" builtinId="0"/>
    <cellStyle name="Normální 2" xfId="4" xr:uid="{00000000-0005-0000-0000-000004000000}"/>
    <cellStyle name="Normální 3" xfId="5" xr:uid="{00000000-0005-0000-0000-000005000000}"/>
    <cellStyle name="normální_POL.XLS" xfId="6" xr:uid="{00000000-0005-0000-0000-000006000000}"/>
    <cellStyle name="Podhlavička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3143250</xdr:colOff>
      <xdr:row>554</xdr:row>
      <xdr:rowOff>0</xdr:rowOff>
    </xdr:from>
    <xdr:to>
      <xdr:col>6</xdr:col>
      <xdr:colOff>85725</xdr:colOff>
      <xdr:row>559</xdr:row>
      <xdr:rowOff>142875</xdr:rowOff>
    </xdr:to>
    <xdr:pic>
      <xdr:nvPicPr>
        <xdr:cNvPr id="1025" name="Picture 1" descr="razitko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86200" y="135693150"/>
          <a:ext cx="15430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BE55"/>
  <sheetViews>
    <sheetView showZeros="0" tabSelected="1" view="pageBreakPreview" zoomScaleNormal="100" workbookViewId="0">
      <selection activeCell="D24" sqref="D2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412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10</v>
      </c>
      <c r="B2" s="4"/>
      <c r="C2" s="5"/>
      <c r="D2" s="77">
        <f>Rekapitulace!G2</f>
        <v>0</v>
      </c>
      <c r="E2" s="4"/>
      <c r="F2" s="4"/>
      <c r="G2" s="6"/>
    </row>
    <row r="3" spans="1:57" ht="3" customHeight="1" x14ac:dyDescent="0.2">
      <c r="A3" s="7"/>
      <c r="B3" s="8"/>
      <c r="C3" s="78"/>
      <c r="D3" s="78"/>
      <c r="E3" s="7"/>
      <c r="F3" s="7"/>
      <c r="G3" s="9"/>
    </row>
    <row r="4" spans="1:57" ht="12" customHeight="1" x14ac:dyDescent="0.2">
      <c r="A4" s="10" t="s">
        <v>11</v>
      </c>
      <c r="B4" s="11"/>
      <c r="C4" s="79" t="s">
        <v>12</v>
      </c>
      <c r="D4" s="79"/>
      <c r="F4" s="50" t="s">
        <v>13</v>
      </c>
      <c r="G4" s="12"/>
    </row>
    <row r="5" spans="1:57" ht="12.95" customHeight="1" x14ac:dyDescent="0.2">
      <c r="A5" s="182"/>
      <c r="B5" s="183"/>
      <c r="C5" s="184" t="s">
        <v>207</v>
      </c>
      <c r="D5" s="185"/>
      <c r="E5" s="186"/>
      <c r="F5" s="186"/>
      <c r="G5" s="187"/>
    </row>
    <row r="6" spans="1:57" ht="12.95" customHeight="1" x14ac:dyDescent="0.2">
      <c r="A6" s="13" t="s">
        <v>15</v>
      </c>
      <c r="B6" s="14"/>
      <c r="C6" s="74" t="s">
        <v>16</v>
      </c>
      <c r="D6" s="74"/>
      <c r="E6" s="74"/>
      <c r="F6" s="75" t="s">
        <v>17</v>
      </c>
      <c r="G6" s="17"/>
    </row>
    <row r="7" spans="1:57" ht="12.95" customHeight="1" x14ac:dyDescent="0.2">
      <c r="A7" s="182"/>
      <c r="B7" s="183"/>
      <c r="C7" s="188" t="s">
        <v>381</v>
      </c>
      <c r="D7" s="186"/>
      <c r="E7" s="186"/>
      <c r="F7" s="189"/>
      <c r="G7" s="189"/>
    </row>
    <row r="8" spans="1:57" x14ac:dyDescent="0.2">
      <c r="A8" s="13" t="s">
        <v>18</v>
      </c>
      <c r="B8" s="15"/>
      <c r="C8" s="310"/>
      <c r="D8" s="311"/>
      <c r="E8" s="16" t="s">
        <v>19</v>
      </c>
      <c r="F8" s="15"/>
      <c r="G8" s="17">
        <v>0</v>
      </c>
    </row>
    <row r="9" spans="1:57" x14ac:dyDescent="0.2">
      <c r="A9" s="13" t="s">
        <v>20</v>
      </c>
      <c r="B9" s="15"/>
      <c r="C9" s="312"/>
      <c r="D9" s="313"/>
      <c r="E9" s="16" t="s">
        <v>21</v>
      </c>
      <c r="F9" s="15"/>
      <c r="G9" s="18">
        <f>IF(PocetMJ=0,,ROUND((F30+F32)/PocetMJ,1))</f>
        <v>0</v>
      </c>
    </row>
    <row r="10" spans="1:57" x14ac:dyDescent="0.2">
      <c r="A10" s="19" t="s">
        <v>22</v>
      </c>
      <c r="B10" s="20"/>
      <c r="C10" s="20"/>
      <c r="D10" s="20"/>
      <c r="E10" s="21" t="s">
        <v>23</v>
      </c>
      <c r="F10" s="20"/>
      <c r="G10" s="22">
        <v>0</v>
      </c>
    </row>
    <row r="11" spans="1:57" x14ac:dyDescent="0.2">
      <c r="A11" s="10" t="s">
        <v>78</v>
      </c>
      <c r="C11" t="s">
        <v>208</v>
      </c>
      <c r="E11" s="23" t="s">
        <v>24</v>
      </c>
      <c r="F11" t="s">
        <v>9</v>
      </c>
      <c r="G11" s="12"/>
      <c r="BA11" s="24"/>
      <c r="BB11" s="24"/>
      <c r="BC11" s="24"/>
      <c r="BD11" s="24"/>
      <c r="BE11" s="24"/>
    </row>
    <row r="12" spans="1:57" x14ac:dyDescent="0.2">
      <c r="A12" s="10"/>
      <c r="E12" s="314"/>
      <c r="F12" s="315"/>
      <c r="G12" s="316"/>
    </row>
    <row r="13" spans="1:57" ht="28.5" customHeight="1" thickBot="1" x14ac:dyDescent="0.25">
      <c r="A13" s="25" t="s">
        <v>25</v>
      </c>
      <c r="B13" s="26"/>
      <c r="C13" s="26"/>
      <c r="D13" s="26"/>
      <c r="E13" s="27"/>
      <c r="F13" s="27"/>
      <c r="G13" s="28"/>
    </row>
    <row r="14" spans="1:57" ht="17.25" customHeight="1" thickBot="1" x14ac:dyDescent="0.25">
      <c r="A14" s="29" t="s">
        <v>26</v>
      </c>
      <c r="B14" s="30"/>
      <c r="C14" s="31"/>
      <c r="D14" s="32" t="s">
        <v>27</v>
      </c>
      <c r="E14" s="33"/>
      <c r="F14" s="33"/>
      <c r="G14" s="31"/>
    </row>
    <row r="15" spans="1:57" ht="15.95" customHeight="1" x14ac:dyDescent="0.2">
      <c r="A15" s="34"/>
      <c r="B15" s="7" t="s">
        <v>28</v>
      </c>
      <c r="C15" s="35">
        <f>SUM(Rekapitulace!G29)</f>
        <v>0</v>
      </c>
      <c r="D15" s="69" t="s">
        <v>64</v>
      </c>
      <c r="E15" s="36"/>
      <c r="F15" s="37"/>
      <c r="G15" s="35"/>
    </row>
    <row r="16" spans="1:57" ht="15.95" customHeight="1" x14ac:dyDescent="0.2">
      <c r="A16" s="34" t="s">
        <v>29</v>
      </c>
      <c r="B16" s="7" t="s">
        <v>30</v>
      </c>
      <c r="C16" s="35">
        <f>SUM(Rekapitulace!H29)</f>
        <v>0</v>
      </c>
      <c r="D16" s="69" t="s">
        <v>65</v>
      </c>
      <c r="E16" s="38"/>
      <c r="F16" s="39"/>
      <c r="G16" s="35"/>
    </row>
    <row r="17" spans="1:7" ht="15.95" customHeight="1" x14ac:dyDescent="0.2">
      <c r="A17" s="34" t="s">
        <v>31</v>
      </c>
      <c r="B17" s="7" t="s">
        <v>32</v>
      </c>
      <c r="C17" s="35">
        <f>HSV</f>
        <v>0</v>
      </c>
      <c r="D17" s="69" t="s">
        <v>66</v>
      </c>
      <c r="E17" s="38"/>
      <c r="F17" s="39"/>
      <c r="G17" s="35"/>
    </row>
    <row r="18" spans="1:7" ht="15.95" customHeight="1" x14ac:dyDescent="0.2">
      <c r="A18" s="40" t="s">
        <v>33</v>
      </c>
      <c r="B18" s="7" t="s">
        <v>34</v>
      </c>
      <c r="C18" s="35">
        <f>SUM(Rekapitulace!F29)</f>
        <v>0</v>
      </c>
      <c r="D18" s="69" t="s">
        <v>67</v>
      </c>
      <c r="E18" s="38"/>
      <c r="F18" s="39"/>
      <c r="G18" s="35"/>
    </row>
    <row r="19" spans="1:7" ht="15.95" customHeight="1" x14ac:dyDescent="0.2">
      <c r="A19" s="41" t="s">
        <v>35</v>
      </c>
      <c r="B19" s="7"/>
      <c r="C19" s="35">
        <f>SUM(C15:C18)</f>
        <v>0</v>
      </c>
      <c r="D19" s="69" t="s">
        <v>68</v>
      </c>
      <c r="E19" s="38"/>
      <c r="F19" s="39"/>
      <c r="G19" s="35"/>
    </row>
    <row r="20" spans="1:7" ht="15.95" customHeight="1" x14ac:dyDescent="0.2">
      <c r="A20" s="41"/>
      <c r="B20" s="7"/>
      <c r="C20" s="35"/>
      <c r="D20" s="69" t="s">
        <v>69</v>
      </c>
      <c r="E20" s="38"/>
      <c r="F20" s="39"/>
      <c r="G20" s="35"/>
    </row>
    <row r="21" spans="1:7" ht="15.95" customHeight="1" x14ac:dyDescent="0.2">
      <c r="A21" s="41" t="s">
        <v>36</v>
      </c>
      <c r="B21" s="7"/>
      <c r="C21" s="35">
        <f>HZS</f>
        <v>0</v>
      </c>
      <c r="D21" s="69" t="s">
        <v>70</v>
      </c>
      <c r="E21" s="38"/>
      <c r="F21" s="39"/>
      <c r="G21" s="35"/>
    </row>
    <row r="22" spans="1:7" ht="15.95" customHeight="1" x14ac:dyDescent="0.2">
      <c r="A22" s="10" t="s">
        <v>37</v>
      </c>
      <c r="C22" s="35">
        <f>C19+C21</f>
        <v>0</v>
      </c>
      <c r="D22" s="19" t="s">
        <v>38</v>
      </c>
      <c r="E22" s="38"/>
      <c r="F22" s="39"/>
      <c r="G22" s="35"/>
    </row>
    <row r="23" spans="1:7" ht="15.95" customHeight="1" thickBot="1" x14ac:dyDescent="0.25">
      <c r="A23" s="19" t="s">
        <v>39</v>
      </c>
      <c r="B23" s="20"/>
      <c r="C23" s="42">
        <f>C22+G23</f>
        <v>0</v>
      </c>
      <c r="D23" s="43" t="s">
        <v>40</v>
      </c>
      <c r="E23" s="44"/>
      <c r="F23" s="45"/>
      <c r="G23" s="35"/>
    </row>
    <row r="24" spans="1:7" x14ac:dyDescent="0.2">
      <c r="A24" s="46" t="s">
        <v>41</v>
      </c>
      <c r="B24" s="47"/>
      <c r="C24" s="48" t="s">
        <v>42</v>
      </c>
      <c r="D24" s="47"/>
      <c r="E24" s="48" t="s">
        <v>43</v>
      </c>
      <c r="F24" s="47"/>
      <c r="G24" s="49"/>
    </row>
    <row r="25" spans="1:7" x14ac:dyDescent="0.2">
      <c r="A25" s="13"/>
      <c r="B25" s="15"/>
      <c r="C25" s="16" t="s">
        <v>44</v>
      </c>
      <c r="D25" s="15"/>
      <c r="E25" s="16" t="s">
        <v>44</v>
      </c>
      <c r="F25" s="15"/>
      <c r="G25" s="17"/>
    </row>
    <row r="26" spans="1:7" x14ac:dyDescent="0.2">
      <c r="A26" s="10" t="s">
        <v>45</v>
      </c>
      <c r="B26" s="50"/>
      <c r="C26" s="23" t="s">
        <v>45</v>
      </c>
      <c r="E26" s="23" t="s">
        <v>45</v>
      </c>
      <c r="G26" s="12"/>
    </row>
    <row r="27" spans="1:7" x14ac:dyDescent="0.2">
      <c r="A27" s="10"/>
      <c r="B27" s="51"/>
      <c r="C27" s="23" t="s">
        <v>46</v>
      </c>
      <c r="E27" s="23" t="s">
        <v>47</v>
      </c>
      <c r="G27" s="12"/>
    </row>
    <row r="28" spans="1:7" x14ac:dyDescent="0.2">
      <c r="A28" s="10"/>
      <c r="C28" s="23"/>
      <c r="E28" s="23"/>
      <c r="G28" s="12"/>
    </row>
    <row r="29" spans="1:7" ht="94.5" customHeight="1" x14ac:dyDescent="0.2">
      <c r="A29" s="10"/>
      <c r="C29" s="23"/>
      <c r="E29" s="23"/>
      <c r="G29" s="12"/>
    </row>
    <row r="30" spans="1:7" x14ac:dyDescent="0.2">
      <c r="A30" s="13" t="s">
        <v>48</v>
      </c>
      <c r="B30" s="15"/>
      <c r="C30" s="52">
        <v>21</v>
      </c>
      <c r="D30" s="15" t="s">
        <v>49</v>
      </c>
      <c r="E30" s="16"/>
      <c r="F30" s="53">
        <f>ROUND(C23-F32,0)</f>
        <v>0</v>
      </c>
      <c r="G30" s="17"/>
    </row>
    <row r="31" spans="1:7" x14ac:dyDescent="0.2">
      <c r="A31" s="13" t="s">
        <v>50</v>
      </c>
      <c r="B31" s="15"/>
      <c r="C31" s="52">
        <f>SazbaDPH1</f>
        <v>21</v>
      </c>
      <c r="D31" s="15" t="s">
        <v>49</v>
      </c>
      <c r="E31" s="16"/>
      <c r="F31" s="54">
        <f>ROUND(PRODUCT(F30,C31/100),1)</f>
        <v>0</v>
      </c>
      <c r="G31" s="22"/>
    </row>
    <row r="32" spans="1:7" x14ac:dyDescent="0.2">
      <c r="A32" s="13" t="s">
        <v>48</v>
      </c>
      <c r="B32" s="15"/>
      <c r="C32" s="52">
        <v>0</v>
      </c>
      <c r="D32" s="15" t="s">
        <v>49</v>
      </c>
      <c r="E32" s="16"/>
      <c r="F32" s="53">
        <v>0</v>
      </c>
      <c r="G32" s="17"/>
    </row>
    <row r="33" spans="1:8" x14ac:dyDescent="0.2">
      <c r="A33" s="13" t="s">
        <v>50</v>
      </c>
      <c r="B33" s="15"/>
      <c r="C33" s="52">
        <f>SazbaDPH2</f>
        <v>0</v>
      </c>
      <c r="D33" s="15" t="s">
        <v>49</v>
      </c>
      <c r="E33" s="16"/>
      <c r="F33" s="54">
        <f>ROUND(PRODUCT(F32,C33/100),1)</f>
        <v>0</v>
      </c>
      <c r="G33" s="22"/>
    </row>
    <row r="34" spans="1:8" s="56" customFormat="1" ht="19.5" customHeight="1" thickBot="1" x14ac:dyDescent="0.3">
      <c r="A34" s="55" t="s">
        <v>51</v>
      </c>
      <c r="B34" s="190"/>
      <c r="C34" s="190"/>
      <c r="D34" s="190"/>
      <c r="E34" s="191"/>
      <c r="F34" s="192">
        <f>CEILING(SUM(F30:F33),1)</f>
        <v>0</v>
      </c>
      <c r="G34" s="193"/>
    </row>
    <row r="36" spans="1:8" x14ac:dyDescent="0.2">
      <c r="A36" t="s">
        <v>52</v>
      </c>
      <c r="H36" t="s">
        <v>14</v>
      </c>
    </row>
    <row r="37" spans="1:8" ht="14.25" customHeight="1" x14ac:dyDescent="0.2">
      <c r="B37" s="317"/>
      <c r="C37" s="318"/>
      <c r="D37" s="318"/>
      <c r="E37" s="318"/>
      <c r="F37" s="318"/>
      <c r="G37" s="318"/>
      <c r="H37" t="s">
        <v>14</v>
      </c>
    </row>
    <row r="38" spans="1:8" ht="12.75" customHeight="1" x14ac:dyDescent="0.2">
      <c r="A38" s="57"/>
      <c r="B38" s="318"/>
      <c r="C38" s="318"/>
      <c r="D38" s="318"/>
      <c r="E38" s="318"/>
      <c r="F38" s="318"/>
      <c r="G38" s="318"/>
      <c r="H38" t="s">
        <v>14</v>
      </c>
    </row>
    <row r="39" spans="1:8" x14ac:dyDescent="0.2">
      <c r="A39" s="57"/>
      <c r="B39" s="318"/>
      <c r="C39" s="318"/>
      <c r="D39" s="318"/>
      <c r="E39" s="318"/>
      <c r="F39" s="318"/>
      <c r="G39" s="318"/>
      <c r="H39" t="s">
        <v>14</v>
      </c>
    </row>
    <row r="40" spans="1:8" x14ac:dyDescent="0.2">
      <c r="A40" s="57"/>
      <c r="B40" s="318"/>
      <c r="C40" s="318"/>
      <c r="D40" s="318"/>
      <c r="E40" s="318"/>
      <c r="F40" s="318"/>
      <c r="G40" s="318"/>
      <c r="H40" t="s">
        <v>14</v>
      </c>
    </row>
    <row r="41" spans="1:8" x14ac:dyDescent="0.2">
      <c r="A41" s="57"/>
      <c r="B41" s="318"/>
      <c r="C41" s="318"/>
      <c r="D41" s="318"/>
      <c r="E41" s="318"/>
      <c r="F41" s="318"/>
      <c r="G41" s="318"/>
      <c r="H41" t="s">
        <v>14</v>
      </c>
    </row>
    <row r="42" spans="1:8" x14ac:dyDescent="0.2">
      <c r="A42" s="57"/>
      <c r="B42" s="318"/>
      <c r="C42" s="318"/>
      <c r="D42" s="318"/>
      <c r="E42" s="318"/>
      <c r="F42" s="318"/>
      <c r="G42" s="318"/>
      <c r="H42" t="s">
        <v>14</v>
      </c>
    </row>
    <row r="43" spans="1:8" x14ac:dyDescent="0.2">
      <c r="A43" s="57"/>
      <c r="B43" s="318"/>
      <c r="C43" s="318"/>
      <c r="D43" s="318"/>
      <c r="E43" s="318"/>
      <c r="F43" s="318"/>
      <c r="G43" s="318"/>
      <c r="H43" t="s">
        <v>14</v>
      </c>
    </row>
    <row r="44" spans="1:8" x14ac:dyDescent="0.2">
      <c r="A44" s="57"/>
      <c r="B44" s="318"/>
      <c r="C44" s="318"/>
      <c r="D44" s="318"/>
      <c r="E44" s="318"/>
      <c r="F44" s="318"/>
      <c r="G44" s="318"/>
      <c r="H44" t="s">
        <v>14</v>
      </c>
    </row>
    <row r="45" spans="1:8" ht="0.75" customHeight="1" x14ac:dyDescent="0.2">
      <c r="A45" s="57"/>
      <c r="B45" s="318"/>
      <c r="C45" s="318"/>
      <c r="D45" s="318"/>
      <c r="E45" s="318"/>
      <c r="F45" s="318"/>
      <c r="G45" s="318"/>
      <c r="H45" t="s">
        <v>14</v>
      </c>
    </row>
    <row r="46" spans="1:8" x14ac:dyDescent="0.2">
      <c r="B46" s="309"/>
      <c r="C46" s="309"/>
      <c r="D46" s="309"/>
      <c r="E46" s="309"/>
      <c r="F46" s="309"/>
      <c r="G46" s="309"/>
    </row>
    <row r="47" spans="1:8" x14ac:dyDescent="0.2">
      <c r="B47" s="309"/>
      <c r="C47" s="309"/>
      <c r="D47" s="309"/>
      <c r="E47" s="309"/>
      <c r="F47" s="309"/>
      <c r="G47" s="309"/>
    </row>
    <row r="48" spans="1:8" x14ac:dyDescent="0.2">
      <c r="B48" s="309"/>
      <c r="C48" s="309"/>
      <c r="D48" s="309"/>
      <c r="E48" s="309"/>
      <c r="F48" s="309"/>
      <c r="G48" s="309"/>
    </row>
    <row r="49" spans="2:7" x14ac:dyDescent="0.2">
      <c r="B49" s="309"/>
      <c r="C49" s="309"/>
      <c r="D49" s="309"/>
      <c r="E49" s="309"/>
      <c r="F49" s="309"/>
      <c r="G49" s="309"/>
    </row>
    <row r="50" spans="2:7" x14ac:dyDescent="0.2">
      <c r="B50" s="309"/>
      <c r="C50" s="309"/>
      <c r="D50" s="309"/>
      <c r="E50" s="309"/>
      <c r="F50" s="309"/>
      <c r="G50" s="309"/>
    </row>
    <row r="51" spans="2:7" x14ac:dyDescent="0.2">
      <c r="B51" s="309"/>
      <c r="C51" s="309"/>
      <c r="D51" s="309"/>
      <c r="E51" s="309"/>
      <c r="F51" s="309"/>
      <c r="G51" s="309"/>
    </row>
    <row r="52" spans="2:7" x14ac:dyDescent="0.2">
      <c r="B52" s="309"/>
      <c r="C52" s="309"/>
      <c r="D52" s="309"/>
      <c r="E52" s="309"/>
      <c r="F52" s="309"/>
      <c r="G52" s="309"/>
    </row>
    <row r="53" spans="2:7" x14ac:dyDescent="0.2">
      <c r="B53" s="309"/>
      <c r="C53" s="309"/>
      <c r="D53" s="309"/>
      <c r="E53" s="309"/>
      <c r="F53" s="309"/>
      <c r="G53" s="309"/>
    </row>
    <row r="54" spans="2:7" x14ac:dyDescent="0.2">
      <c r="B54" s="309"/>
      <c r="C54" s="309"/>
      <c r="D54" s="309"/>
      <c r="E54" s="309"/>
      <c r="F54" s="309"/>
      <c r="G54" s="309"/>
    </row>
    <row r="55" spans="2:7" x14ac:dyDescent="0.2">
      <c r="B55" s="309"/>
      <c r="C55" s="309"/>
      <c r="D55" s="309"/>
      <c r="E55" s="309"/>
      <c r="F55" s="309"/>
      <c r="G55" s="309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6:G46"/>
    <mergeCell ref="B47:G47"/>
    <mergeCell ref="C8:D8"/>
    <mergeCell ref="C9:D9"/>
    <mergeCell ref="E12:G12"/>
    <mergeCell ref="B37:G45"/>
  </mergeCells>
  <phoneticPr fontId="18" type="noConversion"/>
  <pageMargins left="0.59055118110236227" right="0.39370078740157483" top="0.98425196850393704" bottom="0.98425196850393704" header="0.51181102362204722" footer="0.51181102362204722"/>
  <pageSetup paperSize="9" firstPageNumber="2" orientation="portrait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L39"/>
  <sheetViews>
    <sheetView showZeros="0" view="pageBreakPreview" zoomScaleNormal="100" workbookViewId="0">
      <selection activeCell="F35" sqref="F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6.5703125" customWidth="1"/>
    <col min="5" max="5" width="10.7109375" customWidth="1"/>
    <col min="6" max="6" width="12.5703125" customWidth="1"/>
    <col min="7" max="7" width="10.7109375" customWidth="1"/>
    <col min="8" max="8" width="11.140625" customWidth="1"/>
    <col min="9" max="9" width="10.7109375" customWidth="1"/>
  </cols>
  <sheetData>
    <row r="1" spans="1:12" s="105" customFormat="1" ht="13.5" thickTop="1" x14ac:dyDescent="0.2">
      <c r="A1" s="319" t="s">
        <v>15</v>
      </c>
      <c r="B1" s="320"/>
      <c r="C1" s="326" t="s">
        <v>381</v>
      </c>
      <c r="D1" s="327"/>
      <c r="E1" s="327"/>
      <c r="F1" s="327"/>
      <c r="G1" s="328"/>
      <c r="H1" s="103"/>
      <c r="I1" s="104"/>
    </row>
    <row r="2" spans="1:12" s="105" customFormat="1" ht="13.5" thickBot="1" x14ac:dyDescent="0.25">
      <c r="A2" s="321" t="s">
        <v>11</v>
      </c>
      <c r="B2" s="322"/>
      <c r="C2" s="106" t="s">
        <v>207</v>
      </c>
      <c r="D2" s="107"/>
      <c r="E2" s="108"/>
      <c r="F2" s="107"/>
      <c r="G2" s="323"/>
      <c r="H2" s="324"/>
      <c r="I2" s="325"/>
    </row>
    <row r="3" spans="1:12" ht="13.5" thickTop="1" x14ac:dyDescent="0.2"/>
    <row r="4" spans="1:12" ht="19.5" customHeight="1" x14ac:dyDescent="0.25">
      <c r="A4" s="58" t="s">
        <v>72</v>
      </c>
      <c r="B4" s="59"/>
      <c r="C4" s="59"/>
      <c r="D4" s="59"/>
      <c r="E4" s="59"/>
      <c r="F4" s="59"/>
      <c r="G4" s="59"/>
      <c r="H4" s="59"/>
      <c r="I4" s="59"/>
    </row>
    <row r="5" spans="1:12" ht="13.5" thickBot="1" x14ac:dyDescent="0.25"/>
    <row r="6" spans="1:12" ht="13.5" thickBot="1" x14ac:dyDescent="0.25">
      <c r="A6" s="194"/>
      <c r="B6" s="195" t="s">
        <v>71</v>
      </c>
      <c r="C6" s="195"/>
      <c r="D6" s="196"/>
      <c r="E6" s="197" t="s">
        <v>53</v>
      </c>
      <c r="F6" s="198" t="s">
        <v>54</v>
      </c>
      <c r="G6" s="198" t="s">
        <v>55</v>
      </c>
      <c r="H6" s="198" t="s">
        <v>56</v>
      </c>
      <c r="I6" s="199" t="s">
        <v>36</v>
      </c>
    </row>
    <row r="7" spans="1:12" x14ac:dyDescent="0.2">
      <c r="A7" s="296" t="str">
        <f>Položky!A8</f>
        <v>1. Fáze výstavby - 2.NP, strojovna VZT (s jednotkou pro 2 a 3.NP)</v>
      </c>
      <c r="B7" s="60"/>
      <c r="C7" s="60"/>
      <c r="D7" s="292"/>
      <c r="E7" s="293"/>
      <c r="F7" s="294"/>
      <c r="G7" s="294"/>
      <c r="H7" s="294"/>
      <c r="I7" s="295"/>
    </row>
    <row r="8" spans="1:12" x14ac:dyDescent="0.2">
      <c r="A8" s="96" t="s">
        <v>147</v>
      </c>
      <c r="B8" s="70" t="str">
        <f>Položky!C9</f>
        <v>Větrání 2.NP</v>
      </c>
      <c r="D8" s="71"/>
      <c r="E8" s="64">
        <v>0</v>
      </c>
      <c r="F8" s="65">
        <f>SUM(Položky!G111:G115)</f>
        <v>0</v>
      </c>
      <c r="G8" s="65">
        <f>Položky!G109</f>
        <v>0</v>
      </c>
      <c r="H8" s="65">
        <f>SUM(Položky!G117:G118)</f>
        <v>0</v>
      </c>
      <c r="I8" s="66">
        <v>0</v>
      </c>
      <c r="K8" s="24">
        <f>SUM(E8:J8)</f>
        <v>0</v>
      </c>
    </row>
    <row r="9" spans="1:12" x14ac:dyDescent="0.2">
      <c r="A9" s="96" t="s">
        <v>191</v>
      </c>
      <c r="B9" s="70" t="str">
        <f>Položky!C120</f>
        <v>Zdroj chladu zař. 1</v>
      </c>
      <c r="D9" s="71"/>
      <c r="E9" s="64">
        <v>0</v>
      </c>
      <c r="F9" s="65"/>
      <c r="G9" s="65">
        <f>Položky!G138</f>
        <v>0</v>
      </c>
      <c r="H9" s="65">
        <f>Položky!G140</f>
        <v>0</v>
      </c>
      <c r="I9" s="66">
        <v>0</v>
      </c>
      <c r="K9" s="24">
        <f>SUM(G9:J9)</f>
        <v>0</v>
      </c>
    </row>
    <row r="10" spans="1:12" x14ac:dyDescent="0.2">
      <c r="A10" s="96" t="s">
        <v>299</v>
      </c>
      <c r="B10" s="70" t="str">
        <f>Položky!C142</f>
        <v>Vlhčení zař. 1</v>
      </c>
      <c r="D10" s="71"/>
      <c r="E10" s="64">
        <v>0</v>
      </c>
      <c r="F10" s="65"/>
      <c r="G10" s="65">
        <f>Položky!G151</f>
        <v>0</v>
      </c>
      <c r="H10" s="65">
        <f>Položky!G153</f>
        <v>0</v>
      </c>
      <c r="I10" s="66">
        <v>0</v>
      </c>
      <c r="K10" s="24">
        <f>SUM(G10:J10)</f>
        <v>0</v>
      </c>
    </row>
    <row r="11" spans="1:12" x14ac:dyDescent="0.2">
      <c r="A11" s="96" t="s">
        <v>150</v>
      </c>
      <c r="B11" s="70" t="str">
        <f>Položky!C155</f>
        <v>Větrání šaten - NEOBSAZENO</v>
      </c>
      <c r="D11" s="71"/>
      <c r="E11" s="64">
        <v>0</v>
      </c>
      <c r="F11" s="65"/>
      <c r="G11" s="65"/>
      <c r="H11" s="65"/>
      <c r="I11" s="66"/>
      <c r="K11" s="24"/>
    </row>
    <row r="12" spans="1:12" x14ac:dyDescent="0.2">
      <c r="A12" s="96" t="s">
        <v>132</v>
      </c>
      <c r="B12" s="70" t="str">
        <f>Položky!C157</f>
        <v>Chlazení VRV</v>
      </c>
      <c r="D12" s="71"/>
      <c r="E12" s="64">
        <v>0</v>
      </c>
      <c r="F12" s="65">
        <v>0</v>
      </c>
      <c r="G12" s="65">
        <f>Položky!G195</f>
        <v>0</v>
      </c>
      <c r="H12" s="65">
        <f>Položky!G197</f>
        <v>0</v>
      </c>
      <c r="I12" s="66">
        <v>0</v>
      </c>
      <c r="K12" s="24">
        <f>SUM(G12:H12)</f>
        <v>0</v>
      </c>
    </row>
    <row r="13" spans="1:12" x14ac:dyDescent="0.2">
      <c r="A13" s="96" t="s">
        <v>196</v>
      </c>
      <c r="B13" s="70" t="str">
        <f>Položky!C199</f>
        <v>Protipožární ucpávky</v>
      </c>
      <c r="D13" s="71"/>
      <c r="E13" s="64">
        <v>0</v>
      </c>
      <c r="F13" s="65">
        <f>Položky!G209</f>
        <v>0</v>
      </c>
      <c r="G13" s="65">
        <v>0</v>
      </c>
      <c r="H13" s="65">
        <v>0</v>
      </c>
      <c r="I13" s="66">
        <v>0</v>
      </c>
      <c r="K13" s="24">
        <f>SUM(F13:H13)</f>
        <v>0</v>
      </c>
    </row>
    <row r="14" spans="1:12" x14ac:dyDescent="0.2">
      <c r="A14" s="96" t="s">
        <v>197</v>
      </c>
      <c r="B14" s="76" t="str">
        <f>Položky!C211</f>
        <v>Zkoušky a zaregulování</v>
      </c>
      <c r="D14" s="71"/>
      <c r="E14" s="64">
        <v>0</v>
      </c>
      <c r="F14" s="65">
        <v>0</v>
      </c>
      <c r="G14" s="65">
        <v>0</v>
      </c>
      <c r="H14" s="65">
        <f>Položky!G270</f>
        <v>0</v>
      </c>
      <c r="I14" s="66">
        <v>0</v>
      </c>
      <c r="K14" s="24">
        <f>SUM(F14:H14)</f>
        <v>0</v>
      </c>
    </row>
    <row r="15" spans="1:12" ht="13.5" thickBot="1" x14ac:dyDescent="0.25">
      <c r="A15" s="96"/>
      <c r="B15" s="70"/>
      <c r="D15" s="71"/>
      <c r="E15" s="64"/>
      <c r="F15" s="65"/>
      <c r="G15" s="65"/>
      <c r="H15" s="65"/>
      <c r="I15" s="66"/>
    </row>
    <row r="16" spans="1:12" s="60" customFormat="1" ht="13.5" thickBot="1" x14ac:dyDescent="0.25">
      <c r="A16" s="297"/>
      <c r="B16" s="298" t="s">
        <v>391</v>
      </c>
      <c r="C16" s="298"/>
      <c r="D16" s="299"/>
      <c r="E16" s="300">
        <f>SUM(E8:E15)</f>
        <v>0</v>
      </c>
      <c r="F16" s="301">
        <f>SUM(F8:F15)</f>
        <v>0</v>
      </c>
      <c r="G16" s="301">
        <f>SUM(G8:G15)</f>
        <v>0</v>
      </c>
      <c r="H16" s="301">
        <f>SUM(H8:H15)</f>
        <v>0</v>
      </c>
      <c r="I16" s="302">
        <f>SUM(I8:I15)</f>
        <v>0</v>
      </c>
      <c r="K16" s="72">
        <f>SUM(K8:K14)</f>
        <v>0</v>
      </c>
      <c r="L16" s="72">
        <f>SUM(F16:H16)</f>
        <v>0</v>
      </c>
    </row>
    <row r="17" spans="1:12" x14ac:dyDescent="0.2">
      <c r="A17" s="296" t="str">
        <f>Položky!A283</f>
        <v>2. Fáze výstavby - 3.NP, větrání šaten</v>
      </c>
      <c r="B17" s="60"/>
      <c r="C17" s="60"/>
      <c r="D17" s="292"/>
      <c r="E17" s="293"/>
      <c r="F17" s="294"/>
      <c r="G17" s="294"/>
      <c r="H17" s="294"/>
      <c r="I17" s="295"/>
    </row>
    <row r="18" spans="1:12" x14ac:dyDescent="0.2">
      <c r="A18" s="96" t="s">
        <v>147</v>
      </c>
      <c r="B18" s="70" t="str">
        <f>Položky!C284</f>
        <v>Větrání 3.NP</v>
      </c>
      <c r="D18" s="71"/>
      <c r="E18" s="64">
        <v>0</v>
      </c>
      <c r="F18" s="65">
        <f>SUM(Položky!G341)</f>
        <v>0</v>
      </c>
      <c r="G18" s="65">
        <f>Položky!G339</f>
        <v>0</v>
      </c>
      <c r="H18" s="65">
        <f>SUM(Položky!G343)</f>
        <v>0</v>
      </c>
      <c r="I18" s="66">
        <v>0</v>
      </c>
      <c r="K18" s="24">
        <f>SUM(E18:J18)</f>
        <v>0</v>
      </c>
    </row>
    <row r="19" spans="1:12" x14ac:dyDescent="0.2">
      <c r="A19" s="96" t="s">
        <v>191</v>
      </c>
      <c r="B19" s="70" t="s">
        <v>385</v>
      </c>
      <c r="D19" s="71"/>
      <c r="E19" s="64"/>
      <c r="F19" s="65"/>
      <c r="G19" s="65"/>
      <c r="H19" s="65"/>
      <c r="I19" s="66"/>
      <c r="K19" s="24"/>
    </row>
    <row r="20" spans="1:12" x14ac:dyDescent="0.2">
      <c r="A20" s="96" t="s">
        <v>299</v>
      </c>
      <c r="B20" s="70" t="s">
        <v>385</v>
      </c>
      <c r="D20" s="71"/>
      <c r="E20" s="64"/>
      <c r="F20" s="65"/>
      <c r="G20" s="65"/>
      <c r="H20" s="65"/>
      <c r="I20" s="66"/>
      <c r="K20" s="24"/>
    </row>
    <row r="21" spans="1:12" x14ac:dyDescent="0.2">
      <c r="A21" s="96" t="s">
        <v>150</v>
      </c>
      <c r="B21" s="70" t="str">
        <f>Položky!C350</f>
        <v>Větrání šaten</v>
      </c>
      <c r="D21" s="71"/>
      <c r="E21" s="64">
        <v>0</v>
      </c>
      <c r="F21" s="65">
        <f>SUM(Položky!G416:G420)</f>
        <v>0</v>
      </c>
      <c r="G21" s="65">
        <f>SUM(Položky!G414)</f>
        <v>0</v>
      </c>
      <c r="H21" s="65">
        <f>SUM(Položky!G422:G423)</f>
        <v>0</v>
      </c>
      <c r="I21" s="66">
        <v>0</v>
      </c>
      <c r="K21" s="24">
        <f>SUM(F21:H21)</f>
        <v>0</v>
      </c>
    </row>
    <row r="22" spans="1:12" x14ac:dyDescent="0.2">
      <c r="A22" s="96" t="s">
        <v>132</v>
      </c>
      <c r="B22" s="70" t="str">
        <f>Položky!C425</f>
        <v>Chlazení VRV</v>
      </c>
      <c r="D22" s="71"/>
      <c r="E22" s="64">
        <v>0</v>
      </c>
      <c r="F22" s="65">
        <v>0</v>
      </c>
      <c r="G22" s="65">
        <f>Položky!G462</f>
        <v>0</v>
      </c>
      <c r="H22" s="65">
        <f>Položky!G464</f>
        <v>0</v>
      </c>
      <c r="I22" s="66">
        <v>0</v>
      </c>
      <c r="K22" s="24">
        <f>SUM(G22:H22)</f>
        <v>0</v>
      </c>
    </row>
    <row r="23" spans="1:12" x14ac:dyDescent="0.2">
      <c r="A23" s="96" t="s">
        <v>196</v>
      </c>
      <c r="B23" s="70" t="str">
        <f>Položky!C466</f>
        <v>Protipožární ucpávky</v>
      </c>
      <c r="D23" s="71"/>
      <c r="E23" s="64">
        <v>0</v>
      </c>
      <c r="F23" s="65">
        <f>Položky!G474</f>
        <v>0</v>
      </c>
      <c r="G23" s="65">
        <v>0</v>
      </c>
      <c r="H23" s="65">
        <v>0</v>
      </c>
      <c r="I23" s="66">
        <v>0</v>
      </c>
      <c r="K23" s="24">
        <f>SUM(F23:H23)</f>
        <v>0</v>
      </c>
    </row>
    <row r="24" spans="1:12" x14ac:dyDescent="0.2">
      <c r="A24" s="96" t="s">
        <v>197</v>
      </c>
      <c r="B24" s="76" t="str">
        <f>Položky!C476</f>
        <v>Zkoušky a zaregulování</v>
      </c>
      <c r="D24" s="71"/>
      <c r="E24" s="64">
        <v>0</v>
      </c>
      <c r="F24" s="65">
        <v>0</v>
      </c>
      <c r="G24" s="65">
        <v>0</v>
      </c>
      <c r="H24" s="65">
        <f>Položky!G535</f>
        <v>0</v>
      </c>
      <c r="I24" s="66">
        <v>0</v>
      </c>
      <c r="K24" s="24">
        <f>SUM(F24:H24)</f>
        <v>0</v>
      </c>
    </row>
    <row r="25" spans="1:12" ht="13.5" thickBot="1" x14ac:dyDescent="0.25">
      <c r="A25" s="96"/>
      <c r="B25" s="76"/>
      <c r="D25" s="71"/>
      <c r="E25" s="64"/>
      <c r="F25" s="65"/>
      <c r="G25" s="65"/>
      <c r="H25" s="65"/>
      <c r="I25" s="66"/>
      <c r="K25" s="24"/>
    </row>
    <row r="26" spans="1:12" s="60" customFormat="1" ht="13.5" thickBot="1" x14ac:dyDescent="0.25">
      <c r="A26" s="304"/>
      <c r="B26" s="303" t="s">
        <v>392</v>
      </c>
      <c r="C26" s="303"/>
      <c r="D26" s="305"/>
      <c r="E26" s="306">
        <f>SUM(E18:E25)</f>
        <v>0</v>
      </c>
      <c r="F26" s="307">
        <f>SUM(F18:F25)</f>
        <v>0</v>
      </c>
      <c r="G26" s="307">
        <f>SUM(G18:G25)</f>
        <v>0</v>
      </c>
      <c r="H26" s="307">
        <f>SUM(H18:H25)</f>
        <v>0</v>
      </c>
      <c r="I26" s="308">
        <f>SUM(I18:I25)</f>
        <v>0</v>
      </c>
      <c r="K26" s="72">
        <f>SUM(K18:K24)</f>
        <v>0</v>
      </c>
      <c r="L26" s="72">
        <f>SUM(F26:H26)</f>
        <v>0</v>
      </c>
    </row>
    <row r="27" spans="1:12" x14ac:dyDescent="0.2">
      <c r="F27" s="61"/>
      <c r="G27" s="62"/>
      <c r="H27" s="62"/>
      <c r="I27" s="63"/>
    </row>
    <row r="28" spans="1:12" ht="13.5" thickBot="1" x14ac:dyDescent="0.25">
      <c r="F28" s="61"/>
      <c r="G28" s="62"/>
      <c r="H28" s="62"/>
      <c r="I28" s="63"/>
    </row>
    <row r="29" spans="1:12" s="60" customFormat="1" ht="13.5" thickBot="1" x14ac:dyDescent="0.25">
      <c r="A29" s="200"/>
      <c r="B29" s="195" t="s">
        <v>57</v>
      </c>
      <c r="C29" s="195"/>
      <c r="D29" s="201"/>
      <c r="E29" s="202">
        <f>SUM(E21:E28)</f>
        <v>0</v>
      </c>
      <c r="F29" s="203">
        <f>SUM(F16,F26)</f>
        <v>0</v>
      </c>
      <c r="G29" s="203">
        <f>SUM(G16,G26)</f>
        <v>0</v>
      </c>
      <c r="H29" s="203">
        <f>SUM(H16,H26)</f>
        <v>0</v>
      </c>
      <c r="I29" s="204">
        <f>SUM(I21:I28)</f>
        <v>0</v>
      </c>
      <c r="K29" s="72">
        <f>SUM(K16,K26)</f>
        <v>0</v>
      </c>
      <c r="L29" s="72">
        <f>SUM(F29:H29)</f>
        <v>0</v>
      </c>
    </row>
    <row r="30" spans="1:12" x14ac:dyDescent="0.2">
      <c r="F30" s="61"/>
      <c r="G30" s="62"/>
      <c r="H30" s="62"/>
      <c r="I30" s="63"/>
    </row>
    <row r="31" spans="1:12" x14ac:dyDescent="0.2">
      <c r="F31" s="61"/>
      <c r="G31" s="62"/>
      <c r="H31" s="62"/>
      <c r="I31" s="63"/>
    </row>
    <row r="32" spans="1:12" x14ac:dyDescent="0.2">
      <c r="F32" s="61"/>
      <c r="G32" s="62"/>
      <c r="H32" s="62"/>
      <c r="I32" s="63"/>
    </row>
    <row r="33" spans="6:9" x14ac:dyDescent="0.2">
      <c r="F33" s="61"/>
      <c r="G33" s="62"/>
      <c r="H33" s="62"/>
      <c r="I33" s="63"/>
    </row>
    <row r="34" spans="6:9" x14ac:dyDescent="0.2">
      <c r="F34" s="61"/>
      <c r="G34" s="62"/>
      <c r="H34" s="62"/>
      <c r="I34" s="63"/>
    </row>
    <row r="35" spans="6:9" x14ac:dyDescent="0.2">
      <c r="F35" s="61"/>
      <c r="G35" s="62"/>
      <c r="H35" s="62"/>
      <c r="I35" s="63"/>
    </row>
    <row r="36" spans="6:9" x14ac:dyDescent="0.2">
      <c r="F36" s="61"/>
      <c r="G36" s="62"/>
      <c r="H36" s="62"/>
      <c r="I36" s="63"/>
    </row>
    <row r="37" spans="6:9" x14ac:dyDescent="0.2">
      <c r="F37" s="61"/>
      <c r="G37" s="62"/>
      <c r="H37" s="62"/>
      <c r="I37" s="63"/>
    </row>
    <row r="38" spans="6:9" x14ac:dyDescent="0.2">
      <c r="F38" s="61"/>
      <c r="G38" s="62"/>
      <c r="H38" s="62"/>
      <c r="I38" s="63"/>
    </row>
    <row r="39" spans="6:9" x14ac:dyDescent="0.2">
      <c r="F39" s="61"/>
      <c r="G39" s="62"/>
      <c r="H39" s="62"/>
      <c r="I39" s="63"/>
    </row>
  </sheetData>
  <mergeCells count="4">
    <mergeCell ref="A1:B1"/>
    <mergeCell ref="A2:B2"/>
    <mergeCell ref="G2:I2"/>
    <mergeCell ref="C1:G1"/>
  </mergeCells>
  <phoneticPr fontId="18" type="noConversion"/>
  <pageMargins left="0.39370078740157483" right="0.39370078740157483" top="0.98425196850393704" bottom="0.98425196850393704" header="0.51181102362204722" footer="0.51181102362204722"/>
  <pageSetup paperSize="9" firstPageNumber="3" orientation="portrait" useFirstPageNumber="1" horizontalDpi="300" verticalDpi="300" r:id="rId1"/>
  <headerFooter alignWithMargins="0">
    <oddHeader>&amp;L&amp;P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Q566"/>
  <sheetViews>
    <sheetView showZeros="0" view="pageBreakPreview" topLeftCell="A528" zoomScaleNormal="100" zoomScaleSheetLayoutView="100" workbookViewId="0">
      <selection activeCell="C557" sqref="C557"/>
    </sheetView>
  </sheetViews>
  <sheetFormatPr defaultRowHeight="12.75" x14ac:dyDescent="0.2"/>
  <cols>
    <col min="1" max="1" width="4.28515625" style="157" customWidth="1"/>
    <col min="2" max="2" width="6.85546875" style="158" customWidth="1"/>
    <col min="3" max="3" width="50.140625" style="115" customWidth="1"/>
    <col min="4" max="4" width="4.28515625" style="116" customWidth="1"/>
    <col min="5" max="5" width="4.7109375" style="117" customWidth="1"/>
    <col min="6" max="6" width="9.85546875" style="118" customWidth="1"/>
    <col min="7" max="7" width="10.85546875" style="119" customWidth="1"/>
    <col min="8" max="8" width="9.42578125" style="119" customWidth="1"/>
    <col min="9" max="9" width="11.7109375" style="157" bestFit="1" customWidth="1"/>
    <col min="10" max="16384" width="9.140625" style="157"/>
  </cols>
  <sheetData>
    <row r="1" spans="1:8" s="150" customFormat="1" x14ac:dyDescent="0.2">
      <c r="B1" s="332" t="s">
        <v>413</v>
      </c>
      <c r="C1" s="332"/>
      <c r="D1" s="332"/>
      <c r="E1" s="332"/>
      <c r="F1" s="332"/>
      <c r="G1" s="332"/>
      <c r="H1" s="151"/>
    </row>
    <row r="2" spans="1:8" s="150" customFormat="1" ht="13.5" thickBot="1" x14ac:dyDescent="0.25">
      <c r="B2" s="152"/>
      <c r="C2" s="73"/>
      <c r="D2" s="122"/>
      <c r="E2" s="123"/>
      <c r="F2" s="124"/>
      <c r="G2" s="122"/>
      <c r="H2" s="151"/>
    </row>
    <row r="3" spans="1:8" s="150" customFormat="1" ht="13.5" thickTop="1" x14ac:dyDescent="0.2">
      <c r="A3" s="153"/>
      <c r="B3" s="335" t="s">
        <v>380</v>
      </c>
      <c r="C3" s="336"/>
      <c r="D3" s="336"/>
      <c r="E3" s="337"/>
      <c r="F3" s="154"/>
      <c r="G3" s="155"/>
      <c r="H3" s="151"/>
    </row>
    <row r="4" spans="1:8" s="150" customFormat="1" ht="13.5" thickBot="1" x14ac:dyDescent="0.25">
      <c r="A4" s="156"/>
      <c r="B4" s="329" t="s">
        <v>206</v>
      </c>
      <c r="C4" s="330"/>
      <c r="D4" s="330"/>
      <c r="E4" s="331"/>
      <c r="F4" s="333"/>
      <c r="G4" s="334"/>
      <c r="H4" s="151"/>
    </row>
    <row r="5" spans="1:8" ht="13.5" thickTop="1" x14ac:dyDescent="0.2">
      <c r="C5" s="67"/>
      <c r="D5" s="159"/>
      <c r="F5" s="125"/>
    </row>
    <row r="6" spans="1:8" s="68" customFormat="1" x14ac:dyDescent="0.2">
      <c r="A6" s="160"/>
      <c r="B6" s="161" t="s">
        <v>74</v>
      </c>
      <c r="C6" s="162" t="s">
        <v>63</v>
      </c>
      <c r="D6" s="162" t="s">
        <v>60</v>
      </c>
      <c r="E6" s="163" t="s">
        <v>73</v>
      </c>
      <c r="F6" s="126" t="s">
        <v>61</v>
      </c>
      <c r="G6" s="127" t="s">
        <v>62</v>
      </c>
      <c r="H6" s="141"/>
    </row>
    <row r="7" spans="1:8" s="68" customFormat="1" x14ac:dyDescent="0.2">
      <c r="A7" s="164"/>
      <c r="B7" s="165"/>
      <c r="C7" s="164"/>
      <c r="D7" s="164"/>
      <c r="E7" s="166"/>
      <c r="F7" s="128"/>
      <c r="G7" s="128"/>
      <c r="H7" s="141"/>
    </row>
    <row r="8" spans="1:8" s="68" customFormat="1" x14ac:dyDescent="0.2">
      <c r="A8" s="268" t="s">
        <v>383</v>
      </c>
      <c r="B8" s="269"/>
      <c r="C8" s="270"/>
      <c r="D8" s="271"/>
      <c r="E8" s="272"/>
      <c r="F8" s="273"/>
      <c r="G8" s="273"/>
      <c r="H8" s="141"/>
    </row>
    <row r="9" spans="1:8" x14ac:dyDescent="0.2">
      <c r="A9" s="205"/>
      <c r="B9" s="206" t="s">
        <v>77</v>
      </c>
      <c r="C9" s="207" t="s">
        <v>384</v>
      </c>
      <c r="D9" s="208"/>
      <c r="E9" s="209"/>
      <c r="F9" s="210"/>
      <c r="G9" s="210"/>
    </row>
    <row r="10" spans="1:8" x14ac:dyDescent="0.2">
      <c r="A10" s="167"/>
      <c r="B10" s="130"/>
      <c r="C10" s="112"/>
      <c r="D10" s="112"/>
      <c r="E10" s="112"/>
      <c r="F10" s="112"/>
      <c r="G10" s="112"/>
    </row>
    <row r="11" spans="1:8" ht="63.75" x14ac:dyDescent="0.2">
      <c r="A11" s="180"/>
      <c r="B11" s="114" t="s">
        <v>141</v>
      </c>
      <c r="C11" s="232" t="s">
        <v>238</v>
      </c>
      <c r="D11" s="120" t="s">
        <v>134</v>
      </c>
      <c r="E11" s="113">
        <v>1</v>
      </c>
      <c r="F11" s="89">
        <v>0</v>
      </c>
      <c r="G11" s="88">
        <f>PRODUCT(D11:F11)</f>
        <v>0</v>
      </c>
    </row>
    <row r="12" spans="1:8" ht="25.5" x14ac:dyDescent="0.2">
      <c r="A12" s="180"/>
      <c r="B12" s="114"/>
      <c r="C12" s="172" t="s">
        <v>379</v>
      </c>
      <c r="D12" s="120"/>
      <c r="E12" s="113"/>
      <c r="F12" s="89">
        <v>0</v>
      </c>
      <c r="G12" s="88"/>
    </row>
    <row r="13" spans="1:8" x14ac:dyDescent="0.2">
      <c r="A13" s="167"/>
      <c r="B13" s="114"/>
      <c r="C13" s="232" t="s">
        <v>237</v>
      </c>
      <c r="D13" s="120"/>
      <c r="E13" s="113"/>
      <c r="F13" s="89">
        <v>0</v>
      </c>
      <c r="G13" s="88"/>
    </row>
    <row r="14" spans="1:8" x14ac:dyDescent="0.2">
      <c r="A14" s="167"/>
      <c r="B14" s="130"/>
      <c r="C14" s="112"/>
      <c r="D14" s="112"/>
      <c r="E14" s="112"/>
      <c r="F14" s="89">
        <v>0</v>
      </c>
      <c r="G14" s="112"/>
    </row>
    <row r="15" spans="1:8" ht="25.5" x14ac:dyDescent="0.2">
      <c r="A15" s="180"/>
      <c r="B15" s="114" t="s">
        <v>142</v>
      </c>
      <c r="C15" s="149" t="s">
        <v>241</v>
      </c>
      <c r="D15" s="120" t="s">
        <v>134</v>
      </c>
      <c r="E15" s="129">
        <v>1</v>
      </c>
      <c r="F15" s="89">
        <v>0</v>
      </c>
      <c r="G15" s="88">
        <f>PRODUCT(D15:F15)</f>
        <v>0</v>
      </c>
    </row>
    <row r="16" spans="1:8" x14ac:dyDescent="0.2">
      <c r="A16" s="167"/>
      <c r="B16" s="130"/>
      <c r="C16" s="112"/>
      <c r="D16" s="112"/>
      <c r="E16" s="112"/>
      <c r="F16" s="89">
        <v>0</v>
      </c>
      <c r="G16" s="112"/>
    </row>
    <row r="17" spans="1:7" ht="25.5" x14ac:dyDescent="0.2">
      <c r="A17" s="180"/>
      <c r="B17" s="114" t="s">
        <v>143</v>
      </c>
      <c r="C17" s="149" t="s">
        <v>240</v>
      </c>
      <c r="D17" s="120" t="s">
        <v>134</v>
      </c>
      <c r="E17" s="129">
        <v>1</v>
      </c>
      <c r="F17" s="89">
        <v>0</v>
      </c>
      <c r="G17" s="88">
        <f>PRODUCT(D17:F17)</f>
        <v>0</v>
      </c>
    </row>
    <row r="18" spans="1:7" x14ac:dyDescent="0.2">
      <c r="A18" s="167"/>
      <c r="B18" s="130"/>
      <c r="C18" s="111"/>
      <c r="D18" s="112"/>
      <c r="E18" s="112"/>
      <c r="F18" s="89">
        <v>0</v>
      </c>
      <c r="G18" s="112"/>
    </row>
    <row r="19" spans="1:7" ht="25.5" x14ac:dyDescent="0.2">
      <c r="A19" s="180"/>
      <c r="B19" s="114" t="s">
        <v>156</v>
      </c>
      <c r="C19" s="233" t="s">
        <v>242</v>
      </c>
      <c r="D19" s="120" t="s">
        <v>134</v>
      </c>
      <c r="E19" s="113">
        <v>3</v>
      </c>
      <c r="F19" s="89">
        <v>0</v>
      </c>
      <c r="G19" s="88">
        <f>PRODUCT(D19:F19)</f>
        <v>0</v>
      </c>
    </row>
    <row r="20" spans="1:7" ht="38.25" x14ac:dyDescent="0.2">
      <c r="A20" s="180"/>
      <c r="B20" s="114"/>
      <c r="C20" s="233" t="s">
        <v>209</v>
      </c>
      <c r="D20" s="120"/>
      <c r="E20" s="113"/>
      <c r="F20" s="89">
        <v>0</v>
      </c>
      <c r="G20" s="88"/>
    </row>
    <row r="21" spans="1:7" x14ac:dyDescent="0.2">
      <c r="A21" s="167"/>
      <c r="B21" s="130"/>
      <c r="C21" s="111"/>
      <c r="D21" s="112"/>
      <c r="E21" s="112"/>
      <c r="F21" s="89">
        <v>0</v>
      </c>
      <c r="G21" s="112"/>
    </row>
    <row r="22" spans="1:7" ht="25.5" x14ac:dyDescent="0.2">
      <c r="A22" s="167"/>
      <c r="B22" s="114" t="s">
        <v>157</v>
      </c>
      <c r="C22" s="233" t="s">
        <v>247</v>
      </c>
      <c r="D22" s="120" t="s">
        <v>134</v>
      </c>
      <c r="E22" s="113">
        <v>16</v>
      </c>
      <c r="F22" s="89">
        <v>0</v>
      </c>
      <c r="G22" s="88">
        <f>PRODUCT(D22:F22)</f>
        <v>0</v>
      </c>
    </row>
    <row r="23" spans="1:7" ht="38.25" x14ac:dyDescent="0.2">
      <c r="A23" s="167"/>
      <c r="B23" s="114"/>
      <c r="C23" s="233" t="s">
        <v>244</v>
      </c>
      <c r="D23" s="120"/>
      <c r="E23" s="113"/>
      <c r="F23" s="89">
        <v>0</v>
      </c>
      <c r="G23" s="88"/>
    </row>
    <row r="24" spans="1:7" x14ac:dyDescent="0.2">
      <c r="A24" s="167"/>
      <c r="B24" s="130"/>
      <c r="C24" s="111"/>
      <c r="D24" s="112"/>
      <c r="E24" s="112"/>
      <c r="F24" s="89">
        <v>0</v>
      </c>
      <c r="G24" s="112"/>
    </row>
    <row r="25" spans="1:7" ht="25.5" x14ac:dyDescent="0.2">
      <c r="A25" s="180"/>
      <c r="B25" s="114" t="s">
        <v>158</v>
      </c>
      <c r="C25" s="233" t="s">
        <v>248</v>
      </c>
      <c r="D25" s="120" t="s">
        <v>134</v>
      </c>
      <c r="E25" s="113">
        <v>3</v>
      </c>
      <c r="F25" s="89">
        <v>0</v>
      </c>
      <c r="G25" s="88">
        <f>PRODUCT(D25:F25)</f>
        <v>0</v>
      </c>
    </row>
    <row r="26" spans="1:7" ht="38.25" x14ac:dyDescent="0.2">
      <c r="A26" s="180"/>
      <c r="B26" s="114"/>
      <c r="C26" s="233" t="s">
        <v>244</v>
      </c>
      <c r="D26" s="120"/>
      <c r="E26" s="113"/>
      <c r="F26" s="89">
        <v>0</v>
      </c>
      <c r="G26" s="88"/>
    </row>
    <row r="27" spans="1:7" x14ac:dyDescent="0.2">
      <c r="A27" s="167"/>
      <c r="B27" s="114"/>
      <c r="C27" s="112"/>
      <c r="D27" s="112"/>
      <c r="E27" s="112"/>
      <c r="F27" s="89">
        <v>0</v>
      </c>
      <c r="G27" s="112"/>
    </row>
    <row r="28" spans="1:7" ht="25.5" x14ac:dyDescent="0.2">
      <c r="A28" s="180"/>
      <c r="B28" s="234" t="s">
        <v>159</v>
      </c>
      <c r="C28" s="233" t="s">
        <v>243</v>
      </c>
      <c r="D28" s="120" t="s">
        <v>134</v>
      </c>
      <c r="E28" s="113">
        <v>3</v>
      </c>
      <c r="F28" s="89">
        <v>0</v>
      </c>
      <c r="G28" s="88">
        <f>PRODUCT(D28:F28)</f>
        <v>0</v>
      </c>
    </row>
    <row r="29" spans="1:7" ht="38.25" x14ac:dyDescent="0.2">
      <c r="A29" s="180"/>
      <c r="B29" s="114"/>
      <c r="C29" s="233" t="s">
        <v>210</v>
      </c>
      <c r="D29" s="120"/>
      <c r="E29" s="113"/>
      <c r="F29" s="89">
        <v>0</v>
      </c>
      <c r="G29" s="88"/>
    </row>
    <row r="30" spans="1:7" x14ac:dyDescent="0.2">
      <c r="A30" s="167"/>
      <c r="B30" s="114"/>
      <c r="C30" s="112"/>
      <c r="D30" s="112"/>
      <c r="E30" s="112"/>
      <c r="F30" s="89">
        <v>0</v>
      </c>
      <c r="G30" s="112"/>
    </row>
    <row r="31" spans="1:7" ht="38.25" x14ac:dyDescent="0.2">
      <c r="A31" s="167"/>
      <c r="B31" s="234" t="s">
        <v>160</v>
      </c>
      <c r="C31" s="233" t="s">
        <v>250</v>
      </c>
      <c r="D31" s="120" t="s">
        <v>134</v>
      </c>
      <c r="E31" s="113">
        <v>1</v>
      </c>
      <c r="F31" s="89">
        <v>0</v>
      </c>
      <c r="G31" s="88">
        <f>PRODUCT(D31:F31)</f>
        <v>0</v>
      </c>
    </row>
    <row r="32" spans="1:7" x14ac:dyDescent="0.2">
      <c r="A32" s="167"/>
      <c r="B32" s="114"/>
      <c r="C32" s="233"/>
      <c r="D32" s="120"/>
      <c r="E32" s="113"/>
      <c r="F32" s="89">
        <v>0</v>
      </c>
      <c r="G32" s="88"/>
    </row>
    <row r="33" spans="1:7" ht="38.25" x14ac:dyDescent="0.2">
      <c r="A33" s="167"/>
      <c r="B33" s="234" t="s">
        <v>161</v>
      </c>
      <c r="C33" s="233" t="s">
        <v>249</v>
      </c>
      <c r="D33" s="120" t="s">
        <v>134</v>
      </c>
      <c r="E33" s="113">
        <v>1</v>
      </c>
      <c r="F33" s="89">
        <v>0</v>
      </c>
      <c r="G33" s="88">
        <f>PRODUCT(D33:F33)</f>
        <v>0</v>
      </c>
    </row>
    <row r="34" spans="1:7" x14ac:dyDescent="0.2">
      <c r="A34" s="167"/>
      <c r="B34" s="114"/>
      <c r="C34" s="233"/>
      <c r="D34" s="120"/>
      <c r="E34" s="113"/>
      <c r="F34" s="89">
        <v>0</v>
      </c>
      <c r="G34" s="88"/>
    </row>
    <row r="35" spans="1:7" ht="38.25" x14ac:dyDescent="0.2">
      <c r="A35" s="167"/>
      <c r="B35" s="234" t="s">
        <v>162</v>
      </c>
      <c r="C35" s="233" t="s">
        <v>251</v>
      </c>
      <c r="D35" s="120" t="s">
        <v>134</v>
      </c>
      <c r="E35" s="113">
        <v>2</v>
      </c>
      <c r="F35" s="89">
        <v>0</v>
      </c>
      <c r="G35" s="88">
        <f>PRODUCT(D35:F35)</f>
        <v>0</v>
      </c>
    </row>
    <row r="36" spans="1:7" x14ac:dyDescent="0.2">
      <c r="A36" s="167"/>
      <c r="B36" s="114"/>
      <c r="C36" s="233"/>
      <c r="D36" s="120"/>
      <c r="E36" s="113"/>
      <c r="F36" s="89">
        <v>0</v>
      </c>
      <c r="G36" s="88"/>
    </row>
    <row r="37" spans="1:7" ht="38.25" x14ac:dyDescent="0.2">
      <c r="A37" s="167"/>
      <c r="B37" s="234" t="s">
        <v>163</v>
      </c>
      <c r="C37" s="233" t="s">
        <v>246</v>
      </c>
      <c r="D37" s="120" t="s">
        <v>134</v>
      </c>
      <c r="E37" s="113">
        <v>1</v>
      </c>
      <c r="F37" s="89">
        <v>0</v>
      </c>
      <c r="G37" s="88">
        <f>PRODUCT(D37:F37)</f>
        <v>0</v>
      </c>
    </row>
    <row r="38" spans="1:7" x14ac:dyDescent="0.2">
      <c r="A38" s="167"/>
      <c r="B38" s="114"/>
      <c r="C38" s="233"/>
      <c r="D38" s="120"/>
      <c r="E38" s="113"/>
      <c r="F38" s="89">
        <v>0</v>
      </c>
      <c r="G38" s="88"/>
    </row>
    <row r="39" spans="1:7" ht="38.25" x14ac:dyDescent="0.2">
      <c r="A39" s="167"/>
      <c r="B39" s="234" t="s">
        <v>164</v>
      </c>
      <c r="C39" s="233" t="s">
        <v>252</v>
      </c>
      <c r="D39" s="120" t="s">
        <v>134</v>
      </c>
      <c r="E39" s="113">
        <v>1</v>
      </c>
      <c r="F39" s="89">
        <v>0</v>
      </c>
      <c r="G39" s="88">
        <f>PRODUCT(D39:F39)</f>
        <v>0</v>
      </c>
    </row>
    <row r="40" spans="1:7" x14ac:dyDescent="0.2">
      <c r="A40" s="167"/>
      <c r="B40" s="114"/>
      <c r="C40" s="233"/>
      <c r="D40" s="120"/>
      <c r="E40" s="113"/>
      <c r="F40" s="89">
        <v>0</v>
      </c>
      <c r="G40" s="88"/>
    </row>
    <row r="41" spans="1:7" ht="38.25" x14ac:dyDescent="0.2">
      <c r="A41" s="167"/>
      <c r="B41" s="234" t="s">
        <v>165</v>
      </c>
      <c r="C41" s="233" t="s">
        <v>253</v>
      </c>
      <c r="D41" s="120" t="s">
        <v>134</v>
      </c>
      <c r="E41" s="113">
        <v>1</v>
      </c>
      <c r="F41" s="89">
        <v>0</v>
      </c>
      <c r="G41" s="88">
        <f>PRODUCT(D41:F41)</f>
        <v>0</v>
      </c>
    </row>
    <row r="42" spans="1:7" x14ac:dyDescent="0.2">
      <c r="A42" s="167"/>
      <c r="B42" s="114"/>
      <c r="C42" s="233"/>
      <c r="D42" s="120"/>
      <c r="E42" s="113"/>
      <c r="F42" s="89">
        <v>0</v>
      </c>
      <c r="G42" s="88"/>
    </row>
    <row r="43" spans="1:7" ht="38.25" x14ac:dyDescent="0.2">
      <c r="A43" s="167"/>
      <c r="B43" s="234" t="s">
        <v>166</v>
      </c>
      <c r="C43" s="233" t="s">
        <v>254</v>
      </c>
      <c r="D43" s="120" t="s">
        <v>134</v>
      </c>
      <c r="E43" s="113">
        <v>2</v>
      </c>
      <c r="F43" s="89">
        <v>0</v>
      </c>
      <c r="G43" s="88">
        <f>PRODUCT(D43:F43)</f>
        <v>0</v>
      </c>
    </row>
    <row r="44" spans="1:7" x14ac:dyDescent="0.2">
      <c r="A44" s="167"/>
      <c r="B44" s="114"/>
      <c r="C44" s="233"/>
      <c r="D44" s="120"/>
      <c r="E44" s="113"/>
      <c r="F44" s="89">
        <v>0</v>
      </c>
      <c r="G44" s="88"/>
    </row>
    <row r="45" spans="1:7" ht="38.25" x14ac:dyDescent="0.2">
      <c r="A45" s="167"/>
      <c r="B45" s="234" t="s">
        <v>167</v>
      </c>
      <c r="C45" s="233" t="s">
        <v>255</v>
      </c>
      <c r="D45" s="120" t="s">
        <v>134</v>
      </c>
      <c r="E45" s="113">
        <v>4</v>
      </c>
      <c r="F45" s="89">
        <v>0</v>
      </c>
      <c r="G45" s="88">
        <f>PRODUCT(D45:F45)</f>
        <v>0</v>
      </c>
    </row>
    <row r="46" spans="1:7" x14ac:dyDescent="0.2">
      <c r="A46" s="167"/>
      <c r="B46" s="114"/>
      <c r="C46" s="233"/>
      <c r="D46" s="120"/>
      <c r="E46" s="113"/>
      <c r="F46" s="89">
        <v>0</v>
      </c>
      <c r="G46" s="88"/>
    </row>
    <row r="47" spans="1:7" x14ac:dyDescent="0.2">
      <c r="A47" s="167"/>
      <c r="B47" s="234" t="s">
        <v>168</v>
      </c>
      <c r="C47" s="233" t="s">
        <v>395</v>
      </c>
      <c r="D47" s="120"/>
      <c r="E47" s="113"/>
      <c r="F47" s="89">
        <v>0</v>
      </c>
      <c r="G47" s="88"/>
    </row>
    <row r="48" spans="1:7" x14ac:dyDescent="0.2">
      <c r="A48" s="167"/>
      <c r="B48" s="234"/>
      <c r="C48" s="233"/>
      <c r="D48" s="120"/>
      <c r="E48" s="113"/>
      <c r="F48" s="89">
        <v>0</v>
      </c>
      <c r="G48" s="88"/>
    </row>
    <row r="49" spans="1:7" ht="51" x14ac:dyDescent="0.2">
      <c r="A49" s="167"/>
      <c r="B49" s="234" t="s">
        <v>396</v>
      </c>
      <c r="C49" s="251" t="s">
        <v>397</v>
      </c>
      <c r="D49" s="120" t="s">
        <v>134</v>
      </c>
      <c r="E49" s="112">
        <v>1</v>
      </c>
      <c r="F49" s="89">
        <v>0</v>
      </c>
      <c r="G49" s="88">
        <f>PRODUCT(D49:F49)</f>
        <v>0</v>
      </c>
    </row>
    <row r="50" spans="1:7" x14ac:dyDescent="0.2">
      <c r="A50" s="167"/>
      <c r="B50" s="114"/>
      <c r="C50" s="233"/>
      <c r="D50" s="120"/>
      <c r="E50" s="113"/>
      <c r="F50" s="89">
        <v>0</v>
      </c>
      <c r="G50" s="88"/>
    </row>
    <row r="51" spans="1:7" ht="51" x14ac:dyDescent="0.2">
      <c r="A51" s="167"/>
      <c r="B51" s="114" t="s">
        <v>169</v>
      </c>
      <c r="C51" s="251" t="s">
        <v>256</v>
      </c>
      <c r="D51" s="120" t="s">
        <v>134</v>
      </c>
      <c r="E51" s="112">
        <v>2</v>
      </c>
      <c r="F51" s="89">
        <v>0</v>
      </c>
      <c r="G51" s="88">
        <f>PRODUCT(D51:F51)</f>
        <v>0</v>
      </c>
    </row>
    <row r="52" spans="1:7" x14ac:dyDescent="0.2">
      <c r="A52" s="167"/>
      <c r="B52" s="114"/>
      <c r="C52" s="112"/>
      <c r="D52" s="112"/>
      <c r="E52" s="112"/>
      <c r="F52" s="89">
        <v>0</v>
      </c>
      <c r="G52" s="112"/>
    </row>
    <row r="53" spans="1:7" ht="38.25" x14ac:dyDescent="0.2">
      <c r="A53" s="180"/>
      <c r="B53" s="114" t="s">
        <v>170</v>
      </c>
      <c r="C53" s="148" t="s">
        <v>212</v>
      </c>
      <c r="D53" s="120" t="s">
        <v>134</v>
      </c>
      <c r="E53" s="112">
        <v>10</v>
      </c>
      <c r="F53" s="89">
        <v>0</v>
      </c>
      <c r="G53" s="88">
        <f>PRODUCT(D53:F53)</f>
        <v>0</v>
      </c>
    </row>
    <row r="54" spans="1:7" x14ac:dyDescent="0.2">
      <c r="A54" s="167"/>
      <c r="B54" s="114"/>
      <c r="C54" s="111"/>
      <c r="D54" s="120"/>
      <c r="E54" s="112"/>
      <c r="F54" s="89">
        <v>0</v>
      </c>
      <c r="G54" s="88"/>
    </row>
    <row r="55" spans="1:7" ht="51" x14ac:dyDescent="0.2">
      <c r="A55" s="180"/>
      <c r="B55" s="114" t="s">
        <v>171</v>
      </c>
      <c r="C55" s="251" t="s">
        <v>258</v>
      </c>
      <c r="D55" s="120" t="s">
        <v>134</v>
      </c>
      <c r="E55" s="112">
        <v>1</v>
      </c>
      <c r="F55" s="89">
        <v>0</v>
      </c>
      <c r="G55" s="88">
        <f>PRODUCT(D55:F55)</f>
        <v>0</v>
      </c>
    </row>
    <row r="56" spans="1:7" x14ac:dyDescent="0.2">
      <c r="A56" s="167"/>
      <c r="B56" s="114"/>
      <c r="C56" s="148"/>
      <c r="D56" s="120"/>
      <c r="E56" s="112"/>
      <c r="F56" s="89">
        <v>0</v>
      </c>
      <c r="G56" s="88"/>
    </row>
    <row r="57" spans="1:7" ht="38.25" x14ac:dyDescent="0.2">
      <c r="A57" s="180"/>
      <c r="B57" s="114" t="s">
        <v>172</v>
      </c>
      <c r="C57" s="148" t="s">
        <v>215</v>
      </c>
      <c r="D57" s="120" t="s">
        <v>134</v>
      </c>
      <c r="E57" s="112">
        <v>2</v>
      </c>
      <c r="F57" s="89">
        <v>0</v>
      </c>
      <c r="G57" s="88">
        <f>PRODUCT(D57:F57)</f>
        <v>0</v>
      </c>
    </row>
    <row r="58" spans="1:7" x14ac:dyDescent="0.2">
      <c r="A58" s="167"/>
      <c r="B58" s="114"/>
      <c r="C58" s="148"/>
      <c r="D58" s="120"/>
      <c r="E58" s="113"/>
      <c r="F58" s="89">
        <v>0</v>
      </c>
      <c r="G58" s="88"/>
    </row>
    <row r="59" spans="1:7" x14ac:dyDescent="0.2">
      <c r="A59" s="180"/>
      <c r="B59" s="234" t="s">
        <v>173</v>
      </c>
      <c r="C59" s="85" t="s">
        <v>213</v>
      </c>
      <c r="D59" s="120" t="s">
        <v>134</v>
      </c>
      <c r="E59" s="112">
        <v>16</v>
      </c>
      <c r="F59" s="89">
        <v>0</v>
      </c>
      <c r="G59" s="88">
        <f>PRODUCT(D59:F59)</f>
        <v>0</v>
      </c>
    </row>
    <row r="60" spans="1:7" x14ac:dyDescent="0.2">
      <c r="A60" s="167"/>
      <c r="B60" s="114"/>
      <c r="C60" s="111"/>
      <c r="D60" s="120"/>
      <c r="E60" s="113"/>
      <c r="F60" s="89">
        <v>0</v>
      </c>
      <c r="G60" s="88"/>
    </row>
    <row r="61" spans="1:7" x14ac:dyDescent="0.2">
      <c r="A61" s="180"/>
      <c r="B61" s="114" t="s">
        <v>174</v>
      </c>
      <c r="C61" s="85" t="s">
        <v>214</v>
      </c>
      <c r="D61" s="121" t="s">
        <v>136</v>
      </c>
      <c r="E61" s="112">
        <v>2</v>
      </c>
      <c r="F61" s="89">
        <v>0</v>
      </c>
      <c r="G61" s="88">
        <f>PRODUCT(D61:F61)</f>
        <v>0</v>
      </c>
    </row>
    <row r="62" spans="1:7" x14ac:dyDescent="0.2">
      <c r="A62" s="167"/>
      <c r="B62" s="114"/>
      <c r="C62" s="111"/>
      <c r="D62" s="120"/>
      <c r="E62" s="113"/>
      <c r="F62" s="89">
        <v>0</v>
      </c>
      <c r="G62" s="88"/>
    </row>
    <row r="63" spans="1:7" ht="25.5" x14ac:dyDescent="0.2">
      <c r="A63" s="180"/>
      <c r="B63" s="234" t="s">
        <v>257</v>
      </c>
      <c r="C63" s="233" t="s">
        <v>223</v>
      </c>
      <c r="D63" s="235" t="s">
        <v>136</v>
      </c>
      <c r="E63" s="236">
        <v>10</v>
      </c>
      <c r="F63" s="89">
        <v>0</v>
      </c>
      <c r="G63" s="88">
        <f>PRODUCT(D63:F63)</f>
        <v>0</v>
      </c>
    </row>
    <row r="64" spans="1:7" x14ac:dyDescent="0.2">
      <c r="A64" s="167"/>
      <c r="B64" s="114"/>
      <c r="C64" s="111"/>
      <c r="D64" s="120"/>
      <c r="E64" s="112"/>
      <c r="F64" s="89">
        <v>0</v>
      </c>
      <c r="G64" s="88"/>
    </row>
    <row r="65" spans="1:8" s="238" customFormat="1" ht="25.5" x14ac:dyDescent="0.2">
      <c r="A65" s="180"/>
      <c r="B65" s="234" t="s">
        <v>259</v>
      </c>
      <c r="C65" s="85" t="s">
        <v>0</v>
      </c>
      <c r="D65" s="121" t="s">
        <v>136</v>
      </c>
      <c r="E65" s="112">
        <v>20</v>
      </c>
      <c r="F65" s="89">
        <v>0</v>
      </c>
      <c r="G65" s="88">
        <f>PRODUCT(D65:F65)</f>
        <v>0</v>
      </c>
      <c r="H65" s="237"/>
    </row>
    <row r="66" spans="1:8" x14ac:dyDescent="0.2">
      <c r="A66" s="167"/>
      <c r="B66" s="114"/>
      <c r="C66" s="111"/>
      <c r="D66" s="120"/>
      <c r="E66" s="112"/>
      <c r="F66" s="89">
        <v>0</v>
      </c>
      <c r="G66" s="88"/>
    </row>
    <row r="67" spans="1:8" ht="25.5" x14ac:dyDescent="0.2">
      <c r="A67" s="180"/>
      <c r="B67" s="234" t="s">
        <v>260</v>
      </c>
      <c r="C67" s="85" t="s">
        <v>2</v>
      </c>
      <c r="D67" s="121" t="s">
        <v>136</v>
      </c>
      <c r="E67" s="112">
        <v>25</v>
      </c>
      <c r="F67" s="89">
        <v>0</v>
      </c>
      <c r="G67" s="88">
        <f>PRODUCT(D67:F67)</f>
        <v>0</v>
      </c>
    </row>
    <row r="68" spans="1:8" x14ac:dyDescent="0.2">
      <c r="A68" s="180"/>
      <c r="B68" s="114"/>
      <c r="C68" s="148"/>
      <c r="D68" s="121"/>
      <c r="E68" s="112"/>
      <c r="F68" s="89">
        <v>0</v>
      </c>
      <c r="G68" s="88"/>
    </row>
    <row r="69" spans="1:8" ht="25.5" x14ac:dyDescent="0.2">
      <c r="A69" s="180"/>
      <c r="B69" s="234" t="s">
        <v>261</v>
      </c>
      <c r="C69" s="85" t="s">
        <v>3</v>
      </c>
      <c r="D69" s="121" t="s">
        <v>136</v>
      </c>
      <c r="E69" s="112">
        <v>5</v>
      </c>
      <c r="F69" s="89">
        <v>0</v>
      </c>
      <c r="G69" s="88">
        <f>PRODUCT(D69:F69)</f>
        <v>0</v>
      </c>
    </row>
    <row r="70" spans="1:8" x14ac:dyDescent="0.2">
      <c r="A70" s="180"/>
      <c r="B70" s="234"/>
      <c r="C70" s="85"/>
      <c r="D70" s="121"/>
      <c r="E70" s="112"/>
      <c r="F70" s="89">
        <v>0</v>
      </c>
      <c r="G70" s="88"/>
    </row>
    <row r="71" spans="1:8" x14ac:dyDescent="0.2">
      <c r="A71" s="180"/>
      <c r="B71" s="234" t="s">
        <v>263</v>
      </c>
      <c r="C71" s="233" t="s">
        <v>262</v>
      </c>
      <c r="D71" s="252" t="s">
        <v>134</v>
      </c>
      <c r="E71" s="88">
        <v>8</v>
      </c>
      <c r="F71" s="89">
        <v>0</v>
      </c>
      <c r="G71" s="88">
        <f>PRODUCT(D71:F71)</f>
        <v>0</v>
      </c>
    </row>
    <row r="72" spans="1:8" x14ac:dyDescent="0.2">
      <c r="A72" s="180"/>
      <c r="B72" s="234"/>
      <c r="C72" s="233"/>
      <c r="D72" s="120"/>
      <c r="E72" s="89"/>
      <c r="F72" s="89">
        <v>0</v>
      </c>
      <c r="G72" s="253"/>
    </row>
    <row r="73" spans="1:8" x14ac:dyDescent="0.2">
      <c r="A73" s="180"/>
      <c r="B73" s="234" t="s">
        <v>264</v>
      </c>
      <c r="C73" s="233" t="s">
        <v>216</v>
      </c>
      <c r="D73" s="252" t="s">
        <v>134</v>
      </c>
      <c r="E73" s="88">
        <v>14</v>
      </c>
      <c r="F73" s="89">
        <v>0</v>
      </c>
      <c r="G73" s="88">
        <f>PRODUCT(D73:F73)</f>
        <v>0</v>
      </c>
    </row>
    <row r="74" spans="1:8" x14ac:dyDescent="0.2">
      <c r="A74" s="167"/>
      <c r="B74" s="114"/>
      <c r="C74" s="111"/>
      <c r="D74" s="120"/>
      <c r="E74" s="98"/>
      <c r="F74" s="89">
        <v>0</v>
      </c>
      <c r="G74" s="88"/>
    </row>
    <row r="75" spans="1:8" ht="25.5" x14ac:dyDescent="0.2">
      <c r="A75" s="167"/>
      <c r="B75" s="234" t="s">
        <v>218</v>
      </c>
      <c r="C75" s="85" t="s">
        <v>265</v>
      </c>
      <c r="D75" s="235" t="s">
        <v>134</v>
      </c>
      <c r="E75" s="112">
        <v>4</v>
      </c>
      <c r="F75" s="89">
        <v>0</v>
      </c>
      <c r="G75" s="88">
        <f>PRODUCT(D75:F75)</f>
        <v>0</v>
      </c>
    </row>
    <row r="76" spans="1:8" x14ac:dyDescent="0.2">
      <c r="A76" s="167"/>
      <c r="B76" s="114"/>
      <c r="C76" s="111"/>
      <c r="D76" s="120"/>
      <c r="E76" s="98"/>
      <c r="F76" s="89">
        <v>0</v>
      </c>
      <c r="G76" s="88"/>
    </row>
    <row r="77" spans="1:8" x14ac:dyDescent="0.2">
      <c r="A77" s="167"/>
      <c r="B77" s="234" t="s">
        <v>219</v>
      </c>
      <c r="C77" s="233" t="s">
        <v>398</v>
      </c>
      <c r="D77" s="121"/>
      <c r="E77" s="236"/>
      <c r="F77" s="89">
        <v>0</v>
      </c>
      <c r="G77" s="254"/>
    </row>
    <row r="78" spans="1:8" x14ac:dyDescent="0.2">
      <c r="A78" s="167"/>
      <c r="B78" s="114"/>
      <c r="C78" s="111"/>
      <c r="D78" s="120"/>
      <c r="E78" s="243"/>
      <c r="F78" s="89">
        <v>0</v>
      </c>
      <c r="G78" s="88"/>
    </row>
    <row r="79" spans="1:8" ht="25.5" x14ac:dyDescent="0.2">
      <c r="A79" s="180"/>
      <c r="B79" s="234" t="s">
        <v>270</v>
      </c>
      <c r="C79" s="85" t="s">
        <v>217</v>
      </c>
      <c r="D79" s="121" t="s">
        <v>136</v>
      </c>
      <c r="E79" s="112">
        <v>16</v>
      </c>
      <c r="F79" s="89">
        <v>0</v>
      </c>
      <c r="G79" s="88">
        <f>PRODUCT(D79:F79)</f>
        <v>0</v>
      </c>
    </row>
    <row r="80" spans="1:8" x14ac:dyDescent="0.2">
      <c r="A80" s="167"/>
      <c r="B80" s="114"/>
      <c r="C80" s="111"/>
      <c r="D80" s="120"/>
      <c r="E80" s="98"/>
      <c r="F80" s="89">
        <v>0</v>
      </c>
      <c r="G80" s="88"/>
    </row>
    <row r="81" spans="1:7" ht="25.5" x14ac:dyDescent="0.2">
      <c r="A81" s="167"/>
      <c r="B81" s="234" t="s">
        <v>271</v>
      </c>
      <c r="C81" s="85" t="s">
        <v>1</v>
      </c>
      <c r="D81" s="121" t="s">
        <v>136</v>
      </c>
      <c r="E81" s="112">
        <v>35</v>
      </c>
      <c r="F81" s="89">
        <v>0</v>
      </c>
      <c r="G81" s="88">
        <f>PRODUCT(D81:F81)</f>
        <v>0</v>
      </c>
    </row>
    <row r="82" spans="1:7" x14ac:dyDescent="0.2">
      <c r="A82" s="167"/>
      <c r="B82" s="114"/>
      <c r="C82" s="85"/>
      <c r="D82" s="121"/>
      <c r="E82" s="112"/>
      <c r="F82" s="89">
        <v>0</v>
      </c>
      <c r="G82" s="88"/>
    </row>
    <row r="83" spans="1:7" ht="25.5" x14ac:dyDescent="0.2">
      <c r="A83" s="180"/>
      <c r="B83" s="234" t="s">
        <v>272</v>
      </c>
      <c r="C83" s="85" t="s">
        <v>4</v>
      </c>
      <c r="D83" s="121" t="s">
        <v>136</v>
      </c>
      <c r="E83" s="112">
        <v>28</v>
      </c>
      <c r="F83" s="89">
        <v>0</v>
      </c>
      <c r="G83" s="88">
        <f>PRODUCT(D83:F83)</f>
        <v>0</v>
      </c>
    </row>
    <row r="84" spans="1:7" x14ac:dyDescent="0.2">
      <c r="A84" s="167"/>
      <c r="B84" s="114"/>
      <c r="C84" s="85"/>
      <c r="D84" s="121"/>
      <c r="E84" s="112"/>
      <c r="F84" s="89">
        <v>0</v>
      </c>
      <c r="G84" s="88"/>
    </row>
    <row r="85" spans="1:7" ht="25.5" x14ac:dyDescent="0.2">
      <c r="A85" s="180"/>
      <c r="B85" s="234" t="s">
        <v>273</v>
      </c>
      <c r="C85" s="85" t="s">
        <v>5</v>
      </c>
      <c r="D85" s="121" t="s">
        <v>136</v>
      </c>
      <c r="E85" s="139">
        <v>4</v>
      </c>
      <c r="F85" s="89">
        <v>0</v>
      </c>
      <c r="G85" s="88">
        <f>PRODUCT(D85:F85)</f>
        <v>0</v>
      </c>
    </row>
    <row r="86" spans="1:7" x14ac:dyDescent="0.2">
      <c r="A86" s="167"/>
      <c r="B86" s="114"/>
      <c r="C86" s="85"/>
      <c r="D86" s="121"/>
      <c r="E86" s="112"/>
      <c r="F86" s="89">
        <v>0</v>
      </c>
      <c r="G86" s="88"/>
    </row>
    <row r="87" spans="1:7" x14ac:dyDescent="0.2">
      <c r="A87" s="180"/>
      <c r="B87" s="234" t="s">
        <v>175</v>
      </c>
      <c r="C87" s="85" t="s">
        <v>327</v>
      </c>
      <c r="D87" s="120" t="s">
        <v>134</v>
      </c>
      <c r="E87" s="112">
        <v>1</v>
      </c>
      <c r="F87" s="89">
        <v>0</v>
      </c>
      <c r="G87" s="88">
        <f>PRODUCT(D87:F87)</f>
        <v>0</v>
      </c>
    </row>
    <row r="88" spans="1:7" x14ac:dyDescent="0.2">
      <c r="A88" s="180"/>
      <c r="B88" s="234"/>
      <c r="C88" s="85"/>
      <c r="D88" s="121"/>
      <c r="E88" s="112"/>
      <c r="F88" s="89">
        <v>0</v>
      </c>
      <c r="G88" s="88"/>
    </row>
    <row r="89" spans="1:7" x14ac:dyDescent="0.2">
      <c r="A89" s="180"/>
      <c r="B89" s="234" t="s">
        <v>324</v>
      </c>
      <c r="C89" s="85" t="s">
        <v>326</v>
      </c>
      <c r="D89" s="120" t="s">
        <v>134</v>
      </c>
      <c r="E89" s="112">
        <v>1</v>
      </c>
      <c r="F89" s="89">
        <v>0</v>
      </c>
      <c r="G89" s="88">
        <f>PRODUCT(D89:F89)</f>
        <v>0</v>
      </c>
    </row>
    <row r="90" spans="1:7" x14ac:dyDescent="0.2">
      <c r="A90" s="180"/>
      <c r="B90" s="234"/>
      <c r="C90" s="85"/>
      <c r="D90" s="121"/>
      <c r="E90" s="112"/>
      <c r="F90" s="89">
        <v>0</v>
      </c>
      <c r="G90" s="88"/>
    </row>
    <row r="91" spans="1:7" x14ac:dyDescent="0.2">
      <c r="A91" s="180"/>
      <c r="B91" s="234" t="s">
        <v>325</v>
      </c>
      <c r="C91" s="85" t="s">
        <v>274</v>
      </c>
      <c r="D91" s="121"/>
      <c r="E91" s="112"/>
      <c r="F91" s="89">
        <v>0</v>
      </c>
      <c r="G91" s="88"/>
    </row>
    <row r="92" spans="1:7" x14ac:dyDescent="0.2">
      <c r="A92" s="167"/>
      <c r="B92" s="114"/>
      <c r="C92" s="85"/>
      <c r="D92" s="121"/>
      <c r="E92" s="112"/>
      <c r="F92" s="89">
        <v>0</v>
      </c>
      <c r="G92" s="88"/>
    </row>
    <row r="93" spans="1:7" ht="25.5" x14ac:dyDescent="0.2">
      <c r="A93" s="180"/>
      <c r="B93" s="234" t="s">
        <v>275</v>
      </c>
      <c r="C93" s="85" t="s">
        <v>6</v>
      </c>
      <c r="D93" s="120"/>
      <c r="E93" s="112"/>
      <c r="F93" s="89">
        <v>0</v>
      </c>
      <c r="G93" s="88"/>
    </row>
    <row r="94" spans="1:7" x14ac:dyDescent="0.2">
      <c r="A94" s="180"/>
      <c r="B94" s="234"/>
      <c r="C94" s="233" t="s">
        <v>283</v>
      </c>
      <c r="D94" s="120" t="s">
        <v>136</v>
      </c>
      <c r="E94" s="112">
        <v>3</v>
      </c>
      <c r="F94" s="89">
        <v>0</v>
      </c>
      <c r="G94" s="89">
        <f>PRODUCT(D94:F94)</f>
        <v>0</v>
      </c>
    </row>
    <row r="95" spans="1:7" x14ac:dyDescent="0.2">
      <c r="A95" s="180"/>
      <c r="B95" s="234"/>
      <c r="C95" s="233" t="s">
        <v>282</v>
      </c>
      <c r="D95" s="120" t="s">
        <v>136</v>
      </c>
      <c r="E95" s="112">
        <v>11</v>
      </c>
      <c r="F95" s="89">
        <v>0</v>
      </c>
      <c r="G95" s="89">
        <f>PRODUCT(D95:F95)</f>
        <v>0</v>
      </c>
    </row>
    <row r="96" spans="1:7" x14ac:dyDescent="0.2">
      <c r="A96" s="167"/>
      <c r="B96" s="114"/>
      <c r="C96" s="85" t="s">
        <v>284</v>
      </c>
      <c r="D96" s="120" t="s">
        <v>136</v>
      </c>
      <c r="E96" s="112">
        <v>54</v>
      </c>
      <c r="F96" s="89">
        <v>0</v>
      </c>
      <c r="G96" s="89">
        <f>PRODUCT(D96:F96)</f>
        <v>0</v>
      </c>
    </row>
    <row r="97" spans="1:7" x14ac:dyDescent="0.2">
      <c r="A97" s="167"/>
      <c r="B97" s="114"/>
      <c r="C97" s="85" t="s">
        <v>138</v>
      </c>
      <c r="D97" s="120" t="s">
        <v>136</v>
      </c>
      <c r="E97" s="112">
        <v>33</v>
      </c>
      <c r="F97" s="89">
        <v>0</v>
      </c>
      <c r="G97" s="88">
        <f>PRODUCT(D97:F97)</f>
        <v>0</v>
      </c>
    </row>
    <row r="98" spans="1:7" x14ac:dyDescent="0.2">
      <c r="A98" s="180"/>
      <c r="B98" s="114"/>
      <c r="C98" s="85" t="s">
        <v>139</v>
      </c>
      <c r="D98" s="120" t="s">
        <v>136</v>
      </c>
      <c r="E98" s="112">
        <v>68</v>
      </c>
      <c r="F98" s="89">
        <v>0</v>
      </c>
      <c r="G98" s="88">
        <f>PRODUCT(D98:F98)</f>
        <v>0</v>
      </c>
    </row>
    <row r="99" spans="1:7" x14ac:dyDescent="0.2">
      <c r="A99" s="167"/>
      <c r="B99" s="114"/>
      <c r="C99" s="85"/>
      <c r="D99" s="120"/>
      <c r="E99" s="112"/>
      <c r="F99" s="89">
        <v>0</v>
      </c>
      <c r="G99" s="88"/>
    </row>
    <row r="100" spans="1:7" ht="25.5" x14ac:dyDescent="0.2">
      <c r="A100" s="180"/>
      <c r="B100" s="234" t="s">
        <v>276</v>
      </c>
      <c r="C100" s="85" t="s">
        <v>7</v>
      </c>
      <c r="D100" s="120"/>
      <c r="E100" s="112"/>
      <c r="F100" s="89">
        <v>0</v>
      </c>
      <c r="G100" s="88"/>
    </row>
    <row r="101" spans="1:7" x14ac:dyDescent="0.2">
      <c r="A101" s="180"/>
      <c r="B101" s="234"/>
      <c r="C101" s="233" t="s">
        <v>283</v>
      </c>
      <c r="D101" s="120" t="s">
        <v>136</v>
      </c>
      <c r="E101" s="112">
        <v>3</v>
      </c>
      <c r="F101" s="89">
        <v>0</v>
      </c>
      <c r="G101" s="89">
        <f t="shared" ref="G101:G105" si="0">PRODUCT(D101:F101)</f>
        <v>0</v>
      </c>
    </row>
    <row r="102" spans="1:7" x14ac:dyDescent="0.2">
      <c r="A102" s="180"/>
      <c r="B102" s="234"/>
      <c r="C102" s="233" t="s">
        <v>282</v>
      </c>
      <c r="D102" s="120" t="s">
        <v>136</v>
      </c>
      <c r="E102" s="112">
        <v>11</v>
      </c>
      <c r="F102" s="89">
        <v>0</v>
      </c>
      <c r="G102" s="89">
        <f t="shared" si="0"/>
        <v>0</v>
      </c>
    </row>
    <row r="103" spans="1:7" x14ac:dyDescent="0.2">
      <c r="A103" s="167"/>
      <c r="B103" s="114"/>
      <c r="C103" s="85" t="s">
        <v>284</v>
      </c>
      <c r="D103" s="120" t="s">
        <v>136</v>
      </c>
      <c r="E103" s="112">
        <v>68</v>
      </c>
      <c r="F103" s="89">
        <v>0</v>
      </c>
      <c r="G103" s="88">
        <f t="shared" si="0"/>
        <v>0</v>
      </c>
    </row>
    <row r="104" spans="1:7" x14ac:dyDescent="0.2">
      <c r="A104" s="180"/>
      <c r="B104" s="114"/>
      <c r="C104" s="85" t="s">
        <v>138</v>
      </c>
      <c r="D104" s="120" t="s">
        <v>136</v>
      </c>
      <c r="E104" s="112">
        <v>14</v>
      </c>
      <c r="F104" s="89">
        <v>0</v>
      </c>
      <c r="G104" s="88">
        <f t="shared" si="0"/>
        <v>0</v>
      </c>
    </row>
    <row r="105" spans="1:7" x14ac:dyDescent="0.2">
      <c r="A105" s="180"/>
      <c r="B105" s="114"/>
      <c r="C105" s="85" t="s">
        <v>139</v>
      </c>
      <c r="D105" s="120" t="s">
        <v>136</v>
      </c>
      <c r="E105" s="112">
        <v>46</v>
      </c>
      <c r="F105" s="89">
        <v>0</v>
      </c>
      <c r="G105" s="88">
        <f t="shared" si="0"/>
        <v>0</v>
      </c>
    </row>
    <row r="106" spans="1:7" x14ac:dyDescent="0.2">
      <c r="A106" s="180"/>
      <c r="B106" s="114"/>
      <c r="C106" s="111"/>
      <c r="D106" s="120"/>
      <c r="E106" s="112"/>
      <c r="F106" s="89">
        <v>0</v>
      </c>
      <c r="G106" s="89"/>
    </row>
    <row r="107" spans="1:7" ht="25.5" x14ac:dyDescent="0.2">
      <c r="A107" s="180"/>
      <c r="B107" s="234" t="s">
        <v>277</v>
      </c>
      <c r="C107" s="111" t="s">
        <v>140</v>
      </c>
      <c r="D107" s="120" t="s">
        <v>135</v>
      </c>
      <c r="E107" s="112">
        <v>195</v>
      </c>
      <c r="F107" s="89">
        <v>0</v>
      </c>
      <c r="G107" s="88">
        <f>PRODUCT(D107:F107)</f>
        <v>0</v>
      </c>
    </row>
    <row r="108" spans="1:7" x14ac:dyDescent="0.2">
      <c r="A108" s="167"/>
      <c r="B108" s="114"/>
      <c r="C108" s="111"/>
      <c r="D108" s="120"/>
      <c r="E108" s="112"/>
      <c r="F108" s="88">
        <v>0</v>
      </c>
      <c r="G108" s="88"/>
    </row>
    <row r="109" spans="1:7" x14ac:dyDescent="0.2">
      <c r="A109" s="167"/>
      <c r="B109" s="213" t="s">
        <v>28</v>
      </c>
      <c r="C109" s="211"/>
      <c r="D109" s="208"/>
      <c r="E109" s="212"/>
      <c r="F109" s="210">
        <v>0</v>
      </c>
      <c r="G109" s="213">
        <f>SUM(G11:G108)</f>
        <v>0</v>
      </c>
    </row>
    <row r="110" spans="1:7" x14ac:dyDescent="0.2">
      <c r="A110" s="167"/>
      <c r="B110" s="114"/>
      <c r="C110" s="167"/>
      <c r="D110" s="167"/>
      <c r="E110" s="167"/>
      <c r="F110" s="167">
        <v>0</v>
      </c>
      <c r="G110" s="167"/>
    </row>
    <row r="111" spans="1:7" ht="51" x14ac:dyDescent="0.2">
      <c r="A111" s="167"/>
      <c r="B111" s="234" t="s">
        <v>278</v>
      </c>
      <c r="C111" s="85" t="s">
        <v>316</v>
      </c>
      <c r="D111" s="120" t="s">
        <v>137</v>
      </c>
      <c r="E111" s="168">
        <v>195</v>
      </c>
      <c r="F111" s="88">
        <v>0</v>
      </c>
      <c r="G111" s="88">
        <f>PRODUCT(D111:F111)</f>
        <v>0</v>
      </c>
    </row>
    <row r="112" spans="1:7" x14ac:dyDescent="0.2">
      <c r="A112" s="167"/>
      <c r="B112" s="114"/>
      <c r="C112" s="167"/>
      <c r="D112" s="167"/>
      <c r="E112" s="167"/>
      <c r="F112" s="167"/>
      <c r="G112" s="167"/>
    </row>
    <row r="113" spans="1:7" ht="38.25" x14ac:dyDescent="0.2">
      <c r="A113" s="180"/>
      <c r="B113" s="234" t="s">
        <v>279</v>
      </c>
      <c r="C113" s="85" t="s">
        <v>285</v>
      </c>
      <c r="D113" s="120" t="s">
        <v>137</v>
      </c>
      <c r="E113" s="168">
        <v>267</v>
      </c>
      <c r="F113" s="88">
        <v>0</v>
      </c>
      <c r="G113" s="88">
        <f>PRODUCT(D113:F113)</f>
        <v>0</v>
      </c>
    </row>
    <row r="114" spans="1:7" x14ac:dyDescent="0.2">
      <c r="A114" s="167"/>
      <c r="B114" s="114"/>
      <c r="C114" s="167"/>
      <c r="D114" s="167"/>
      <c r="E114" s="167"/>
      <c r="F114" s="167">
        <v>0</v>
      </c>
      <c r="G114" s="167"/>
    </row>
    <row r="115" spans="1:7" ht="38.25" x14ac:dyDescent="0.2">
      <c r="A115" s="180"/>
      <c r="B115" s="234" t="s">
        <v>280</v>
      </c>
      <c r="C115" s="85" t="s">
        <v>281</v>
      </c>
      <c r="D115" s="120" t="s">
        <v>137</v>
      </c>
      <c r="E115" s="169">
        <v>45</v>
      </c>
      <c r="F115" s="88">
        <v>0</v>
      </c>
      <c r="G115" s="88">
        <f>PRODUCT(D115:F115)</f>
        <v>0</v>
      </c>
    </row>
    <row r="116" spans="1:7" x14ac:dyDescent="0.2">
      <c r="A116" s="167"/>
      <c r="B116" s="114"/>
      <c r="C116" s="85"/>
      <c r="D116" s="120"/>
      <c r="E116" s="169"/>
      <c r="F116" s="88">
        <v>0</v>
      </c>
      <c r="G116" s="88"/>
    </row>
    <row r="117" spans="1:7" x14ac:dyDescent="0.2">
      <c r="A117" s="180"/>
      <c r="B117" s="206" t="s">
        <v>148</v>
      </c>
      <c r="C117" s="214"/>
      <c r="D117" s="208" t="s">
        <v>134</v>
      </c>
      <c r="E117" s="212">
        <v>1</v>
      </c>
      <c r="F117" s="210">
        <v>0</v>
      </c>
      <c r="G117" s="213">
        <f>PRODUCT(D117:F117)</f>
        <v>0</v>
      </c>
    </row>
    <row r="118" spans="1:7" x14ac:dyDescent="0.2">
      <c r="A118" s="180"/>
      <c r="B118" s="246" t="s">
        <v>239</v>
      </c>
      <c r="C118" s="247"/>
      <c r="D118" s="248" t="s">
        <v>134</v>
      </c>
      <c r="E118" s="249">
        <v>1</v>
      </c>
      <c r="F118" s="250">
        <v>0</v>
      </c>
      <c r="G118" s="213">
        <f>PRODUCT(D118:F118)</f>
        <v>0</v>
      </c>
    </row>
    <row r="119" spans="1:7" x14ac:dyDescent="0.2">
      <c r="A119" s="167"/>
      <c r="B119" s="167"/>
      <c r="C119" s="167"/>
      <c r="D119" s="167"/>
      <c r="E119" s="167"/>
      <c r="F119" s="167">
        <v>0</v>
      </c>
      <c r="G119" s="167"/>
    </row>
    <row r="120" spans="1:7" x14ac:dyDescent="0.2">
      <c r="A120" s="205"/>
      <c r="B120" s="206" t="s">
        <v>176</v>
      </c>
      <c r="C120" s="207" t="s">
        <v>177</v>
      </c>
      <c r="D120" s="208"/>
      <c r="E120" s="212"/>
      <c r="F120" s="208">
        <v>0</v>
      </c>
      <c r="G120" s="210"/>
    </row>
    <row r="121" spans="1:7" x14ac:dyDescent="0.2">
      <c r="A121" s="167"/>
      <c r="B121" s="114"/>
      <c r="C121" s="111"/>
      <c r="D121" s="120"/>
      <c r="E121" s="113"/>
      <c r="F121" s="89">
        <v>0</v>
      </c>
      <c r="G121" s="89"/>
    </row>
    <row r="122" spans="1:7" ht="51" x14ac:dyDescent="0.2">
      <c r="A122" s="180"/>
      <c r="B122" s="114" t="s">
        <v>178</v>
      </c>
      <c r="C122" s="85" t="s">
        <v>286</v>
      </c>
      <c r="D122" s="142" t="s">
        <v>134</v>
      </c>
      <c r="E122" s="143">
        <v>2</v>
      </c>
      <c r="F122" s="89">
        <v>0</v>
      </c>
      <c r="G122" s="88">
        <f>PRODUCT(D122:F122)</f>
        <v>0</v>
      </c>
    </row>
    <row r="123" spans="1:7" ht="38.25" x14ac:dyDescent="0.2">
      <c r="A123" s="167"/>
      <c r="B123" s="114"/>
      <c r="C123" s="85" t="s">
        <v>287</v>
      </c>
      <c r="D123" s="142"/>
      <c r="E123" s="143"/>
      <c r="F123" s="89">
        <v>0</v>
      </c>
      <c r="G123" s="88"/>
    </row>
    <row r="124" spans="1:7" ht="25.5" x14ac:dyDescent="0.2">
      <c r="A124" s="180"/>
      <c r="B124" s="114"/>
      <c r="C124" s="85" t="s">
        <v>192</v>
      </c>
      <c r="D124" s="142" t="s">
        <v>155</v>
      </c>
      <c r="E124" s="143">
        <v>2</v>
      </c>
      <c r="F124" s="89">
        <v>0</v>
      </c>
      <c r="G124" s="88">
        <f>PRODUCT(D124:F124)</f>
        <v>0</v>
      </c>
    </row>
    <row r="125" spans="1:7" ht="25.5" x14ac:dyDescent="0.2">
      <c r="A125" s="180"/>
      <c r="B125" s="114"/>
      <c r="C125" s="85" t="s">
        <v>179</v>
      </c>
      <c r="D125" s="120" t="s">
        <v>134</v>
      </c>
      <c r="E125" s="112">
        <v>2</v>
      </c>
      <c r="F125" s="89">
        <v>0</v>
      </c>
      <c r="G125" s="89">
        <f>PRODUCT(D125:F125)</f>
        <v>0</v>
      </c>
    </row>
    <row r="126" spans="1:7" x14ac:dyDescent="0.2">
      <c r="A126" s="180"/>
      <c r="B126" s="114"/>
      <c r="C126" s="85" t="s">
        <v>205</v>
      </c>
      <c r="D126" s="170" t="s">
        <v>134</v>
      </c>
      <c r="E126" s="112">
        <v>2</v>
      </c>
      <c r="F126" s="89">
        <v>0</v>
      </c>
      <c r="G126" s="89">
        <f>PRODUCT(D126:F126)</f>
        <v>0</v>
      </c>
    </row>
    <row r="127" spans="1:7" x14ac:dyDescent="0.2">
      <c r="A127" s="180"/>
      <c r="B127" s="114"/>
      <c r="C127" s="232" t="s">
        <v>221</v>
      </c>
      <c r="D127" s="239" t="s">
        <v>155</v>
      </c>
      <c r="E127" s="112">
        <v>2</v>
      </c>
      <c r="F127" s="89">
        <v>0</v>
      </c>
      <c r="G127" s="89">
        <f>PRODUCT(D127:F127)</f>
        <v>0</v>
      </c>
    </row>
    <row r="128" spans="1:7" ht="38.25" x14ac:dyDescent="0.2">
      <c r="A128" s="180"/>
      <c r="B128" s="114"/>
      <c r="C128" s="149" t="s">
        <v>288</v>
      </c>
      <c r="D128" s="239" t="s">
        <v>155</v>
      </c>
      <c r="E128" s="112">
        <v>2</v>
      </c>
      <c r="F128" s="89">
        <v>0</v>
      </c>
      <c r="G128" s="89">
        <f>PRODUCT(D128:F128)</f>
        <v>0</v>
      </c>
    </row>
    <row r="129" spans="1:7" x14ac:dyDescent="0.2">
      <c r="A129" s="167"/>
      <c r="B129" s="114"/>
      <c r="C129" s="111"/>
      <c r="D129" s="120"/>
      <c r="E129" s="112"/>
      <c r="F129" s="89">
        <v>0</v>
      </c>
      <c r="G129" s="89"/>
    </row>
    <row r="130" spans="1:7" ht="25.5" x14ac:dyDescent="0.2">
      <c r="A130" s="167"/>
      <c r="B130" s="114" t="s">
        <v>180</v>
      </c>
      <c r="C130" s="85" t="s">
        <v>181</v>
      </c>
      <c r="D130" s="170"/>
      <c r="E130" s="112"/>
      <c r="F130" s="89">
        <v>0</v>
      </c>
      <c r="G130" s="89"/>
    </row>
    <row r="131" spans="1:7" x14ac:dyDescent="0.2">
      <c r="A131" s="180"/>
      <c r="B131" s="114"/>
      <c r="C131" s="93" t="s">
        <v>182</v>
      </c>
      <c r="D131" s="91" t="s">
        <v>136</v>
      </c>
      <c r="E131" s="146">
        <v>56</v>
      </c>
      <c r="F131" s="89">
        <v>0</v>
      </c>
      <c r="G131" s="145">
        <f>F131*E131</f>
        <v>0</v>
      </c>
    </row>
    <row r="132" spans="1:7" x14ac:dyDescent="0.2">
      <c r="A132" s="180"/>
      <c r="B132" s="114"/>
      <c r="C132" s="93" t="s">
        <v>183</v>
      </c>
      <c r="D132" s="91" t="s">
        <v>136</v>
      </c>
      <c r="E132" s="146">
        <v>56</v>
      </c>
      <c r="F132" s="89">
        <v>0</v>
      </c>
      <c r="G132" s="145">
        <f>F132*E132</f>
        <v>0</v>
      </c>
    </row>
    <row r="133" spans="1:7" x14ac:dyDescent="0.2">
      <c r="A133" s="167"/>
      <c r="B133" s="114"/>
      <c r="C133" s="131"/>
      <c r="D133" s="170"/>
      <c r="E133" s="112"/>
      <c r="F133" s="89">
        <v>0</v>
      </c>
      <c r="G133" s="89"/>
    </row>
    <row r="134" spans="1:7" ht="51" x14ac:dyDescent="0.2">
      <c r="A134" s="180"/>
      <c r="B134" s="114" t="s">
        <v>185</v>
      </c>
      <c r="C134" s="85" t="s">
        <v>186</v>
      </c>
      <c r="D134" s="170" t="s">
        <v>136</v>
      </c>
      <c r="E134" s="112">
        <v>80</v>
      </c>
      <c r="F134" s="89">
        <v>0</v>
      </c>
      <c r="G134" s="89">
        <f>PRODUCT(D134:F134)</f>
        <v>0</v>
      </c>
    </row>
    <row r="135" spans="1:7" x14ac:dyDescent="0.2">
      <c r="A135" s="167"/>
      <c r="B135" s="114"/>
      <c r="C135" s="131"/>
      <c r="D135" s="170"/>
      <c r="E135" s="112"/>
      <c r="F135" s="89">
        <v>0</v>
      </c>
      <c r="G135" s="89"/>
    </row>
    <row r="136" spans="1:7" ht="25.5" x14ac:dyDescent="0.2">
      <c r="A136" s="180"/>
      <c r="B136" s="114" t="s">
        <v>187</v>
      </c>
      <c r="C136" s="85" t="s">
        <v>189</v>
      </c>
      <c r="D136" s="121" t="s">
        <v>135</v>
      </c>
      <c r="E136" s="112">
        <v>65</v>
      </c>
      <c r="F136" s="89">
        <v>0</v>
      </c>
      <c r="G136" s="88">
        <f>PRODUCT(D136:F136)</f>
        <v>0</v>
      </c>
    </row>
    <row r="137" spans="1:7" x14ac:dyDescent="0.2">
      <c r="A137" s="167"/>
      <c r="B137" s="114"/>
      <c r="C137" s="85"/>
      <c r="D137" s="120"/>
      <c r="E137" s="112"/>
      <c r="F137" s="88">
        <v>0</v>
      </c>
      <c r="G137" s="88"/>
    </row>
    <row r="138" spans="1:7" x14ac:dyDescent="0.2">
      <c r="A138" s="167"/>
      <c r="B138" s="206" t="s">
        <v>28</v>
      </c>
      <c r="C138" s="211"/>
      <c r="D138" s="208"/>
      <c r="E138" s="212"/>
      <c r="F138" s="210">
        <v>0</v>
      </c>
      <c r="G138" s="213">
        <f>SUM(G122:G137)</f>
        <v>0</v>
      </c>
    </row>
    <row r="139" spans="1:7" x14ac:dyDescent="0.2">
      <c r="A139" s="167"/>
      <c r="B139" s="114"/>
      <c r="C139" s="85"/>
      <c r="D139" s="120"/>
      <c r="E139" s="169"/>
      <c r="F139" s="88">
        <v>0</v>
      </c>
      <c r="G139" s="88"/>
    </row>
    <row r="140" spans="1:7" x14ac:dyDescent="0.2">
      <c r="A140" s="180"/>
      <c r="B140" s="206" t="s">
        <v>190</v>
      </c>
      <c r="C140" s="214"/>
      <c r="D140" s="208" t="s">
        <v>134</v>
      </c>
      <c r="E140" s="212">
        <v>1</v>
      </c>
      <c r="F140" s="210">
        <v>0</v>
      </c>
      <c r="G140" s="213">
        <f>PRODUCT(D140:F140)</f>
        <v>0</v>
      </c>
    </row>
    <row r="141" spans="1:7" x14ac:dyDescent="0.2">
      <c r="A141" s="180"/>
      <c r="B141" s="171"/>
      <c r="C141" s="139"/>
      <c r="D141" s="120"/>
      <c r="E141" s="113"/>
      <c r="F141" s="89"/>
      <c r="G141" s="133"/>
    </row>
    <row r="142" spans="1:7" x14ac:dyDescent="0.2">
      <c r="A142" s="180"/>
      <c r="B142" s="255" t="s">
        <v>289</v>
      </c>
      <c r="C142" s="256" t="s">
        <v>290</v>
      </c>
      <c r="D142" s="208"/>
      <c r="E142" s="212"/>
      <c r="F142" s="257"/>
      <c r="G142" s="257"/>
    </row>
    <row r="143" spans="1:7" x14ac:dyDescent="0.2">
      <c r="A143" s="180"/>
      <c r="B143" s="114"/>
      <c r="C143" s="111"/>
      <c r="D143" s="120"/>
      <c r="E143" s="113"/>
      <c r="F143" s="88"/>
      <c r="G143" s="89"/>
    </row>
    <row r="144" spans="1:7" ht="63.75" x14ac:dyDescent="0.2">
      <c r="A144" s="180"/>
      <c r="B144" s="234" t="s">
        <v>291</v>
      </c>
      <c r="C144" s="233" t="s">
        <v>297</v>
      </c>
      <c r="D144" s="142" t="s">
        <v>134</v>
      </c>
      <c r="E144" s="143">
        <v>1</v>
      </c>
      <c r="F144" s="88">
        <v>0</v>
      </c>
      <c r="G144" s="89">
        <f>PRODUCT(E144:F144)</f>
        <v>0</v>
      </c>
    </row>
    <row r="145" spans="1:17" ht="25.5" x14ac:dyDescent="0.2">
      <c r="A145" s="180"/>
      <c r="B145" s="114"/>
      <c r="C145" s="233" t="s">
        <v>292</v>
      </c>
      <c r="D145" s="142"/>
      <c r="E145" s="143"/>
      <c r="F145" s="242"/>
      <c r="G145" s="88"/>
    </row>
    <row r="146" spans="1:17" x14ac:dyDescent="0.2">
      <c r="A146" s="180"/>
      <c r="B146" s="114"/>
      <c r="C146" s="233"/>
      <c r="D146" s="142"/>
      <c r="E146" s="143"/>
      <c r="F146" s="242"/>
      <c r="G146" s="88"/>
    </row>
    <row r="147" spans="1:17" ht="38.25" x14ac:dyDescent="0.2">
      <c r="A147" s="180"/>
      <c r="B147" s="234" t="s">
        <v>293</v>
      </c>
      <c r="C147" s="233" t="s">
        <v>298</v>
      </c>
      <c r="D147" s="142" t="s">
        <v>155</v>
      </c>
      <c r="E147" s="143">
        <v>1</v>
      </c>
      <c r="F147" s="88">
        <v>0</v>
      </c>
      <c r="G147" s="89">
        <f>PRODUCT(E147:F147)</f>
        <v>0</v>
      </c>
    </row>
    <row r="148" spans="1:17" x14ac:dyDescent="0.2">
      <c r="A148" s="180"/>
      <c r="B148" s="114"/>
      <c r="C148" s="233"/>
      <c r="D148" s="142"/>
      <c r="E148" s="143"/>
      <c r="F148" s="88"/>
      <c r="G148" s="89"/>
    </row>
    <row r="149" spans="1:17" ht="25.5" x14ac:dyDescent="0.2">
      <c r="A149" s="180"/>
      <c r="B149" s="234" t="s">
        <v>294</v>
      </c>
      <c r="C149" s="244" t="s">
        <v>295</v>
      </c>
      <c r="D149" s="241" t="s">
        <v>135</v>
      </c>
      <c r="E149" s="245">
        <v>20</v>
      </c>
      <c r="F149" s="240">
        <v>0</v>
      </c>
      <c r="G149" s="89">
        <f>PRODUCT(E149:F149)</f>
        <v>0</v>
      </c>
    </row>
    <row r="150" spans="1:17" x14ac:dyDescent="0.2">
      <c r="A150" s="180"/>
      <c r="B150" s="258"/>
      <c r="C150" s="233"/>
      <c r="D150" s="120"/>
      <c r="E150" s="112"/>
      <c r="F150" s="88">
        <v>0</v>
      </c>
      <c r="G150" s="88"/>
    </row>
    <row r="151" spans="1:17" x14ac:dyDescent="0.2">
      <c r="A151" s="180"/>
      <c r="B151" s="246" t="s">
        <v>28</v>
      </c>
      <c r="C151" s="259"/>
      <c r="D151" s="248"/>
      <c r="E151" s="249"/>
      <c r="F151" s="250">
        <v>0</v>
      </c>
      <c r="G151" s="260">
        <f>SUM(G144:G150)</f>
        <v>0</v>
      </c>
    </row>
    <row r="152" spans="1:17" x14ac:dyDescent="0.2">
      <c r="A152" s="180"/>
      <c r="B152" s="258"/>
      <c r="C152" s="233"/>
      <c r="D152" s="120"/>
      <c r="E152" s="261"/>
      <c r="F152" s="88">
        <v>0</v>
      </c>
      <c r="G152" s="88"/>
    </row>
    <row r="153" spans="1:17" x14ac:dyDescent="0.2">
      <c r="A153" s="180"/>
      <c r="B153" s="255" t="s">
        <v>296</v>
      </c>
      <c r="C153" s="214"/>
      <c r="D153" s="208" t="s">
        <v>134</v>
      </c>
      <c r="E153" s="212">
        <v>1</v>
      </c>
      <c r="F153" s="257">
        <v>0</v>
      </c>
      <c r="G153" s="213">
        <f>PRODUCT(D153:F153)</f>
        <v>0</v>
      </c>
    </row>
    <row r="154" spans="1:17" x14ac:dyDescent="0.2">
      <c r="A154" s="180"/>
      <c r="B154" s="171"/>
      <c r="C154" s="139"/>
      <c r="D154" s="120"/>
      <c r="E154" s="113"/>
      <c r="F154" s="89"/>
      <c r="G154" s="133"/>
    </row>
    <row r="155" spans="1:17" x14ac:dyDescent="0.2">
      <c r="A155" s="205"/>
      <c r="B155" s="206" t="s">
        <v>76</v>
      </c>
      <c r="C155" s="207" t="s">
        <v>402</v>
      </c>
      <c r="D155" s="208"/>
      <c r="E155" s="210"/>
      <c r="F155" s="210">
        <v>0</v>
      </c>
      <c r="G155" s="210"/>
    </row>
    <row r="156" spans="1:17" x14ac:dyDescent="0.2">
      <c r="A156" s="167"/>
      <c r="B156" s="100"/>
      <c r="C156" s="109"/>
      <c r="D156" s="120"/>
      <c r="E156" s="89"/>
      <c r="F156" s="88">
        <v>0</v>
      </c>
      <c r="G156" s="88"/>
    </row>
    <row r="157" spans="1:17" x14ac:dyDescent="0.2">
      <c r="A157" s="205"/>
      <c r="B157" s="215" t="s">
        <v>75</v>
      </c>
      <c r="C157" s="207" t="s">
        <v>195</v>
      </c>
      <c r="D157" s="208"/>
      <c r="E157" s="210"/>
      <c r="F157" s="210">
        <v>0</v>
      </c>
      <c r="G157" s="210"/>
    </row>
    <row r="158" spans="1:17" x14ac:dyDescent="0.2">
      <c r="A158" s="167"/>
      <c r="B158" s="167"/>
      <c r="C158" s="109"/>
      <c r="D158" s="120"/>
      <c r="E158" s="89"/>
      <c r="F158" s="88">
        <v>0</v>
      </c>
      <c r="G158" s="88"/>
    </row>
    <row r="159" spans="1:17" ht="38.25" x14ac:dyDescent="0.2">
      <c r="A159" s="181"/>
      <c r="B159" s="234" t="s">
        <v>345</v>
      </c>
      <c r="C159" s="149" t="s">
        <v>375</v>
      </c>
      <c r="D159" s="120"/>
      <c r="E159" s="89"/>
      <c r="F159" s="89"/>
      <c r="G159" s="89"/>
      <c r="H159" s="141"/>
      <c r="I159" s="68"/>
      <c r="J159" s="68"/>
      <c r="K159" s="68"/>
      <c r="L159" s="68"/>
      <c r="M159" s="68"/>
      <c r="N159" s="68"/>
      <c r="O159" s="68"/>
      <c r="P159" s="68"/>
      <c r="Q159" s="68"/>
    </row>
    <row r="160" spans="1:17" x14ac:dyDescent="0.2">
      <c r="A160" s="173"/>
      <c r="B160" s="114"/>
      <c r="C160" s="109"/>
      <c r="D160" s="120"/>
      <c r="E160" s="89"/>
      <c r="F160" s="88"/>
      <c r="G160" s="88"/>
      <c r="H160" s="141"/>
      <c r="I160" s="68"/>
      <c r="J160" s="68"/>
      <c r="K160" s="68"/>
      <c r="L160" s="68"/>
      <c r="M160" s="68"/>
      <c r="N160" s="68"/>
      <c r="O160" s="68"/>
      <c r="P160" s="68"/>
      <c r="Q160" s="68"/>
    </row>
    <row r="161" spans="1:17" ht="51" x14ac:dyDescent="0.2">
      <c r="A161" s="173"/>
      <c r="B161" s="234" t="s">
        <v>317</v>
      </c>
      <c r="C161" s="149" t="s">
        <v>322</v>
      </c>
      <c r="D161" s="144" t="s">
        <v>134</v>
      </c>
      <c r="E161" s="90">
        <v>1</v>
      </c>
      <c r="F161" s="145">
        <v>0</v>
      </c>
      <c r="G161" s="145">
        <f>F161*E161</f>
        <v>0</v>
      </c>
      <c r="H161" s="141"/>
      <c r="I161" s="68"/>
      <c r="J161" s="68"/>
      <c r="K161" s="68"/>
      <c r="L161" s="68"/>
      <c r="M161" s="68"/>
      <c r="N161" s="68"/>
      <c r="O161" s="68"/>
      <c r="P161" s="68"/>
      <c r="Q161" s="68"/>
    </row>
    <row r="162" spans="1:17" ht="38.25" x14ac:dyDescent="0.2">
      <c r="A162" s="181"/>
      <c r="B162" s="114"/>
      <c r="C162" s="149" t="s">
        <v>222</v>
      </c>
      <c r="D162" s="144"/>
      <c r="E162" s="90"/>
      <c r="F162" s="145">
        <v>0</v>
      </c>
      <c r="G162" s="145"/>
      <c r="H162" s="141"/>
      <c r="I162" s="68"/>
      <c r="J162" s="68"/>
      <c r="K162" s="68"/>
      <c r="L162" s="68"/>
      <c r="M162" s="68"/>
      <c r="N162" s="68"/>
      <c r="O162" s="68"/>
      <c r="P162" s="68"/>
      <c r="Q162" s="68"/>
    </row>
    <row r="163" spans="1:17" ht="38.25" x14ac:dyDescent="0.2">
      <c r="A163" s="173"/>
      <c r="B163" s="114"/>
      <c r="C163" s="149" t="s">
        <v>319</v>
      </c>
      <c r="D163" s="239" t="s">
        <v>155</v>
      </c>
      <c r="E163" s="112">
        <v>1</v>
      </c>
      <c r="F163" s="145">
        <v>0</v>
      </c>
      <c r="G163" s="89">
        <f>PRODUCT(D163:F163)</f>
        <v>0</v>
      </c>
      <c r="H163" s="141"/>
      <c r="I163" s="68"/>
      <c r="J163" s="68"/>
      <c r="K163" s="68"/>
      <c r="L163" s="68"/>
      <c r="M163" s="68"/>
      <c r="N163" s="68"/>
      <c r="O163" s="68"/>
      <c r="P163" s="68"/>
      <c r="Q163" s="68"/>
    </row>
    <row r="164" spans="1:17" x14ac:dyDescent="0.2">
      <c r="A164" s="181"/>
      <c r="B164" s="234" t="s">
        <v>367</v>
      </c>
      <c r="C164" s="131"/>
      <c r="D164" s="120"/>
      <c r="E164" s="132"/>
      <c r="F164" s="145">
        <v>0</v>
      </c>
      <c r="G164" s="88"/>
      <c r="H164" s="141"/>
      <c r="I164" s="68"/>
      <c r="J164" s="68"/>
      <c r="K164" s="68"/>
      <c r="L164" s="68"/>
      <c r="M164" s="68"/>
      <c r="N164" s="68"/>
      <c r="O164" s="68"/>
      <c r="P164" s="68"/>
      <c r="Q164" s="68"/>
    </row>
    <row r="165" spans="1:17" ht="51" x14ac:dyDescent="0.2">
      <c r="A165" s="181"/>
      <c r="B165" s="114"/>
      <c r="C165" s="149" t="s">
        <v>364</v>
      </c>
      <c r="D165" s="92" t="s">
        <v>134</v>
      </c>
      <c r="E165" s="90">
        <v>8</v>
      </c>
      <c r="F165" s="145">
        <v>0</v>
      </c>
      <c r="G165" s="145">
        <f>F165*E165</f>
        <v>0</v>
      </c>
      <c r="H165" s="141"/>
      <c r="I165" s="68"/>
      <c r="J165" s="68"/>
      <c r="K165" s="68"/>
      <c r="L165" s="68"/>
      <c r="M165" s="68"/>
      <c r="N165" s="68"/>
      <c r="O165" s="68"/>
      <c r="P165" s="68"/>
      <c r="Q165" s="68"/>
    </row>
    <row r="166" spans="1:17" x14ac:dyDescent="0.2">
      <c r="A166" s="181"/>
      <c r="B166" s="114"/>
      <c r="C166" s="149" t="s">
        <v>193</v>
      </c>
      <c r="D166" s="92" t="s">
        <v>134</v>
      </c>
      <c r="E166" s="90">
        <v>8</v>
      </c>
      <c r="F166" s="145">
        <v>0</v>
      </c>
      <c r="G166" s="145">
        <f>F166*E166</f>
        <v>0</v>
      </c>
      <c r="H166" s="141"/>
      <c r="I166" s="68"/>
      <c r="J166" s="68"/>
      <c r="K166" s="68"/>
      <c r="L166" s="68"/>
      <c r="M166" s="68"/>
      <c r="N166" s="68"/>
      <c r="O166" s="68"/>
      <c r="P166" s="68"/>
      <c r="Q166" s="68"/>
    </row>
    <row r="167" spans="1:17" x14ac:dyDescent="0.2">
      <c r="A167" s="173"/>
      <c r="B167" s="114"/>
      <c r="C167" s="111"/>
      <c r="D167" s="92"/>
      <c r="E167" s="90"/>
      <c r="F167" s="145">
        <v>0</v>
      </c>
      <c r="G167" s="145"/>
      <c r="H167" s="141"/>
      <c r="I167" s="68"/>
      <c r="J167" s="68"/>
      <c r="K167" s="68"/>
      <c r="L167" s="68"/>
      <c r="M167" s="68"/>
      <c r="N167" s="68"/>
      <c r="O167" s="68"/>
      <c r="P167" s="68"/>
      <c r="Q167" s="68"/>
    </row>
    <row r="168" spans="1:17" ht="51" x14ac:dyDescent="0.2">
      <c r="A168" s="173"/>
      <c r="B168" s="234" t="s">
        <v>368</v>
      </c>
      <c r="C168" s="149" t="s">
        <v>365</v>
      </c>
      <c r="D168" s="92" t="s">
        <v>134</v>
      </c>
      <c r="E168" s="90">
        <v>2</v>
      </c>
      <c r="F168" s="145">
        <v>0</v>
      </c>
      <c r="G168" s="145">
        <f>F168*E168</f>
        <v>0</v>
      </c>
      <c r="H168" s="141"/>
      <c r="I168" s="68"/>
      <c r="J168" s="68"/>
      <c r="K168" s="68"/>
      <c r="L168" s="68"/>
      <c r="M168" s="68"/>
      <c r="N168" s="68"/>
      <c r="O168" s="68"/>
      <c r="P168" s="68"/>
      <c r="Q168" s="68"/>
    </row>
    <row r="169" spans="1:17" x14ac:dyDescent="0.2">
      <c r="A169" s="181"/>
      <c r="B169" s="114"/>
      <c r="C169" s="149" t="s">
        <v>193</v>
      </c>
      <c r="D169" s="92" t="s">
        <v>134</v>
      </c>
      <c r="E169" s="90">
        <v>2</v>
      </c>
      <c r="F169" s="145">
        <v>0</v>
      </c>
      <c r="G169" s="145">
        <f>F169*E169</f>
        <v>0</v>
      </c>
      <c r="H169" s="141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x14ac:dyDescent="0.2">
      <c r="A170" s="181"/>
      <c r="B170" s="114"/>
      <c r="C170" s="149"/>
      <c r="D170" s="92"/>
      <c r="E170" s="90"/>
      <c r="F170" s="145">
        <v>0</v>
      </c>
      <c r="G170" s="145"/>
      <c r="H170" s="141"/>
      <c r="I170" s="68"/>
      <c r="J170" s="68"/>
      <c r="K170" s="68"/>
      <c r="L170" s="68"/>
      <c r="M170" s="68"/>
      <c r="N170" s="68"/>
      <c r="O170" s="68"/>
      <c r="P170" s="68"/>
      <c r="Q170" s="68"/>
    </row>
    <row r="171" spans="1:17" ht="51" x14ac:dyDescent="0.2">
      <c r="A171" s="181"/>
      <c r="B171" s="234" t="s">
        <v>369</v>
      </c>
      <c r="C171" s="149" t="s">
        <v>366</v>
      </c>
      <c r="D171" s="92" t="s">
        <v>134</v>
      </c>
      <c r="E171" s="90">
        <v>1</v>
      </c>
      <c r="F171" s="145">
        <v>0</v>
      </c>
      <c r="G171" s="145">
        <f>F171*E171</f>
        <v>0</v>
      </c>
      <c r="H171" s="141"/>
      <c r="I171" s="68"/>
      <c r="J171" s="68"/>
      <c r="K171" s="68"/>
      <c r="L171" s="68"/>
      <c r="M171" s="68"/>
      <c r="N171" s="68"/>
      <c r="O171" s="68"/>
      <c r="P171" s="68"/>
      <c r="Q171" s="68"/>
    </row>
    <row r="172" spans="1:17" x14ac:dyDescent="0.2">
      <c r="A172" s="173"/>
      <c r="B172" s="114"/>
      <c r="C172" s="149" t="s">
        <v>193</v>
      </c>
      <c r="D172" s="92" t="s">
        <v>134</v>
      </c>
      <c r="E172" s="90">
        <v>1</v>
      </c>
      <c r="F172" s="145">
        <v>0</v>
      </c>
      <c r="G172" s="145">
        <f>F172*E172</f>
        <v>0</v>
      </c>
      <c r="H172" s="141"/>
      <c r="I172" s="68"/>
      <c r="J172" s="68"/>
      <c r="K172" s="68"/>
      <c r="L172" s="68"/>
      <c r="M172" s="68"/>
      <c r="N172" s="68"/>
      <c r="O172" s="68"/>
      <c r="P172" s="68"/>
      <c r="Q172" s="68"/>
    </row>
    <row r="173" spans="1:17" x14ac:dyDescent="0.2">
      <c r="A173" s="181"/>
      <c r="B173" s="234"/>
      <c r="C173" s="111"/>
      <c r="D173" s="92"/>
      <c r="E173" s="90"/>
      <c r="F173" s="145">
        <v>0</v>
      </c>
      <c r="G173" s="145"/>
      <c r="H173" s="141"/>
      <c r="I173" s="68"/>
      <c r="J173" s="68"/>
      <c r="K173" s="68"/>
      <c r="L173" s="68"/>
      <c r="M173" s="68"/>
      <c r="N173" s="68"/>
      <c r="O173" s="68"/>
      <c r="P173" s="68"/>
      <c r="Q173" s="68"/>
    </row>
    <row r="174" spans="1:17" ht="25.5" x14ac:dyDescent="0.2">
      <c r="A174" s="181"/>
      <c r="B174" s="234" t="s">
        <v>334</v>
      </c>
      <c r="C174" s="86" t="s">
        <v>194</v>
      </c>
      <c r="D174" s="91"/>
      <c r="E174" s="146"/>
      <c r="F174" s="145">
        <v>0</v>
      </c>
      <c r="G174" s="147"/>
      <c r="H174" s="141"/>
      <c r="I174" s="68"/>
      <c r="J174" s="68"/>
      <c r="K174" s="68"/>
      <c r="L174" s="68"/>
      <c r="M174" s="68"/>
      <c r="N174" s="68"/>
      <c r="O174" s="68"/>
      <c r="P174" s="68"/>
      <c r="Q174" s="68"/>
    </row>
    <row r="175" spans="1:17" x14ac:dyDescent="0.2">
      <c r="A175" s="181"/>
      <c r="B175" s="234"/>
      <c r="C175" s="93" t="s">
        <v>188</v>
      </c>
      <c r="D175" s="91" t="s">
        <v>136</v>
      </c>
      <c r="E175" s="146">
        <v>37</v>
      </c>
      <c r="F175" s="145">
        <v>0</v>
      </c>
      <c r="G175" s="145">
        <f>F175*E175</f>
        <v>0</v>
      </c>
      <c r="H175" s="141"/>
      <c r="I175" s="68"/>
      <c r="J175" s="68"/>
      <c r="K175" s="68"/>
      <c r="L175" s="68"/>
      <c r="M175" s="68"/>
      <c r="N175" s="68"/>
      <c r="O175" s="68"/>
      <c r="P175" s="68"/>
      <c r="Q175" s="68"/>
    </row>
    <row r="176" spans="1:17" x14ac:dyDescent="0.2">
      <c r="A176" s="181"/>
      <c r="B176" s="234"/>
      <c r="C176" s="93" t="s">
        <v>182</v>
      </c>
      <c r="D176" s="91" t="s">
        <v>136</v>
      </c>
      <c r="E176" s="146">
        <v>33</v>
      </c>
      <c r="F176" s="145">
        <v>0</v>
      </c>
      <c r="G176" s="145">
        <f>F176*E176</f>
        <v>0</v>
      </c>
      <c r="H176" s="141"/>
      <c r="I176" s="68"/>
      <c r="J176" s="68"/>
      <c r="K176" s="68"/>
      <c r="L176" s="68"/>
      <c r="M176" s="68"/>
      <c r="N176" s="68"/>
      <c r="O176" s="68"/>
      <c r="P176" s="68"/>
      <c r="Q176" s="68"/>
    </row>
    <row r="177" spans="1:17" x14ac:dyDescent="0.2">
      <c r="A177" s="181"/>
      <c r="B177" s="234"/>
      <c r="C177" s="93" t="s">
        <v>8</v>
      </c>
      <c r="D177" s="91" t="s">
        <v>136</v>
      </c>
      <c r="E177" s="146">
        <v>45</v>
      </c>
      <c r="F177" s="145">
        <v>0</v>
      </c>
      <c r="G177" s="145">
        <f>F177*E177</f>
        <v>0</v>
      </c>
      <c r="H177" s="141"/>
      <c r="I177" s="68"/>
      <c r="J177" s="68"/>
      <c r="K177" s="68"/>
      <c r="L177" s="68"/>
      <c r="M177" s="68"/>
      <c r="N177" s="68"/>
      <c r="O177" s="68"/>
      <c r="P177" s="68"/>
      <c r="Q177" s="68"/>
    </row>
    <row r="178" spans="1:17" x14ac:dyDescent="0.2">
      <c r="A178" s="181"/>
      <c r="B178" s="234"/>
      <c r="C178" s="93" t="s">
        <v>183</v>
      </c>
      <c r="D178" s="91" t="s">
        <v>136</v>
      </c>
      <c r="E178" s="146">
        <v>64</v>
      </c>
      <c r="F178" s="145">
        <v>0</v>
      </c>
      <c r="G178" s="145">
        <f>F178*E178</f>
        <v>0</v>
      </c>
      <c r="H178" s="141"/>
      <c r="I178" s="68"/>
      <c r="J178" s="68"/>
      <c r="K178" s="68"/>
      <c r="L178" s="68"/>
      <c r="M178" s="68"/>
      <c r="N178" s="68"/>
      <c r="O178" s="68"/>
      <c r="P178" s="68"/>
      <c r="Q178" s="68"/>
    </row>
    <row r="179" spans="1:17" x14ac:dyDescent="0.2">
      <c r="A179" s="181"/>
      <c r="B179" s="234"/>
      <c r="C179" s="93" t="s">
        <v>184</v>
      </c>
      <c r="D179" s="91" t="s">
        <v>136</v>
      </c>
      <c r="E179" s="146">
        <v>45</v>
      </c>
      <c r="F179" s="145">
        <v>0</v>
      </c>
      <c r="G179" s="145">
        <f>F179*E179</f>
        <v>0</v>
      </c>
      <c r="H179" s="141"/>
      <c r="I179" s="68"/>
      <c r="J179" s="68"/>
      <c r="K179" s="68"/>
      <c r="L179" s="68"/>
      <c r="M179" s="68"/>
      <c r="N179" s="68"/>
      <c r="O179" s="68"/>
      <c r="P179" s="68"/>
      <c r="Q179" s="68"/>
    </row>
    <row r="180" spans="1:17" x14ac:dyDescent="0.2">
      <c r="A180" s="181"/>
      <c r="B180" s="234"/>
      <c r="C180" s="131"/>
      <c r="D180" s="91"/>
      <c r="E180" s="146"/>
      <c r="F180" s="145">
        <v>0</v>
      </c>
      <c r="G180" s="145"/>
      <c r="H180" s="141"/>
      <c r="I180" s="68"/>
      <c r="J180" s="68"/>
      <c r="K180" s="68"/>
      <c r="L180" s="68"/>
      <c r="M180" s="68"/>
      <c r="N180" s="68"/>
      <c r="O180" s="68"/>
      <c r="P180" s="68"/>
      <c r="Q180" s="68"/>
    </row>
    <row r="181" spans="1:17" x14ac:dyDescent="0.2">
      <c r="A181" s="181"/>
      <c r="B181" s="234" t="s">
        <v>370</v>
      </c>
      <c r="C181" s="94" t="s">
        <v>149</v>
      </c>
      <c r="D181" s="91" t="s">
        <v>135</v>
      </c>
      <c r="E181" s="95" t="s">
        <v>329</v>
      </c>
      <c r="F181" s="145">
        <v>0</v>
      </c>
      <c r="G181" s="145">
        <f>F181*E181</f>
        <v>0</v>
      </c>
      <c r="H181" s="141"/>
      <c r="I181" s="68"/>
      <c r="J181" s="68"/>
      <c r="K181" s="68"/>
      <c r="L181" s="68"/>
      <c r="M181" s="68"/>
      <c r="N181" s="68"/>
      <c r="O181" s="68"/>
      <c r="P181" s="68"/>
      <c r="Q181" s="68"/>
    </row>
    <row r="182" spans="1:17" x14ac:dyDescent="0.2">
      <c r="A182" s="181"/>
      <c r="B182" s="234"/>
      <c r="C182" s="131"/>
      <c r="D182" s="91"/>
      <c r="E182" s="95"/>
      <c r="F182" s="145">
        <v>0</v>
      </c>
      <c r="G182" s="145"/>
      <c r="H182" s="141"/>
      <c r="I182" s="68"/>
      <c r="J182" s="68"/>
      <c r="K182" s="68"/>
      <c r="L182" s="68"/>
      <c r="M182" s="68"/>
      <c r="N182" s="68"/>
      <c r="O182" s="68"/>
      <c r="P182" s="68"/>
      <c r="Q182" s="68"/>
    </row>
    <row r="183" spans="1:17" ht="25.5" x14ac:dyDescent="0.2">
      <c r="A183" s="181"/>
      <c r="B183" s="234" t="s">
        <v>371</v>
      </c>
      <c r="C183" s="149" t="s">
        <v>330</v>
      </c>
      <c r="D183" s="91" t="s">
        <v>134</v>
      </c>
      <c r="E183" s="95" t="s">
        <v>147</v>
      </c>
      <c r="F183" s="145">
        <v>0</v>
      </c>
      <c r="G183" s="145">
        <f>F183*E183</f>
        <v>0</v>
      </c>
      <c r="H183" s="141"/>
      <c r="I183" s="68"/>
      <c r="J183" s="68"/>
      <c r="K183" s="68"/>
      <c r="L183" s="68"/>
      <c r="M183" s="68"/>
      <c r="N183" s="68"/>
      <c r="O183" s="68"/>
      <c r="P183" s="68"/>
      <c r="Q183" s="68"/>
    </row>
    <row r="184" spans="1:17" x14ac:dyDescent="0.2">
      <c r="A184" s="181"/>
      <c r="B184" s="234"/>
      <c r="C184" s="131"/>
      <c r="D184" s="91"/>
      <c r="E184" s="95"/>
      <c r="F184" s="145">
        <v>0</v>
      </c>
      <c r="G184" s="145"/>
      <c r="H184" s="141"/>
      <c r="I184" s="68"/>
      <c r="J184" s="68"/>
      <c r="K184" s="68"/>
      <c r="L184" s="68"/>
      <c r="M184" s="68"/>
      <c r="N184" s="68"/>
      <c r="O184" s="68"/>
      <c r="P184" s="68"/>
      <c r="Q184" s="68"/>
    </row>
    <row r="185" spans="1:17" ht="25.5" x14ac:dyDescent="0.2">
      <c r="A185" s="181"/>
      <c r="B185" s="234" t="s">
        <v>372</v>
      </c>
      <c r="C185" s="149" t="s">
        <v>331</v>
      </c>
      <c r="D185" s="120" t="s">
        <v>134</v>
      </c>
      <c r="E185" s="95" t="s">
        <v>332</v>
      </c>
      <c r="F185" s="145">
        <v>0</v>
      </c>
      <c r="G185" s="145">
        <f>F185*E185</f>
        <v>0</v>
      </c>
      <c r="H185" s="141"/>
      <c r="I185" s="68"/>
      <c r="J185" s="68"/>
      <c r="K185" s="68"/>
      <c r="L185" s="68"/>
      <c r="M185" s="68"/>
      <c r="N185" s="68"/>
      <c r="O185" s="68"/>
      <c r="P185" s="68"/>
      <c r="Q185" s="68"/>
    </row>
    <row r="186" spans="1:17" x14ac:dyDescent="0.2">
      <c r="A186" s="181"/>
      <c r="B186" s="234"/>
      <c r="C186" s="131"/>
      <c r="D186" s="120"/>
      <c r="E186" s="95"/>
      <c r="F186" s="145">
        <v>0</v>
      </c>
      <c r="G186" s="145"/>
      <c r="H186" s="141"/>
      <c r="I186" s="68"/>
      <c r="J186" s="68"/>
      <c r="K186" s="68"/>
      <c r="L186" s="68"/>
      <c r="M186" s="68"/>
      <c r="N186" s="68"/>
      <c r="O186" s="68"/>
      <c r="P186" s="68"/>
      <c r="Q186" s="68"/>
    </row>
    <row r="187" spans="1:17" ht="38.25" x14ac:dyDescent="0.2">
      <c r="A187" s="181"/>
      <c r="B187" s="234" t="s">
        <v>373</v>
      </c>
      <c r="C187" s="94" t="s">
        <v>328</v>
      </c>
      <c r="D187" s="120" t="s">
        <v>136</v>
      </c>
      <c r="E187" s="146">
        <v>160</v>
      </c>
      <c r="F187" s="145">
        <v>0</v>
      </c>
      <c r="G187" s="145">
        <f>F187*E187</f>
        <v>0</v>
      </c>
      <c r="H187" s="141"/>
      <c r="I187" s="68"/>
      <c r="J187" s="68"/>
      <c r="K187" s="68"/>
      <c r="L187" s="68"/>
      <c r="M187" s="68"/>
      <c r="N187" s="68"/>
      <c r="O187" s="68"/>
      <c r="P187" s="68"/>
      <c r="Q187" s="68"/>
    </row>
    <row r="188" spans="1:17" x14ac:dyDescent="0.2">
      <c r="A188" s="181"/>
      <c r="B188" s="234"/>
      <c r="C188" s="94"/>
      <c r="D188" s="120"/>
      <c r="E188" s="146"/>
      <c r="F188" s="145">
        <v>0</v>
      </c>
      <c r="G188" s="145"/>
      <c r="H188" s="141"/>
      <c r="I188" s="68"/>
      <c r="J188" s="68"/>
      <c r="K188" s="68"/>
      <c r="L188" s="68"/>
      <c r="M188" s="68"/>
      <c r="N188" s="68"/>
      <c r="O188" s="68"/>
      <c r="P188" s="68"/>
      <c r="Q188" s="68"/>
    </row>
    <row r="189" spans="1:17" ht="25.5" x14ac:dyDescent="0.2">
      <c r="A189" s="181"/>
      <c r="B189" s="234" t="s">
        <v>414</v>
      </c>
      <c r="C189" s="244" t="s">
        <v>415</v>
      </c>
      <c r="D189" s="241" t="s">
        <v>135</v>
      </c>
      <c r="E189" s="245">
        <v>95</v>
      </c>
      <c r="F189" s="240">
        <v>0</v>
      </c>
      <c r="G189" s="88">
        <f>PRODUCT(D189:F189)</f>
        <v>0</v>
      </c>
      <c r="H189" s="141"/>
      <c r="I189" s="68"/>
      <c r="J189" s="68"/>
      <c r="K189" s="68"/>
      <c r="L189" s="68"/>
      <c r="M189" s="68"/>
      <c r="N189" s="68"/>
      <c r="O189" s="68"/>
      <c r="P189" s="68"/>
      <c r="Q189" s="68"/>
    </row>
    <row r="190" spans="1:17" x14ac:dyDescent="0.2">
      <c r="A190" s="181"/>
      <c r="B190" s="234"/>
      <c r="C190" s="94"/>
      <c r="D190" s="120"/>
      <c r="E190" s="146"/>
      <c r="F190" s="145"/>
      <c r="G190" s="145"/>
      <c r="H190" s="141"/>
      <c r="I190" s="68"/>
      <c r="J190" s="68"/>
      <c r="K190" s="68"/>
      <c r="L190" s="68"/>
      <c r="M190" s="68"/>
      <c r="N190" s="68"/>
      <c r="O190" s="68"/>
      <c r="P190" s="68"/>
      <c r="Q190" s="68"/>
    </row>
    <row r="191" spans="1:17" ht="38.25" x14ac:dyDescent="0.2">
      <c r="A191" s="181"/>
      <c r="B191" s="234" t="s">
        <v>133</v>
      </c>
      <c r="C191" s="244" t="s">
        <v>323</v>
      </c>
      <c r="D191" s="241" t="s">
        <v>134</v>
      </c>
      <c r="E191" s="245">
        <v>1</v>
      </c>
      <c r="F191" s="145">
        <v>0</v>
      </c>
      <c r="G191" s="88">
        <f>PRODUCT(D191:F191)</f>
        <v>0</v>
      </c>
      <c r="H191" s="141"/>
      <c r="I191" s="68"/>
      <c r="J191" s="68"/>
      <c r="K191" s="68"/>
      <c r="L191" s="68"/>
      <c r="M191" s="68"/>
      <c r="N191" s="68"/>
      <c r="O191" s="68"/>
      <c r="P191" s="68"/>
      <c r="Q191" s="68"/>
    </row>
    <row r="192" spans="1:17" x14ac:dyDescent="0.2">
      <c r="A192" s="181"/>
      <c r="B192" s="234"/>
      <c r="C192" s="111"/>
      <c r="D192" s="120"/>
      <c r="E192" s="132"/>
      <c r="F192" s="145">
        <v>0</v>
      </c>
      <c r="G192" s="88"/>
      <c r="H192" s="141"/>
      <c r="I192" s="68"/>
      <c r="J192" s="68"/>
      <c r="K192" s="68"/>
      <c r="L192" s="68"/>
      <c r="M192" s="68"/>
      <c r="N192" s="68"/>
      <c r="O192" s="68"/>
      <c r="P192" s="68"/>
      <c r="Q192" s="68"/>
    </row>
    <row r="193" spans="1:17" x14ac:dyDescent="0.2">
      <c r="A193" s="181"/>
      <c r="B193" s="234" t="s">
        <v>344</v>
      </c>
      <c r="C193" s="338" t="s">
        <v>403</v>
      </c>
      <c r="D193" s="120"/>
      <c r="E193" s="89"/>
      <c r="F193" s="145">
        <v>0</v>
      </c>
      <c r="G193" s="89"/>
      <c r="H193" s="141"/>
      <c r="I193" s="68"/>
      <c r="J193" s="68"/>
      <c r="K193" s="68"/>
      <c r="L193" s="68"/>
      <c r="M193" s="68"/>
      <c r="N193" s="68"/>
      <c r="O193" s="68"/>
      <c r="P193" s="68"/>
      <c r="Q193" s="68"/>
    </row>
    <row r="194" spans="1:17" x14ac:dyDescent="0.2">
      <c r="A194" s="167"/>
      <c r="B194" s="167"/>
      <c r="C194" s="167"/>
      <c r="D194" s="167"/>
      <c r="E194" s="167"/>
      <c r="F194" s="145">
        <v>0</v>
      </c>
      <c r="G194" s="167"/>
    </row>
    <row r="195" spans="1:17" x14ac:dyDescent="0.2">
      <c r="A195" s="167"/>
      <c r="B195" s="206" t="s">
        <v>28</v>
      </c>
      <c r="C195" s="211"/>
      <c r="D195" s="208"/>
      <c r="E195" s="210"/>
      <c r="F195" s="339">
        <v>0</v>
      </c>
      <c r="G195" s="213">
        <f>SUM(G159:G194)</f>
        <v>0</v>
      </c>
    </row>
    <row r="196" spans="1:17" x14ac:dyDescent="0.2">
      <c r="A196" s="167"/>
      <c r="B196" s="167"/>
      <c r="C196" s="167"/>
      <c r="D196" s="167"/>
      <c r="E196" s="167"/>
      <c r="F196" s="145">
        <v>0</v>
      </c>
      <c r="G196" s="167"/>
    </row>
    <row r="197" spans="1:17" x14ac:dyDescent="0.2">
      <c r="A197" s="180"/>
      <c r="B197" s="206" t="s">
        <v>416</v>
      </c>
      <c r="C197" s="206"/>
      <c r="D197" s="208" t="s">
        <v>134</v>
      </c>
      <c r="E197" s="210">
        <v>1</v>
      </c>
      <c r="F197" s="210">
        <v>0</v>
      </c>
      <c r="G197" s="213">
        <f>PRODUCT(D197:F197)</f>
        <v>0</v>
      </c>
    </row>
    <row r="198" spans="1:17" x14ac:dyDescent="0.2">
      <c r="A198" s="180"/>
      <c r="B198" s="171"/>
      <c r="C198" s="171"/>
      <c r="D198" s="120"/>
      <c r="E198" s="89"/>
      <c r="F198" s="89"/>
      <c r="G198" s="133"/>
    </row>
    <row r="199" spans="1:17" x14ac:dyDescent="0.2">
      <c r="A199" s="205"/>
      <c r="B199" s="215" t="s">
        <v>196</v>
      </c>
      <c r="C199" s="207" t="s">
        <v>129</v>
      </c>
      <c r="D199" s="216"/>
      <c r="E199" s="217"/>
      <c r="F199" s="218">
        <v>0</v>
      </c>
      <c r="G199" s="218"/>
    </row>
    <row r="200" spans="1:17" x14ac:dyDescent="0.2">
      <c r="A200" s="167"/>
      <c r="B200" s="80"/>
      <c r="C200" s="85"/>
      <c r="D200" s="97"/>
      <c r="E200" s="98"/>
      <c r="F200" s="99">
        <v>0</v>
      </c>
      <c r="G200" s="99"/>
    </row>
    <row r="201" spans="1:17" ht="38.25" x14ac:dyDescent="0.2">
      <c r="A201" s="167"/>
      <c r="B201" s="80"/>
      <c r="C201" s="148" t="s">
        <v>130</v>
      </c>
      <c r="D201" s="112"/>
      <c r="E201" s="112"/>
      <c r="F201" s="88">
        <v>0</v>
      </c>
      <c r="G201" s="88"/>
    </row>
    <row r="202" spans="1:17" ht="25.5" x14ac:dyDescent="0.2">
      <c r="A202" s="167"/>
      <c r="B202" s="80"/>
      <c r="C202" s="148" t="s">
        <v>151</v>
      </c>
      <c r="D202" s="112"/>
      <c r="E202" s="112"/>
      <c r="F202" s="88">
        <v>0</v>
      </c>
      <c r="G202" s="88"/>
    </row>
    <row r="203" spans="1:17" x14ac:dyDescent="0.2">
      <c r="A203" s="180"/>
      <c r="B203" s="80"/>
      <c r="C203" s="232" t="s">
        <v>346</v>
      </c>
      <c r="D203" s="120" t="s">
        <v>131</v>
      </c>
      <c r="E203" s="112">
        <v>6</v>
      </c>
      <c r="F203" s="88">
        <v>0</v>
      </c>
      <c r="G203" s="88">
        <f>PRODUCT(D203:F203)</f>
        <v>0</v>
      </c>
    </row>
    <row r="204" spans="1:17" x14ac:dyDescent="0.2">
      <c r="A204" s="180"/>
      <c r="B204" s="80"/>
      <c r="C204" s="232" t="s">
        <v>347</v>
      </c>
      <c r="D204" s="120" t="s">
        <v>131</v>
      </c>
      <c r="E204" s="112">
        <v>4</v>
      </c>
      <c r="F204" s="88">
        <v>0</v>
      </c>
      <c r="G204" s="88">
        <f>PRODUCT(D204:F204)</f>
        <v>0</v>
      </c>
    </row>
    <row r="205" spans="1:17" x14ac:dyDescent="0.2">
      <c r="A205" s="180"/>
      <c r="B205" s="80"/>
      <c r="C205" s="232" t="s">
        <v>152</v>
      </c>
      <c r="D205" s="120" t="s">
        <v>131</v>
      </c>
      <c r="E205" s="112">
        <v>6</v>
      </c>
      <c r="F205" s="88">
        <v>0</v>
      </c>
      <c r="G205" s="88">
        <f>PRODUCT(D205:F205)</f>
        <v>0</v>
      </c>
    </row>
    <row r="206" spans="1:17" x14ac:dyDescent="0.2">
      <c r="A206" s="180"/>
      <c r="B206" s="80"/>
      <c r="C206" s="232" t="s">
        <v>153</v>
      </c>
      <c r="D206" s="120" t="s">
        <v>131</v>
      </c>
      <c r="E206" s="112">
        <v>4</v>
      </c>
      <c r="F206" s="88">
        <v>0</v>
      </c>
      <c r="G206" s="88">
        <f>PRODUCT(D206:F206)</f>
        <v>0</v>
      </c>
    </row>
    <row r="207" spans="1:17" x14ac:dyDescent="0.2">
      <c r="A207" s="180"/>
      <c r="B207" s="80"/>
      <c r="C207" s="148" t="s">
        <v>204</v>
      </c>
      <c r="D207" s="120" t="s">
        <v>131</v>
      </c>
      <c r="E207" s="112">
        <v>7</v>
      </c>
      <c r="F207" s="88">
        <v>0</v>
      </c>
      <c r="G207" s="88">
        <f>PRODUCT(D207:F207)</f>
        <v>0</v>
      </c>
    </row>
    <row r="208" spans="1:17" x14ac:dyDescent="0.2">
      <c r="A208" s="167"/>
      <c r="B208" s="100"/>
      <c r="C208" s="101"/>
      <c r="D208" s="120"/>
      <c r="E208" s="113"/>
      <c r="F208" s="88"/>
      <c r="G208" s="102"/>
    </row>
    <row r="209" spans="1:7" x14ac:dyDescent="0.2">
      <c r="A209" s="167"/>
      <c r="B209" s="206" t="s">
        <v>129</v>
      </c>
      <c r="C209" s="219"/>
      <c r="D209" s="220"/>
      <c r="E209" s="209"/>
      <c r="F209" s="210"/>
      <c r="G209" s="221">
        <f>SUM(G203:G208)</f>
        <v>0</v>
      </c>
    </row>
    <row r="210" spans="1:7" x14ac:dyDescent="0.2">
      <c r="A210" s="167"/>
      <c r="B210" s="171"/>
      <c r="C210" s="111"/>
      <c r="D210" s="112"/>
      <c r="E210" s="113"/>
      <c r="F210" s="88"/>
      <c r="G210" s="89"/>
    </row>
    <row r="211" spans="1:7" x14ac:dyDescent="0.2">
      <c r="A211" s="205"/>
      <c r="B211" s="222" t="s">
        <v>197</v>
      </c>
      <c r="C211" s="222" t="s">
        <v>79</v>
      </c>
      <c r="D211" s="216"/>
      <c r="E211" s="223"/>
      <c r="F211" s="218"/>
      <c r="G211" s="218"/>
    </row>
    <row r="212" spans="1:7" x14ac:dyDescent="0.2">
      <c r="A212" s="167"/>
      <c r="B212" s="80"/>
      <c r="C212" s="85"/>
      <c r="D212" s="97"/>
      <c r="E212" s="134"/>
      <c r="F212" s="99"/>
      <c r="G212" s="99"/>
    </row>
    <row r="213" spans="1:7" x14ac:dyDescent="0.2">
      <c r="A213" s="167"/>
      <c r="B213" s="80" t="s">
        <v>236</v>
      </c>
      <c r="C213" s="81" t="s">
        <v>80</v>
      </c>
      <c r="D213" s="97"/>
      <c r="E213" s="134"/>
      <c r="F213" s="99"/>
      <c r="G213" s="99"/>
    </row>
    <row r="214" spans="1:7" ht="63.75" x14ac:dyDescent="0.2">
      <c r="A214" s="180"/>
      <c r="B214" s="80"/>
      <c r="C214" s="83" t="s">
        <v>411</v>
      </c>
      <c r="D214" s="97" t="s">
        <v>81</v>
      </c>
      <c r="E214" s="98">
        <v>36</v>
      </c>
      <c r="F214" s="99">
        <v>0</v>
      </c>
      <c r="G214" s="145">
        <f>E214*F214</f>
        <v>0</v>
      </c>
    </row>
    <row r="215" spans="1:7" x14ac:dyDescent="0.2">
      <c r="A215" s="167"/>
      <c r="B215" s="80"/>
      <c r="C215" s="83"/>
      <c r="D215" s="97"/>
      <c r="E215" s="98"/>
      <c r="F215" s="99"/>
      <c r="G215" s="99"/>
    </row>
    <row r="216" spans="1:7" x14ac:dyDescent="0.2">
      <c r="A216" s="167"/>
      <c r="B216" s="80"/>
      <c r="C216" s="82" t="s">
        <v>82</v>
      </c>
      <c r="D216" s="97"/>
      <c r="E216" s="98"/>
      <c r="F216" s="99"/>
      <c r="G216" s="99"/>
    </row>
    <row r="217" spans="1:7" x14ac:dyDescent="0.2">
      <c r="A217" s="167"/>
      <c r="B217" s="80"/>
      <c r="C217" s="82" t="s">
        <v>83</v>
      </c>
      <c r="D217" s="97"/>
      <c r="E217" s="98"/>
      <c r="F217" s="99"/>
      <c r="G217" s="99"/>
    </row>
    <row r="218" spans="1:7" ht="25.5" x14ac:dyDescent="0.2">
      <c r="A218" s="167"/>
      <c r="B218" s="80"/>
      <c r="C218" s="83" t="s">
        <v>84</v>
      </c>
      <c r="D218" s="97"/>
      <c r="E218" s="98"/>
      <c r="F218" s="99"/>
      <c r="G218" s="99"/>
    </row>
    <row r="219" spans="1:7" ht="38.25" x14ac:dyDescent="0.2">
      <c r="A219" s="167"/>
      <c r="B219" s="80"/>
      <c r="C219" s="83" t="s">
        <v>85</v>
      </c>
      <c r="D219" s="97"/>
      <c r="E219" s="98"/>
      <c r="F219" s="99"/>
      <c r="G219" s="99"/>
    </row>
    <row r="220" spans="1:7" ht="25.5" x14ac:dyDescent="0.2">
      <c r="A220" s="167"/>
      <c r="B220" s="80"/>
      <c r="C220" s="83" t="s">
        <v>86</v>
      </c>
      <c r="D220" s="97"/>
      <c r="E220" s="98"/>
      <c r="F220" s="99"/>
      <c r="G220" s="99"/>
    </row>
    <row r="221" spans="1:7" ht="38.25" x14ac:dyDescent="0.2">
      <c r="A221" s="167"/>
      <c r="B221" s="80"/>
      <c r="C221" s="83" t="s">
        <v>85</v>
      </c>
      <c r="D221" s="97"/>
      <c r="E221" s="98"/>
      <c r="F221" s="99"/>
      <c r="G221" s="99"/>
    </row>
    <row r="222" spans="1:7" x14ac:dyDescent="0.2">
      <c r="A222" s="167"/>
      <c r="B222" s="80"/>
      <c r="C222" s="83" t="s">
        <v>128</v>
      </c>
      <c r="D222" s="97"/>
      <c r="E222" s="98"/>
      <c r="F222" s="99"/>
      <c r="G222" s="99"/>
    </row>
    <row r="223" spans="1:7" ht="25.5" x14ac:dyDescent="0.2">
      <c r="A223" s="167"/>
      <c r="B223" s="80"/>
      <c r="C223" s="83" t="s">
        <v>87</v>
      </c>
      <c r="D223" s="97"/>
      <c r="E223" s="98"/>
      <c r="F223" s="99"/>
      <c r="G223" s="99"/>
    </row>
    <row r="224" spans="1:7" x14ac:dyDescent="0.2">
      <c r="A224" s="167"/>
      <c r="B224" s="80"/>
      <c r="C224" s="82" t="s">
        <v>88</v>
      </c>
      <c r="D224" s="97"/>
      <c r="E224" s="98"/>
      <c r="F224" s="99"/>
      <c r="G224" s="99"/>
    </row>
    <row r="225" spans="1:7" ht="25.5" x14ac:dyDescent="0.2">
      <c r="A225" s="167"/>
      <c r="B225" s="80"/>
      <c r="C225" s="83" t="s">
        <v>89</v>
      </c>
      <c r="D225" s="97"/>
      <c r="E225" s="98"/>
      <c r="F225" s="99"/>
      <c r="G225" s="99"/>
    </row>
    <row r="226" spans="1:7" x14ac:dyDescent="0.2">
      <c r="A226" s="167"/>
      <c r="B226" s="80"/>
      <c r="C226" s="83" t="s">
        <v>90</v>
      </c>
      <c r="D226" s="97"/>
      <c r="E226" s="98"/>
      <c r="F226" s="99"/>
      <c r="G226" s="99"/>
    </row>
    <row r="227" spans="1:7" ht="25.5" x14ac:dyDescent="0.2">
      <c r="A227" s="167"/>
      <c r="B227" s="80"/>
      <c r="C227" s="83" t="s">
        <v>91</v>
      </c>
      <c r="D227" s="97"/>
      <c r="E227" s="98"/>
      <c r="F227" s="99"/>
      <c r="G227" s="99"/>
    </row>
    <row r="228" spans="1:7" ht="25.5" x14ac:dyDescent="0.2">
      <c r="A228" s="167"/>
      <c r="B228" s="80"/>
      <c r="C228" s="83" t="s">
        <v>92</v>
      </c>
      <c r="D228" s="97"/>
      <c r="E228" s="98"/>
      <c r="F228" s="99"/>
      <c r="G228" s="99"/>
    </row>
    <row r="229" spans="1:7" x14ac:dyDescent="0.2">
      <c r="A229" s="167"/>
      <c r="B229" s="80"/>
      <c r="C229" s="83" t="s">
        <v>93</v>
      </c>
      <c r="D229" s="97"/>
      <c r="E229" s="98"/>
      <c r="F229" s="99"/>
      <c r="G229" s="99"/>
    </row>
    <row r="230" spans="1:7" ht="25.5" x14ac:dyDescent="0.2">
      <c r="A230" s="167"/>
      <c r="B230" s="80"/>
      <c r="C230" s="83" t="s">
        <v>94</v>
      </c>
      <c r="D230" s="97"/>
      <c r="E230" s="98"/>
      <c r="F230" s="99"/>
      <c r="G230" s="99"/>
    </row>
    <row r="231" spans="1:7" ht="25.5" x14ac:dyDescent="0.2">
      <c r="A231" s="167"/>
      <c r="B231" s="80"/>
      <c r="C231" s="83" t="s">
        <v>95</v>
      </c>
      <c r="D231" s="97"/>
      <c r="E231" s="98"/>
      <c r="F231" s="99"/>
      <c r="G231" s="99"/>
    </row>
    <row r="232" spans="1:7" x14ac:dyDescent="0.2">
      <c r="A232" s="167"/>
      <c r="B232" s="80"/>
      <c r="C232" s="83" t="s">
        <v>96</v>
      </c>
      <c r="D232" s="97"/>
      <c r="E232" s="98"/>
      <c r="F232" s="99"/>
      <c r="G232" s="99"/>
    </row>
    <row r="233" spans="1:7" ht="25.5" x14ac:dyDescent="0.2">
      <c r="A233" s="167"/>
      <c r="B233" s="80"/>
      <c r="C233" s="83" t="s">
        <v>97</v>
      </c>
      <c r="D233" s="97"/>
      <c r="E233" s="98"/>
      <c r="F233" s="99"/>
      <c r="G233" s="99"/>
    </row>
    <row r="234" spans="1:7" ht="25.5" x14ac:dyDescent="0.2">
      <c r="A234" s="167"/>
      <c r="B234" s="80"/>
      <c r="C234" s="83" t="s">
        <v>98</v>
      </c>
      <c r="D234" s="97"/>
      <c r="E234" s="98"/>
      <c r="F234" s="99"/>
      <c r="G234" s="99"/>
    </row>
    <row r="235" spans="1:7" x14ac:dyDescent="0.2">
      <c r="A235" s="167"/>
      <c r="B235" s="80"/>
      <c r="C235" s="83" t="s">
        <v>99</v>
      </c>
      <c r="D235" s="97"/>
      <c r="E235" s="98"/>
      <c r="F235" s="99"/>
      <c r="G235" s="99"/>
    </row>
    <row r="236" spans="1:7" ht="25.5" x14ac:dyDescent="0.2">
      <c r="A236" s="167"/>
      <c r="B236" s="80"/>
      <c r="C236" s="83" t="s">
        <v>100</v>
      </c>
      <c r="D236" s="97"/>
      <c r="E236" s="98"/>
      <c r="F236" s="99"/>
      <c r="G236" s="99"/>
    </row>
    <row r="237" spans="1:7" ht="25.5" x14ac:dyDescent="0.2">
      <c r="A237" s="167"/>
      <c r="B237" s="80"/>
      <c r="C237" s="83" t="s">
        <v>101</v>
      </c>
      <c r="D237" s="97"/>
      <c r="E237" s="98"/>
      <c r="F237" s="99"/>
      <c r="G237" s="99"/>
    </row>
    <row r="238" spans="1:7" x14ac:dyDescent="0.2">
      <c r="A238" s="167"/>
      <c r="B238" s="80"/>
      <c r="C238" s="83" t="s">
        <v>102</v>
      </c>
      <c r="D238" s="97"/>
      <c r="E238" s="98"/>
      <c r="F238" s="99"/>
      <c r="G238" s="99"/>
    </row>
    <row r="239" spans="1:7" x14ac:dyDescent="0.2">
      <c r="A239" s="167"/>
      <c r="B239" s="80"/>
      <c r="C239" s="83" t="s">
        <v>103</v>
      </c>
      <c r="D239" s="97"/>
      <c r="E239" s="98"/>
      <c r="F239" s="99"/>
      <c r="G239" s="99"/>
    </row>
    <row r="240" spans="1:7" x14ac:dyDescent="0.2">
      <c r="A240" s="167"/>
      <c r="B240" s="80"/>
      <c r="C240" s="83" t="s">
        <v>104</v>
      </c>
      <c r="D240" s="97"/>
      <c r="E240" s="98"/>
      <c r="F240" s="99"/>
      <c r="G240" s="99"/>
    </row>
    <row r="241" spans="1:7" x14ac:dyDescent="0.2">
      <c r="A241" s="167"/>
      <c r="B241" s="80"/>
      <c r="C241" s="83" t="s">
        <v>105</v>
      </c>
      <c r="D241" s="97"/>
      <c r="E241" s="98"/>
      <c r="F241" s="99"/>
      <c r="G241" s="99"/>
    </row>
    <row r="242" spans="1:7" x14ac:dyDescent="0.2">
      <c r="A242" s="167"/>
      <c r="B242" s="80"/>
      <c r="C242" s="83" t="s">
        <v>106</v>
      </c>
      <c r="D242" s="97"/>
      <c r="E242" s="98"/>
      <c r="F242" s="99"/>
      <c r="G242" s="99"/>
    </row>
    <row r="243" spans="1:7" ht="25.5" x14ac:dyDescent="0.2">
      <c r="A243" s="167"/>
      <c r="B243" s="80"/>
      <c r="C243" s="83" t="s">
        <v>107</v>
      </c>
      <c r="D243" s="97"/>
      <c r="E243" s="98"/>
      <c r="F243" s="99"/>
      <c r="G243" s="99"/>
    </row>
    <row r="244" spans="1:7" x14ac:dyDescent="0.2">
      <c r="A244" s="167"/>
      <c r="B244" s="80"/>
      <c r="C244" s="83" t="s">
        <v>108</v>
      </c>
      <c r="D244" s="97"/>
      <c r="E244" s="98"/>
      <c r="F244" s="99"/>
      <c r="G244" s="99"/>
    </row>
    <row r="245" spans="1:7" x14ac:dyDescent="0.2">
      <c r="A245" s="167"/>
      <c r="B245" s="80"/>
      <c r="C245" s="83" t="s">
        <v>109</v>
      </c>
      <c r="D245" s="97"/>
      <c r="E245" s="98"/>
      <c r="F245" s="99"/>
      <c r="G245" s="99"/>
    </row>
    <row r="246" spans="1:7" x14ac:dyDescent="0.2">
      <c r="A246" s="167"/>
      <c r="B246" s="80"/>
      <c r="C246" s="83" t="s">
        <v>110</v>
      </c>
      <c r="D246" s="97"/>
      <c r="E246" s="98"/>
      <c r="F246" s="99"/>
      <c r="G246" s="99"/>
    </row>
    <row r="247" spans="1:7" ht="25.5" x14ac:dyDescent="0.2">
      <c r="A247" s="167"/>
      <c r="B247" s="80"/>
      <c r="C247" s="83" t="s">
        <v>111</v>
      </c>
      <c r="D247" s="97"/>
      <c r="E247" s="98"/>
      <c r="F247" s="99"/>
      <c r="G247" s="99"/>
    </row>
    <row r="248" spans="1:7" x14ac:dyDescent="0.2">
      <c r="A248" s="167"/>
      <c r="B248" s="80"/>
      <c r="C248" s="82" t="s">
        <v>112</v>
      </c>
      <c r="D248" s="97"/>
      <c r="E248" s="98"/>
      <c r="F248" s="99"/>
      <c r="G248" s="99"/>
    </row>
    <row r="249" spans="1:7" x14ac:dyDescent="0.2">
      <c r="A249" s="167"/>
      <c r="B249" s="80"/>
      <c r="C249" s="83" t="s">
        <v>113</v>
      </c>
      <c r="D249" s="97"/>
      <c r="E249" s="98"/>
      <c r="F249" s="99"/>
      <c r="G249" s="99"/>
    </row>
    <row r="250" spans="1:7" ht="25.5" x14ac:dyDescent="0.2">
      <c r="A250" s="167"/>
      <c r="B250" s="80"/>
      <c r="C250" s="83" t="s">
        <v>114</v>
      </c>
      <c r="D250" s="97"/>
      <c r="E250" s="98"/>
      <c r="F250" s="99"/>
      <c r="G250" s="99"/>
    </row>
    <row r="251" spans="1:7" ht="25.5" x14ac:dyDescent="0.2">
      <c r="A251" s="167"/>
      <c r="B251" s="80"/>
      <c r="C251" s="83" t="s">
        <v>115</v>
      </c>
      <c r="D251" s="97"/>
      <c r="E251" s="98"/>
      <c r="F251" s="99"/>
      <c r="G251" s="99"/>
    </row>
    <row r="252" spans="1:7" x14ac:dyDescent="0.2">
      <c r="A252" s="167"/>
      <c r="B252" s="80"/>
      <c r="C252" s="83"/>
      <c r="D252" s="97"/>
      <c r="E252" s="98"/>
      <c r="F252" s="99"/>
      <c r="G252" s="99"/>
    </row>
    <row r="253" spans="1:7" x14ac:dyDescent="0.2">
      <c r="A253" s="167"/>
      <c r="B253" s="80" t="s">
        <v>350</v>
      </c>
      <c r="C253" s="267" t="s">
        <v>349</v>
      </c>
      <c r="D253" s="97" t="s">
        <v>81</v>
      </c>
      <c r="E253" s="98">
        <v>16</v>
      </c>
      <c r="F253" s="99">
        <v>0</v>
      </c>
      <c r="G253" s="145">
        <f>E253*F253</f>
        <v>0</v>
      </c>
    </row>
    <row r="254" spans="1:7" x14ac:dyDescent="0.2">
      <c r="A254" s="167"/>
      <c r="B254" s="80"/>
      <c r="C254" s="83"/>
      <c r="D254" s="97"/>
      <c r="E254" s="98"/>
      <c r="F254" s="99"/>
      <c r="G254" s="99"/>
    </row>
    <row r="255" spans="1:7" x14ac:dyDescent="0.2">
      <c r="A255" s="167"/>
      <c r="B255" s="80" t="s">
        <v>348</v>
      </c>
      <c r="C255" s="82" t="s">
        <v>116</v>
      </c>
      <c r="D255" s="97"/>
      <c r="E255" s="98"/>
      <c r="F255" s="99"/>
      <c r="G255" s="99"/>
    </row>
    <row r="256" spans="1:7" ht="38.25" x14ac:dyDescent="0.2">
      <c r="A256" s="180"/>
      <c r="B256" s="80"/>
      <c r="C256" s="83" t="s">
        <v>404</v>
      </c>
      <c r="D256" s="97" t="s">
        <v>81</v>
      </c>
      <c r="E256" s="98">
        <v>36</v>
      </c>
      <c r="F256" s="99">
        <v>0</v>
      </c>
      <c r="G256" s="145">
        <f>E256*F256</f>
        <v>0</v>
      </c>
    </row>
    <row r="257" spans="1:7" x14ac:dyDescent="0.2">
      <c r="A257" s="167"/>
      <c r="B257" s="80"/>
      <c r="C257" s="82" t="s">
        <v>117</v>
      </c>
      <c r="D257" s="135"/>
      <c r="E257" s="136"/>
      <c r="F257" s="137"/>
      <c r="G257" s="137"/>
    </row>
    <row r="258" spans="1:7" ht="25.5" x14ac:dyDescent="0.2">
      <c r="A258" s="167"/>
      <c r="B258" s="80"/>
      <c r="C258" s="83" t="s">
        <v>118</v>
      </c>
      <c r="D258" s="97"/>
      <c r="E258" s="98"/>
      <c r="F258" s="99"/>
      <c r="G258" s="99"/>
    </row>
    <row r="259" spans="1:7" x14ac:dyDescent="0.2">
      <c r="A259" s="167"/>
      <c r="B259" s="80"/>
      <c r="C259" s="82" t="s">
        <v>119</v>
      </c>
      <c r="D259" s="97"/>
      <c r="E259" s="98"/>
      <c r="F259" s="99"/>
      <c r="G259" s="99"/>
    </row>
    <row r="260" spans="1:7" ht="25.5" x14ac:dyDescent="0.2">
      <c r="A260" s="167"/>
      <c r="B260" s="80"/>
      <c r="C260" s="83" t="s">
        <v>120</v>
      </c>
      <c r="D260" s="97"/>
      <c r="E260" s="98"/>
      <c r="F260" s="99"/>
      <c r="G260" s="99"/>
    </row>
    <row r="261" spans="1:7" ht="25.5" x14ac:dyDescent="0.2">
      <c r="A261" s="167"/>
      <c r="B261" s="80"/>
      <c r="C261" s="83" t="s">
        <v>121</v>
      </c>
      <c r="D261" s="97"/>
      <c r="E261" s="98"/>
      <c r="F261" s="99"/>
      <c r="G261" s="99"/>
    </row>
    <row r="262" spans="1:7" x14ac:dyDescent="0.2">
      <c r="A262" s="167"/>
      <c r="B262" s="80"/>
      <c r="C262" s="85"/>
      <c r="D262" s="97"/>
      <c r="E262" s="98"/>
      <c r="F262" s="99"/>
      <c r="G262" s="99"/>
    </row>
    <row r="263" spans="1:7" x14ac:dyDescent="0.2">
      <c r="A263" s="167"/>
      <c r="B263" s="138" t="s">
        <v>363</v>
      </c>
      <c r="C263" s="84" t="s">
        <v>122</v>
      </c>
      <c r="D263" s="97"/>
      <c r="E263" s="98"/>
      <c r="F263" s="99"/>
      <c r="G263" s="99"/>
    </row>
    <row r="264" spans="1:7" ht="25.5" x14ac:dyDescent="0.2">
      <c r="A264" s="180"/>
      <c r="B264" s="80"/>
      <c r="C264" s="85" t="s">
        <v>351</v>
      </c>
      <c r="D264" s="97" t="s">
        <v>81</v>
      </c>
      <c r="E264" s="98">
        <v>16</v>
      </c>
      <c r="F264" s="99">
        <v>0</v>
      </c>
      <c r="G264" s="145">
        <f>E264*F264</f>
        <v>0</v>
      </c>
    </row>
    <row r="265" spans="1:7" x14ac:dyDescent="0.2">
      <c r="A265" s="167"/>
      <c r="B265" s="80"/>
      <c r="C265" s="85" t="s">
        <v>123</v>
      </c>
      <c r="D265" s="97"/>
      <c r="E265" s="134"/>
      <c r="F265" s="99"/>
      <c r="G265" s="99"/>
    </row>
    <row r="266" spans="1:7" x14ac:dyDescent="0.2">
      <c r="A266" s="167"/>
      <c r="B266" s="80"/>
      <c r="C266" s="85" t="s">
        <v>124</v>
      </c>
      <c r="D266" s="97"/>
      <c r="E266" s="134"/>
      <c r="F266" s="99"/>
      <c r="G266" s="99"/>
    </row>
    <row r="267" spans="1:7" ht="25.5" x14ac:dyDescent="0.2">
      <c r="A267" s="167"/>
      <c r="B267" s="80"/>
      <c r="C267" s="85" t="s">
        <v>125</v>
      </c>
      <c r="D267" s="97"/>
      <c r="E267" s="134"/>
      <c r="F267" s="99"/>
      <c r="G267" s="99"/>
    </row>
    <row r="268" spans="1:7" x14ac:dyDescent="0.2">
      <c r="A268" s="167"/>
      <c r="B268" s="80"/>
      <c r="C268" s="85" t="s">
        <v>126</v>
      </c>
      <c r="D268" s="97"/>
      <c r="E268" s="134"/>
      <c r="F268" s="99"/>
      <c r="G268" s="99"/>
    </row>
    <row r="269" spans="1:7" x14ac:dyDescent="0.2">
      <c r="A269" s="167"/>
      <c r="B269" s="80"/>
      <c r="C269" s="85"/>
      <c r="D269" s="97"/>
      <c r="E269" s="134"/>
      <c r="F269" s="99"/>
      <c r="G269" s="99"/>
    </row>
    <row r="270" spans="1:7" x14ac:dyDescent="0.2">
      <c r="A270" s="167"/>
      <c r="B270" s="224" t="s">
        <v>127</v>
      </c>
      <c r="C270" s="211"/>
      <c r="D270" s="208"/>
      <c r="E270" s="210"/>
      <c r="F270" s="210"/>
      <c r="G270" s="213">
        <f>SUM(G213:G268)</f>
        <v>0</v>
      </c>
    </row>
    <row r="271" spans="1:7" x14ac:dyDescent="0.2">
      <c r="A271" s="167"/>
      <c r="B271" s="171"/>
      <c r="C271" s="111"/>
      <c r="D271" s="112"/>
      <c r="E271" s="113"/>
      <c r="F271" s="88"/>
      <c r="G271" s="89"/>
    </row>
    <row r="272" spans="1:7" x14ac:dyDescent="0.2">
      <c r="A272" s="174"/>
      <c r="B272" s="175"/>
    </row>
    <row r="273" spans="1:8" x14ac:dyDescent="0.2">
      <c r="B273" s="174"/>
      <c r="C273" s="157"/>
      <c r="D273" s="157"/>
      <c r="E273" s="157"/>
      <c r="F273" s="157"/>
      <c r="G273" s="157"/>
    </row>
    <row r="274" spans="1:8" x14ac:dyDescent="0.2">
      <c r="A274" s="344"/>
      <c r="B274" s="226"/>
      <c r="C274" s="227" t="s">
        <v>386</v>
      </c>
      <c r="D274" s="228"/>
      <c r="E274" s="229"/>
      <c r="F274" s="230"/>
      <c r="G274" s="225"/>
    </row>
    <row r="275" spans="1:8" x14ac:dyDescent="0.2">
      <c r="A275" s="344"/>
      <c r="C275" s="115" t="s">
        <v>58</v>
      </c>
      <c r="D275" s="176"/>
      <c r="F275" s="119"/>
      <c r="G275" s="177">
        <f>SUM(G109,G138,G151,G195)</f>
        <v>0</v>
      </c>
    </row>
    <row r="276" spans="1:8" x14ac:dyDescent="0.2">
      <c r="A276" s="344"/>
      <c r="C276" s="115" t="s">
        <v>146</v>
      </c>
      <c r="D276" s="176"/>
      <c r="F276" s="119"/>
      <c r="G276" s="177">
        <f>SUM(G117:G118,G140,G153,G197)</f>
        <v>0</v>
      </c>
    </row>
    <row r="277" spans="1:8" x14ac:dyDescent="0.2">
      <c r="A277" s="344"/>
      <c r="C277" s="115" t="s">
        <v>59</v>
      </c>
      <c r="D277" s="176"/>
      <c r="F277" s="119"/>
      <c r="G277" s="177">
        <f>SUM(G111:G115)</f>
        <v>0</v>
      </c>
    </row>
    <row r="278" spans="1:8" x14ac:dyDescent="0.2">
      <c r="A278" s="344"/>
      <c r="C278" s="115" t="s">
        <v>144</v>
      </c>
      <c r="D278" s="176"/>
      <c r="F278" s="119"/>
      <c r="G278" s="177">
        <f>G209</f>
        <v>0</v>
      </c>
    </row>
    <row r="279" spans="1:8" x14ac:dyDescent="0.2">
      <c r="A279" s="344"/>
      <c r="C279" s="115" t="s">
        <v>145</v>
      </c>
      <c r="D279" s="176"/>
      <c r="F279" s="119"/>
      <c r="G279" s="177">
        <f>SUM(G270)</f>
        <v>0</v>
      </c>
    </row>
    <row r="280" spans="1:8" x14ac:dyDescent="0.2">
      <c r="A280" s="344"/>
      <c r="B280" s="226"/>
      <c r="C280" s="227" t="s">
        <v>393</v>
      </c>
      <c r="D280" s="228"/>
      <c r="E280" s="229"/>
      <c r="F280" s="230"/>
      <c r="G280" s="231">
        <f>SUM(G275:G279)</f>
        <v>0</v>
      </c>
    </row>
    <row r="281" spans="1:8" x14ac:dyDescent="0.2">
      <c r="B281" s="174"/>
      <c r="C281" s="178"/>
      <c r="D281" s="178"/>
      <c r="G281" s="157"/>
    </row>
    <row r="282" spans="1:8" x14ac:dyDescent="0.2">
      <c r="B282" s="174"/>
      <c r="C282" s="178"/>
      <c r="D282" s="178"/>
      <c r="G282" s="157"/>
    </row>
    <row r="283" spans="1:8" s="68" customFormat="1" x14ac:dyDescent="0.2">
      <c r="A283" s="268" t="s">
        <v>388</v>
      </c>
      <c r="B283" s="269"/>
      <c r="C283" s="270"/>
      <c r="D283" s="271"/>
      <c r="E283" s="272"/>
      <c r="F283" s="273"/>
      <c r="G283" s="273"/>
      <c r="H283" s="141"/>
    </row>
    <row r="284" spans="1:8" x14ac:dyDescent="0.2">
      <c r="A284" s="205"/>
      <c r="B284" s="206" t="s">
        <v>77</v>
      </c>
      <c r="C284" s="207" t="s">
        <v>387</v>
      </c>
      <c r="D284" s="208"/>
      <c r="E284" s="209"/>
      <c r="F284" s="210"/>
      <c r="G284" s="210"/>
    </row>
    <row r="285" spans="1:8" x14ac:dyDescent="0.2">
      <c r="A285" s="167"/>
      <c r="B285" s="130"/>
      <c r="C285" s="112"/>
      <c r="D285" s="112"/>
      <c r="E285" s="112"/>
      <c r="F285" s="112"/>
      <c r="G285" s="112"/>
    </row>
    <row r="286" spans="1:8" x14ac:dyDescent="0.2">
      <c r="A286" s="180"/>
      <c r="B286" s="114" t="s">
        <v>141</v>
      </c>
      <c r="C286" s="232" t="s">
        <v>395</v>
      </c>
      <c r="D286" s="120"/>
      <c r="E286" s="113"/>
      <c r="F286" s="89"/>
      <c r="G286" s="88"/>
    </row>
    <row r="287" spans="1:8" x14ac:dyDescent="0.2">
      <c r="A287" s="167"/>
      <c r="B287" s="234"/>
      <c r="C287" s="233"/>
      <c r="D287" s="120"/>
      <c r="E287" s="113"/>
      <c r="F287" s="88"/>
      <c r="G287" s="88"/>
    </row>
    <row r="288" spans="1:8" ht="51" x14ac:dyDescent="0.2">
      <c r="A288" s="167"/>
      <c r="B288" s="234" t="s">
        <v>396</v>
      </c>
      <c r="C288" s="251" t="s">
        <v>397</v>
      </c>
      <c r="D288" s="120" t="s">
        <v>134</v>
      </c>
      <c r="E288" s="112">
        <v>3</v>
      </c>
      <c r="F288" s="88">
        <v>0</v>
      </c>
      <c r="G288" s="88">
        <f>PRODUCT(D288:F288)</f>
        <v>0</v>
      </c>
    </row>
    <row r="289" spans="1:8" x14ac:dyDescent="0.2">
      <c r="A289" s="167"/>
      <c r="B289" s="114"/>
      <c r="C289" s="233"/>
      <c r="D289" s="120"/>
      <c r="E289" s="113"/>
      <c r="F289" s="88">
        <v>0</v>
      </c>
      <c r="G289" s="88"/>
    </row>
    <row r="290" spans="1:8" x14ac:dyDescent="0.2">
      <c r="A290" s="167"/>
      <c r="B290" s="114" t="s">
        <v>169</v>
      </c>
      <c r="C290" s="251" t="s">
        <v>385</v>
      </c>
      <c r="D290" s="120"/>
      <c r="E290" s="112"/>
      <c r="F290" s="88">
        <v>0</v>
      </c>
      <c r="G290" s="88"/>
    </row>
    <row r="291" spans="1:8" x14ac:dyDescent="0.2">
      <c r="A291" s="167"/>
      <c r="B291" s="114"/>
      <c r="C291" s="112"/>
      <c r="D291" s="112"/>
      <c r="E291" s="112"/>
      <c r="F291" s="88">
        <v>0</v>
      </c>
      <c r="G291" s="112"/>
    </row>
    <row r="292" spans="1:8" ht="38.25" x14ac:dyDescent="0.2">
      <c r="A292" s="180"/>
      <c r="B292" s="114" t="s">
        <v>170</v>
      </c>
      <c r="C292" s="148" t="s">
        <v>212</v>
      </c>
      <c r="D292" s="120" t="s">
        <v>134</v>
      </c>
      <c r="E292" s="112">
        <v>10</v>
      </c>
      <c r="F292" s="88">
        <v>0</v>
      </c>
      <c r="G292" s="88">
        <f>PRODUCT(D292:F292)</f>
        <v>0</v>
      </c>
    </row>
    <row r="293" spans="1:8" x14ac:dyDescent="0.2">
      <c r="A293" s="167"/>
      <c r="B293" s="114"/>
      <c r="C293" s="111"/>
      <c r="D293" s="120"/>
      <c r="E293" s="112"/>
      <c r="F293" s="88">
        <v>0</v>
      </c>
      <c r="G293" s="88"/>
    </row>
    <row r="294" spans="1:8" ht="51" x14ac:dyDescent="0.2">
      <c r="A294" s="180"/>
      <c r="B294" s="114" t="s">
        <v>171</v>
      </c>
      <c r="C294" s="251" t="s">
        <v>258</v>
      </c>
      <c r="D294" s="120" t="s">
        <v>134</v>
      </c>
      <c r="E294" s="112">
        <v>1</v>
      </c>
      <c r="F294" s="88">
        <v>0</v>
      </c>
      <c r="G294" s="88">
        <f>PRODUCT(D294:F294)</f>
        <v>0</v>
      </c>
    </row>
    <row r="295" spans="1:8" x14ac:dyDescent="0.2">
      <c r="A295" s="167"/>
      <c r="B295" s="114"/>
      <c r="C295" s="148"/>
      <c r="D295" s="120"/>
      <c r="E295" s="112"/>
      <c r="F295" s="88">
        <v>0</v>
      </c>
      <c r="G295" s="88"/>
    </row>
    <row r="296" spans="1:8" ht="38.25" x14ac:dyDescent="0.2">
      <c r="A296" s="180"/>
      <c r="B296" s="114" t="s">
        <v>172</v>
      </c>
      <c r="C296" s="148" t="s">
        <v>215</v>
      </c>
      <c r="D296" s="120" t="s">
        <v>134</v>
      </c>
      <c r="E296" s="112">
        <v>2</v>
      </c>
      <c r="F296" s="88">
        <v>0</v>
      </c>
      <c r="G296" s="88">
        <f>PRODUCT(D296:F296)</f>
        <v>0</v>
      </c>
    </row>
    <row r="297" spans="1:8" x14ac:dyDescent="0.2">
      <c r="A297" s="167"/>
      <c r="B297" s="114"/>
      <c r="C297" s="148"/>
      <c r="D297" s="120"/>
      <c r="E297" s="113"/>
      <c r="F297" s="88">
        <v>0</v>
      </c>
      <c r="G297" s="88"/>
    </row>
    <row r="298" spans="1:8" x14ac:dyDescent="0.2">
      <c r="A298" s="180"/>
      <c r="B298" s="234" t="s">
        <v>173</v>
      </c>
      <c r="C298" s="85" t="s">
        <v>213</v>
      </c>
      <c r="D298" s="120" t="s">
        <v>134</v>
      </c>
      <c r="E298" s="112">
        <v>16</v>
      </c>
      <c r="F298" s="88">
        <v>0</v>
      </c>
      <c r="G298" s="88">
        <f>PRODUCT(D298:F298)</f>
        <v>0</v>
      </c>
    </row>
    <row r="299" spans="1:8" x14ac:dyDescent="0.2">
      <c r="A299" s="167"/>
      <c r="B299" s="114"/>
      <c r="C299" s="111"/>
      <c r="D299" s="120"/>
      <c r="E299" s="113"/>
      <c r="F299" s="88">
        <v>0</v>
      </c>
      <c r="G299" s="88"/>
    </row>
    <row r="300" spans="1:8" x14ac:dyDescent="0.2">
      <c r="A300" s="180"/>
      <c r="B300" s="114" t="s">
        <v>174</v>
      </c>
      <c r="C300" s="85" t="s">
        <v>214</v>
      </c>
      <c r="D300" s="121" t="s">
        <v>136</v>
      </c>
      <c r="E300" s="112">
        <v>2</v>
      </c>
      <c r="F300" s="88">
        <v>0</v>
      </c>
      <c r="G300" s="88">
        <f>PRODUCT(D300:F300)</f>
        <v>0</v>
      </c>
    </row>
    <row r="301" spans="1:8" x14ac:dyDescent="0.2">
      <c r="A301" s="167"/>
      <c r="B301" s="114"/>
      <c r="C301" s="111"/>
      <c r="D301" s="120"/>
      <c r="E301" s="113"/>
      <c r="F301" s="88">
        <v>0</v>
      </c>
      <c r="G301" s="88"/>
    </row>
    <row r="302" spans="1:8" ht="25.5" x14ac:dyDescent="0.2">
      <c r="A302" s="180"/>
      <c r="B302" s="234" t="s">
        <v>257</v>
      </c>
      <c r="C302" s="233" t="s">
        <v>223</v>
      </c>
      <c r="D302" s="235" t="s">
        <v>136</v>
      </c>
      <c r="E302" s="236">
        <v>10</v>
      </c>
      <c r="F302" s="88">
        <v>0</v>
      </c>
      <c r="G302" s="88">
        <f>PRODUCT(D302:F302)</f>
        <v>0</v>
      </c>
    </row>
    <row r="303" spans="1:8" x14ac:dyDescent="0.2">
      <c r="A303" s="167"/>
      <c r="B303" s="114"/>
      <c r="C303" s="111"/>
      <c r="D303" s="120"/>
      <c r="E303" s="112"/>
      <c r="F303" s="88">
        <v>0</v>
      </c>
      <c r="G303" s="88"/>
    </row>
    <row r="304" spans="1:8" s="238" customFormat="1" ht="25.5" x14ac:dyDescent="0.2">
      <c r="A304" s="180"/>
      <c r="B304" s="234" t="s">
        <v>259</v>
      </c>
      <c r="C304" s="85" t="s">
        <v>0</v>
      </c>
      <c r="D304" s="121" t="s">
        <v>136</v>
      </c>
      <c r="E304" s="112">
        <v>20</v>
      </c>
      <c r="F304" s="88">
        <v>0</v>
      </c>
      <c r="G304" s="88">
        <f>PRODUCT(D304:F304)</f>
        <v>0</v>
      </c>
      <c r="H304" s="237"/>
    </row>
    <row r="305" spans="1:7" x14ac:dyDescent="0.2">
      <c r="A305" s="167"/>
      <c r="B305" s="114"/>
      <c r="C305" s="111"/>
      <c r="D305" s="120"/>
      <c r="E305" s="112"/>
      <c r="F305" s="88">
        <v>0</v>
      </c>
      <c r="G305" s="88"/>
    </row>
    <row r="306" spans="1:7" ht="25.5" x14ac:dyDescent="0.2">
      <c r="A306" s="180"/>
      <c r="B306" s="234" t="s">
        <v>260</v>
      </c>
      <c r="C306" s="85" t="s">
        <v>2</v>
      </c>
      <c r="D306" s="121" t="s">
        <v>136</v>
      </c>
      <c r="E306" s="112">
        <v>25</v>
      </c>
      <c r="F306" s="88">
        <v>0</v>
      </c>
      <c r="G306" s="88">
        <f>PRODUCT(D306:F306)</f>
        <v>0</v>
      </c>
    </row>
    <row r="307" spans="1:7" x14ac:dyDescent="0.2">
      <c r="A307" s="180"/>
      <c r="B307" s="114"/>
      <c r="C307" s="148"/>
      <c r="D307" s="121"/>
      <c r="E307" s="112"/>
      <c r="F307" s="88">
        <v>0</v>
      </c>
      <c r="G307" s="88"/>
    </row>
    <row r="308" spans="1:7" ht="25.5" x14ac:dyDescent="0.2">
      <c r="A308" s="180"/>
      <c r="B308" s="234" t="s">
        <v>261</v>
      </c>
      <c r="C308" s="85" t="s">
        <v>3</v>
      </c>
      <c r="D308" s="121" t="s">
        <v>136</v>
      </c>
      <c r="E308" s="112">
        <v>5</v>
      </c>
      <c r="F308" s="88">
        <v>0</v>
      </c>
      <c r="G308" s="88">
        <f>PRODUCT(D308:F308)</f>
        <v>0</v>
      </c>
    </row>
    <row r="309" spans="1:7" x14ac:dyDescent="0.2">
      <c r="A309" s="180"/>
      <c r="B309" s="234"/>
      <c r="C309" s="85"/>
      <c r="D309" s="121"/>
      <c r="E309" s="112"/>
      <c r="F309" s="88">
        <v>0</v>
      </c>
      <c r="G309" s="88"/>
    </row>
    <row r="310" spans="1:7" x14ac:dyDescent="0.2">
      <c r="A310" s="180"/>
      <c r="B310" s="234" t="s">
        <v>263</v>
      </c>
      <c r="C310" s="233" t="s">
        <v>262</v>
      </c>
      <c r="D310" s="252" t="s">
        <v>134</v>
      </c>
      <c r="E310" s="88">
        <v>8</v>
      </c>
      <c r="F310" s="88">
        <v>0</v>
      </c>
      <c r="G310" s="88">
        <f>PRODUCT(D310:F310)</f>
        <v>0</v>
      </c>
    </row>
    <row r="311" spans="1:7" x14ac:dyDescent="0.2">
      <c r="A311" s="180"/>
      <c r="B311" s="234"/>
      <c r="C311" s="233"/>
      <c r="D311" s="120"/>
      <c r="E311" s="89"/>
      <c r="F311" s="88">
        <v>0</v>
      </c>
      <c r="G311" s="253"/>
    </row>
    <row r="312" spans="1:7" x14ac:dyDescent="0.2">
      <c r="A312" s="180"/>
      <c r="B312" s="234" t="s">
        <v>264</v>
      </c>
      <c r="C312" s="233" t="s">
        <v>216</v>
      </c>
      <c r="D312" s="252" t="s">
        <v>134</v>
      </c>
      <c r="E312" s="88">
        <v>14</v>
      </c>
      <c r="F312" s="88">
        <v>0</v>
      </c>
      <c r="G312" s="88">
        <f>PRODUCT(D312:F312)</f>
        <v>0</v>
      </c>
    </row>
    <row r="313" spans="1:7" x14ac:dyDescent="0.2">
      <c r="A313" s="167"/>
      <c r="B313" s="114"/>
      <c r="C313" s="111"/>
      <c r="D313" s="120"/>
      <c r="E313" s="98"/>
      <c r="F313" s="88">
        <v>0</v>
      </c>
      <c r="G313" s="88"/>
    </row>
    <row r="314" spans="1:7" ht="25.5" x14ac:dyDescent="0.2">
      <c r="A314" s="167"/>
      <c r="B314" s="234" t="s">
        <v>218</v>
      </c>
      <c r="C314" s="85" t="s">
        <v>265</v>
      </c>
      <c r="D314" s="235" t="s">
        <v>134</v>
      </c>
      <c r="E314" s="112">
        <v>2</v>
      </c>
      <c r="F314" s="88">
        <v>0</v>
      </c>
      <c r="G314" s="88">
        <f>PRODUCT(D314:F314)</f>
        <v>0</v>
      </c>
    </row>
    <row r="315" spans="1:7" x14ac:dyDescent="0.2">
      <c r="A315" s="167"/>
      <c r="B315" s="114"/>
      <c r="C315" s="85"/>
      <c r="D315" s="121"/>
      <c r="E315" s="112"/>
      <c r="F315" s="88">
        <v>0</v>
      </c>
      <c r="G315" s="88"/>
    </row>
    <row r="316" spans="1:7" ht="25.5" x14ac:dyDescent="0.2">
      <c r="A316" s="167"/>
      <c r="B316" s="234" t="s">
        <v>219</v>
      </c>
      <c r="C316" s="85" t="s">
        <v>266</v>
      </c>
      <c r="D316" s="235" t="s">
        <v>134</v>
      </c>
      <c r="E316" s="112">
        <v>2</v>
      </c>
      <c r="F316" s="88">
        <v>0</v>
      </c>
      <c r="G316" s="88">
        <f>PRODUCT(D316:F316)</f>
        <v>0</v>
      </c>
    </row>
    <row r="317" spans="1:7" x14ac:dyDescent="0.2">
      <c r="A317" s="167"/>
      <c r="B317" s="114"/>
      <c r="C317" s="111"/>
      <c r="D317" s="120"/>
      <c r="E317" s="98"/>
      <c r="F317" s="88">
        <v>0</v>
      </c>
      <c r="G317" s="88"/>
    </row>
    <row r="318" spans="1:7" x14ac:dyDescent="0.2">
      <c r="A318" s="167"/>
      <c r="B318" s="234" t="s">
        <v>220</v>
      </c>
      <c r="C318" s="233" t="s">
        <v>398</v>
      </c>
      <c r="D318" s="121"/>
      <c r="E318" s="236"/>
      <c r="F318" s="88">
        <v>0</v>
      </c>
      <c r="G318" s="254"/>
    </row>
    <row r="319" spans="1:7" x14ac:dyDescent="0.2">
      <c r="A319" s="167"/>
      <c r="B319" s="114"/>
      <c r="C319" s="111"/>
      <c r="D319" s="120"/>
      <c r="E319" s="243"/>
      <c r="F319" s="88">
        <v>0</v>
      </c>
      <c r="G319" s="88"/>
    </row>
    <row r="320" spans="1:7" ht="25.5" x14ac:dyDescent="0.2">
      <c r="A320" s="180"/>
      <c r="B320" s="234" t="s">
        <v>270</v>
      </c>
      <c r="C320" s="85" t="s">
        <v>217</v>
      </c>
      <c r="D320" s="121" t="s">
        <v>136</v>
      </c>
      <c r="E320" s="112">
        <v>11</v>
      </c>
      <c r="F320" s="88">
        <v>0</v>
      </c>
      <c r="G320" s="88">
        <f>PRODUCT(D320:F320)</f>
        <v>0</v>
      </c>
    </row>
    <row r="321" spans="1:7" x14ac:dyDescent="0.2">
      <c r="A321" s="167"/>
      <c r="B321" s="114"/>
      <c r="C321" s="111"/>
      <c r="D321" s="120"/>
      <c r="E321" s="98"/>
      <c r="F321" s="88">
        <v>0</v>
      </c>
      <c r="G321" s="88"/>
    </row>
    <row r="322" spans="1:7" ht="25.5" x14ac:dyDescent="0.2">
      <c r="A322" s="167"/>
      <c r="B322" s="234" t="s">
        <v>271</v>
      </c>
      <c r="C322" s="85" t="s">
        <v>1</v>
      </c>
      <c r="D322" s="121" t="s">
        <v>136</v>
      </c>
      <c r="E322" s="112">
        <v>37</v>
      </c>
      <c r="F322" s="88">
        <v>0</v>
      </c>
      <c r="G322" s="88">
        <f>PRODUCT(D322:F322)</f>
        <v>0</v>
      </c>
    </row>
    <row r="323" spans="1:7" x14ac:dyDescent="0.2">
      <c r="A323" s="167"/>
      <c r="B323" s="114"/>
      <c r="C323" s="85"/>
      <c r="D323" s="121"/>
      <c r="E323" s="112"/>
      <c r="F323" s="88">
        <v>0</v>
      </c>
      <c r="G323" s="88"/>
    </row>
    <row r="324" spans="1:7" ht="25.5" x14ac:dyDescent="0.2">
      <c r="A324" s="180"/>
      <c r="B324" s="234" t="s">
        <v>272</v>
      </c>
      <c r="C324" s="85" t="s">
        <v>4</v>
      </c>
      <c r="D324" s="121" t="s">
        <v>136</v>
      </c>
      <c r="E324" s="112">
        <v>30</v>
      </c>
      <c r="F324" s="88">
        <v>0</v>
      </c>
      <c r="G324" s="88">
        <f>PRODUCT(D324:F324)</f>
        <v>0</v>
      </c>
    </row>
    <row r="325" spans="1:7" x14ac:dyDescent="0.2">
      <c r="A325" s="167"/>
      <c r="B325" s="114"/>
      <c r="C325" s="85"/>
      <c r="D325" s="121"/>
      <c r="E325" s="112"/>
      <c r="F325" s="88">
        <v>0</v>
      </c>
      <c r="G325" s="88"/>
    </row>
    <row r="326" spans="1:7" ht="25.5" x14ac:dyDescent="0.2">
      <c r="A326" s="180"/>
      <c r="B326" s="234" t="s">
        <v>273</v>
      </c>
      <c r="C326" s="85" t="s">
        <v>5</v>
      </c>
      <c r="D326" s="121" t="s">
        <v>136</v>
      </c>
      <c r="E326" s="139">
        <v>4</v>
      </c>
      <c r="F326" s="88">
        <v>0</v>
      </c>
      <c r="G326" s="88">
        <f>PRODUCT(D326:F326)</f>
        <v>0</v>
      </c>
    </row>
    <row r="327" spans="1:7" x14ac:dyDescent="0.2">
      <c r="A327" s="167"/>
      <c r="B327" s="114"/>
      <c r="C327" s="85"/>
      <c r="D327" s="121"/>
      <c r="E327" s="112"/>
      <c r="F327" s="88">
        <v>0</v>
      </c>
      <c r="G327" s="88"/>
    </row>
    <row r="328" spans="1:7" x14ac:dyDescent="0.2">
      <c r="A328" s="180"/>
      <c r="B328" s="234" t="s">
        <v>175</v>
      </c>
      <c r="C328" s="85" t="s">
        <v>274</v>
      </c>
      <c r="D328" s="120" t="s">
        <v>134</v>
      </c>
      <c r="E328" s="112">
        <v>1</v>
      </c>
      <c r="F328" s="88">
        <v>0</v>
      </c>
      <c r="G328" s="88">
        <f>PRODUCT(D328:F328)</f>
        <v>0</v>
      </c>
    </row>
    <row r="329" spans="1:7" x14ac:dyDescent="0.2">
      <c r="A329" s="167"/>
      <c r="B329" s="114"/>
      <c r="C329" s="85"/>
      <c r="D329" s="121"/>
      <c r="E329" s="112"/>
      <c r="F329" s="88">
        <v>0</v>
      </c>
      <c r="G329" s="88"/>
    </row>
    <row r="330" spans="1:7" ht="25.5" x14ac:dyDescent="0.2">
      <c r="A330" s="180"/>
      <c r="B330" s="234" t="s">
        <v>275</v>
      </c>
      <c r="C330" s="85" t="s">
        <v>6</v>
      </c>
      <c r="D330" s="120"/>
      <c r="E330" s="112"/>
      <c r="F330" s="88">
        <v>0</v>
      </c>
      <c r="G330" s="88"/>
    </row>
    <row r="331" spans="1:7" x14ac:dyDescent="0.2">
      <c r="A331" s="180"/>
      <c r="B331" s="114"/>
      <c r="C331" s="85" t="s">
        <v>139</v>
      </c>
      <c r="D331" s="120" t="s">
        <v>136</v>
      </c>
      <c r="E331" s="112">
        <v>68</v>
      </c>
      <c r="F331" s="88">
        <v>0</v>
      </c>
      <c r="G331" s="88">
        <f>PRODUCT(D331:F331)</f>
        <v>0</v>
      </c>
    </row>
    <row r="332" spans="1:7" x14ac:dyDescent="0.2">
      <c r="A332" s="167"/>
      <c r="B332" s="114"/>
      <c r="C332" s="85"/>
      <c r="D332" s="120"/>
      <c r="E332" s="112"/>
      <c r="F332" s="88">
        <v>0</v>
      </c>
      <c r="G332" s="88"/>
    </row>
    <row r="333" spans="1:7" ht="25.5" x14ac:dyDescent="0.2">
      <c r="A333" s="180"/>
      <c r="B333" s="234" t="s">
        <v>276</v>
      </c>
      <c r="C333" s="85" t="s">
        <v>7</v>
      </c>
      <c r="D333" s="120"/>
      <c r="E333" s="112"/>
      <c r="F333" s="88">
        <v>0</v>
      </c>
      <c r="G333" s="88"/>
    </row>
    <row r="334" spans="1:7" x14ac:dyDescent="0.2">
      <c r="A334" s="180"/>
      <c r="B334" s="114"/>
      <c r="C334" s="85" t="s">
        <v>138</v>
      </c>
      <c r="D334" s="120" t="s">
        <v>136</v>
      </c>
      <c r="E334" s="112">
        <v>21</v>
      </c>
      <c r="F334" s="88">
        <v>0</v>
      </c>
      <c r="G334" s="88">
        <f t="shared" ref="G334:G335" si="1">PRODUCT(D334:F334)</f>
        <v>0</v>
      </c>
    </row>
    <row r="335" spans="1:7" x14ac:dyDescent="0.2">
      <c r="A335" s="180"/>
      <c r="B335" s="114"/>
      <c r="C335" s="85" t="s">
        <v>139</v>
      </c>
      <c r="D335" s="120" t="s">
        <v>136</v>
      </c>
      <c r="E335" s="112">
        <v>46</v>
      </c>
      <c r="F335" s="88">
        <v>0</v>
      </c>
      <c r="G335" s="88">
        <f t="shared" si="1"/>
        <v>0</v>
      </c>
    </row>
    <row r="336" spans="1:7" x14ac:dyDescent="0.2">
      <c r="A336" s="180"/>
      <c r="B336" s="114"/>
      <c r="C336" s="111"/>
      <c r="D336" s="120"/>
      <c r="E336" s="112"/>
      <c r="F336" s="88">
        <v>0</v>
      </c>
      <c r="G336" s="89"/>
    </row>
    <row r="337" spans="1:7" ht="25.5" x14ac:dyDescent="0.2">
      <c r="A337" s="180"/>
      <c r="B337" s="234" t="s">
        <v>277</v>
      </c>
      <c r="C337" s="111" t="s">
        <v>140</v>
      </c>
      <c r="D337" s="120" t="s">
        <v>135</v>
      </c>
      <c r="E337" s="112">
        <v>95</v>
      </c>
      <c r="F337" s="88">
        <v>0</v>
      </c>
      <c r="G337" s="88">
        <f>PRODUCT(D337:F337)</f>
        <v>0</v>
      </c>
    </row>
    <row r="338" spans="1:7" x14ac:dyDescent="0.2">
      <c r="A338" s="167"/>
      <c r="B338" s="114"/>
      <c r="C338" s="111"/>
      <c r="D338" s="120"/>
      <c r="E338" s="112"/>
      <c r="F338" s="88">
        <v>0</v>
      </c>
      <c r="G338" s="88"/>
    </row>
    <row r="339" spans="1:7" x14ac:dyDescent="0.2">
      <c r="A339" s="167"/>
      <c r="B339" s="213" t="s">
        <v>28</v>
      </c>
      <c r="C339" s="211"/>
      <c r="D339" s="208"/>
      <c r="E339" s="212"/>
      <c r="F339" s="88">
        <v>0</v>
      </c>
      <c r="G339" s="213">
        <f>SUM(G286:G338)</f>
        <v>0</v>
      </c>
    </row>
    <row r="340" spans="1:7" x14ac:dyDescent="0.2">
      <c r="A340" s="167"/>
      <c r="B340" s="114"/>
      <c r="C340" s="167"/>
      <c r="D340" s="167"/>
      <c r="E340" s="167"/>
      <c r="F340" s="88">
        <v>0</v>
      </c>
      <c r="G340" s="167"/>
    </row>
    <row r="341" spans="1:7" ht="38.25" x14ac:dyDescent="0.2">
      <c r="A341" s="167"/>
      <c r="B341" s="234" t="s">
        <v>278</v>
      </c>
      <c r="C341" s="85" t="s">
        <v>399</v>
      </c>
      <c r="D341" s="120" t="s">
        <v>137</v>
      </c>
      <c r="E341" s="168">
        <v>70</v>
      </c>
      <c r="F341" s="88">
        <v>0</v>
      </c>
      <c r="G341" s="88">
        <f>PRODUCT(D341:F341)</f>
        <v>0</v>
      </c>
    </row>
    <row r="342" spans="1:7" x14ac:dyDescent="0.2">
      <c r="A342" s="167"/>
      <c r="B342" s="114"/>
      <c r="C342" s="167"/>
      <c r="D342" s="167"/>
      <c r="E342" s="167"/>
      <c r="F342" s="167"/>
      <c r="G342" s="167"/>
    </row>
    <row r="343" spans="1:7" x14ac:dyDescent="0.2">
      <c r="A343" s="180"/>
      <c r="B343" s="206" t="s">
        <v>148</v>
      </c>
      <c r="C343" s="214"/>
      <c r="D343" s="208" t="s">
        <v>134</v>
      </c>
      <c r="E343" s="212">
        <v>1</v>
      </c>
      <c r="F343" s="210">
        <v>0</v>
      </c>
      <c r="G343" s="213">
        <f>PRODUCT(D343:F343)</f>
        <v>0</v>
      </c>
    </row>
    <row r="344" spans="1:7" x14ac:dyDescent="0.2">
      <c r="A344" s="167"/>
      <c r="B344" s="167"/>
      <c r="C344" s="167"/>
      <c r="D344" s="167"/>
      <c r="E344" s="167"/>
      <c r="F344" s="167">
        <v>0</v>
      </c>
      <c r="G344" s="167"/>
    </row>
    <row r="345" spans="1:7" x14ac:dyDescent="0.2">
      <c r="A345" s="205"/>
      <c r="B345" s="206" t="s">
        <v>176</v>
      </c>
      <c r="C345" s="207" t="s">
        <v>400</v>
      </c>
      <c r="D345" s="208"/>
      <c r="E345" s="212"/>
      <c r="F345" s="208">
        <v>0</v>
      </c>
      <c r="G345" s="210"/>
    </row>
    <row r="346" spans="1:7" x14ac:dyDescent="0.2">
      <c r="A346" s="167"/>
      <c r="B346" s="114"/>
      <c r="C346" s="111"/>
      <c r="D346" s="120"/>
      <c r="E346" s="113"/>
      <c r="F346" s="89">
        <v>0</v>
      </c>
      <c r="G346" s="89"/>
    </row>
    <row r="347" spans="1:7" x14ac:dyDescent="0.2">
      <c r="A347" s="180"/>
      <c r="B347" s="171"/>
      <c r="C347" s="139"/>
      <c r="D347" s="120"/>
      <c r="E347" s="113"/>
      <c r="F347" s="89"/>
      <c r="G347" s="133"/>
    </row>
    <row r="348" spans="1:7" x14ac:dyDescent="0.2">
      <c r="A348" s="180"/>
      <c r="B348" s="255" t="s">
        <v>289</v>
      </c>
      <c r="C348" s="256" t="s">
        <v>401</v>
      </c>
      <c r="D348" s="208"/>
      <c r="E348" s="212"/>
      <c r="F348" s="257"/>
      <c r="G348" s="257"/>
    </row>
    <row r="349" spans="1:7" x14ac:dyDescent="0.2">
      <c r="A349" s="180"/>
      <c r="B349" s="114"/>
      <c r="C349" s="111"/>
      <c r="D349" s="120"/>
      <c r="E349" s="113"/>
      <c r="F349" s="88"/>
      <c r="G349" s="89"/>
    </row>
    <row r="350" spans="1:7" x14ac:dyDescent="0.2">
      <c r="A350" s="205"/>
      <c r="B350" s="206" t="s">
        <v>76</v>
      </c>
      <c r="C350" s="207" t="s">
        <v>300</v>
      </c>
      <c r="D350" s="208"/>
      <c r="E350" s="210"/>
      <c r="F350" s="210">
        <v>0</v>
      </c>
      <c r="G350" s="210"/>
    </row>
    <row r="351" spans="1:7" x14ac:dyDescent="0.2">
      <c r="A351" s="167"/>
      <c r="B351" s="100"/>
      <c r="C351" s="109"/>
      <c r="D351" s="120"/>
      <c r="E351" s="89"/>
      <c r="F351" s="88">
        <v>0</v>
      </c>
      <c r="G351" s="88"/>
    </row>
    <row r="352" spans="1:7" ht="51" x14ac:dyDescent="0.2">
      <c r="A352" s="180"/>
      <c r="B352" s="87" t="s">
        <v>198</v>
      </c>
      <c r="C352" s="232" t="s">
        <v>378</v>
      </c>
      <c r="D352" s="241" t="s">
        <v>134</v>
      </c>
      <c r="E352" s="262">
        <v>1</v>
      </c>
      <c r="F352" s="240">
        <v>0</v>
      </c>
      <c r="G352" s="240">
        <f>PRODUCT(D352:F352)</f>
        <v>0</v>
      </c>
    </row>
    <row r="353" spans="1:7" x14ac:dyDescent="0.2">
      <c r="A353" s="180"/>
      <c r="B353" s="87"/>
      <c r="C353" s="232" t="s">
        <v>377</v>
      </c>
      <c r="D353" s="241"/>
      <c r="E353" s="262"/>
      <c r="F353" s="240">
        <v>0</v>
      </c>
      <c r="G353" s="240"/>
    </row>
    <row r="354" spans="1:7" ht="63.75" x14ac:dyDescent="0.2">
      <c r="A354" s="167"/>
      <c r="B354" s="87"/>
      <c r="C354" s="232" t="s">
        <v>301</v>
      </c>
      <c r="D354" s="241"/>
      <c r="E354" s="262"/>
      <c r="F354" s="240">
        <v>0</v>
      </c>
      <c r="G354" s="240"/>
    </row>
    <row r="355" spans="1:7" ht="63.75" x14ac:dyDescent="0.2">
      <c r="A355" s="180"/>
      <c r="B355" s="114"/>
      <c r="C355" s="232" t="s">
        <v>302</v>
      </c>
      <c r="D355" s="241"/>
      <c r="E355" s="262"/>
      <c r="F355" s="240">
        <v>0</v>
      </c>
      <c r="G355" s="240"/>
    </row>
    <row r="356" spans="1:7" x14ac:dyDescent="0.2">
      <c r="A356" s="180"/>
      <c r="B356" s="114"/>
      <c r="C356" s="232"/>
      <c r="D356" s="241"/>
      <c r="E356" s="262"/>
      <c r="F356" s="240">
        <v>0</v>
      </c>
      <c r="G356" s="240"/>
    </row>
    <row r="357" spans="1:7" x14ac:dyDescent="0.2">
      <c r="A357" s="180"/>
      <c r="B357" s="114"/>
      <c r="C357" s="232" t="s">
        <v>312</v>
      </c>
      <c r="D357" s="241"/>
      <c r="E357" s="262"/>
      <c r="F357" s="240">
        <v>0</v>
      </c>
      <c r="G357" s="240"/>
    </row>
    <row r="358" spans="1:7" ht="51" x14ac:dyDescent="0.2">
      <c r="A358" s="180"/>
      <c r="B358" s="114"/>
      <c r="C358" s="232" t="s">
        <v>303</v>
      </c>
      <c r="D358" s="120" t="s">
        <v>137</v>
      </c>
      <c r="E358" s="263">
        <v>0.5</v>
      </c>
      <c r="F358" s="240">
        <v>0</v>
      </c>
      <c r="G358" s="88">
        <f>PRODUCT(D358:F358)</f>
        <v>0</v>
      </c>
    </row>
    <row r="359" spans="1:7" x14ac:dyDescent="0.2">
      <c r="A359" s="180"/>
      <c r="B359" s="114"/>
      <c r="C359" s="232"/>
      <c r="D359" s="241"/>
      <c r="E359" s="262"/>
      <c r="F359" s="240">
        <v>0</v>
      </c>
      <c r="G359" s="240"/>
    </row>
    <row r="360" spans="1:7" ht="25.5" x14ac:dyDescent="0.2">
      <c r="A360" s="180"/>
      <c r="B360" s="234" t="s">
        <v>310</v>
      </c>
      <c r="C360" s="232" t="s">
        <v>311</v>
      </c>
      <c r="D360" s="241" t="s">
        <v>134</v>
      </c>
      <c r="E360" s="262">
        <v>1</v>
      </c>
      <c r="F360" s="240">
        <v>0</v>
      </c>
      <c r="G360" s="240">
        <f>PRODUCT(D360:F360)</f>
        <v>0</v>
      </c>
    </row>
    <row r="361" spans="1:7" x14ac:dyDescent="0.2">
      <c r="A361" s="180"/>
      <c r="B361" s="114"/>
      <c r="C361" s="232"/>
      <c r="D361" s="120"/>
      <c r="E361" s="263"/>
      <c r="F361" s="240">
        <v>0</v>
      </c>
      <c r="G361" s="88"/>
    </row>
    <row r="362" spans="1:7" ht="38.25" x14ac:dyDescent="0.2">
      <c r="A362" s="180"/>
      <c r="B362" s="234" t="s">
        <v>199</v>
      </c>
      <c r="C362" s="233" t="s">
        <v>304</v>
      </c>
      <c r="D362" s="241" t="s">
        <v>155</v>
      </c>
      <c r="E362" s="262">
        <v>1</v>
      </c>
      <c r="F362" s="240">
        <v>0</v>
      </c>
      <c r="G362" s="240">
        <f>PRODUCT(D362:F362)</f>
        <v>0</v>
      </c>
    </row>
    <row r="363" spans="1:7" x14ac:dyDescent="0.2">
      <c r="A363" s="167"/>
      <c r="B363" s="114"/>
      <c r="C363" s="232"/>
      <c r="D363" s="120"/>
      <c r="E363" s="263"/>
      <c r="F363" s="240">
        <v>0</v>
      </c>
      <c r="G363" s="88"/>
    </row>
    <row r="364" spans="1:7" ht="25.5" x14ac:dyDescent="0.2">
      <c r="A364" s="180"/>
      <c r="B364" s="234" t="s">
        <v>200</v>
      </c>
      <c r="C364" s="233" t="s">
        <v>313</v>
      </c>
      <c r="D364" s="120" t="s">
        <v>134</v>
      </c>
      <c r="E364" s="113">
        <v>1</v>
      </c>
      <c r="F364" s="240">
        <v>0</v>
      </c>
      <c r="G364" s="88">
        <f>PRODUCT(D364:F364)</f>
        <v>0</v>
      </c>
    </row>
    <row r="365" spans="1:7" ht="38.25" x14ac:dyDescent="0.2">
      <c r="A365" s="180"/>
      <c r="B365" s="114"/>
      <c r="C365" s="233" t="s">
        <v>209</v>
      </c>
      <c r="D365" s="120"/>
      <c r="E365" s="113"/>
      <c r="F365" s="240">
        <v>0</v>
      </c>
      <c r="G365" s="88"/>
    </row>
    <row r="366" spans="1:7" x14ac:dyDescent="0.2">
      <c r="A366" s="167"/>
      <c r="B366" s="114"/>
      <c r="C366" s="111"/>
      <c r="D366" s="112"/>
      <c r="E366" s="112"/>
      <c r="F366" s="240">
        <v>0</v>
      </c>
      <c r="G366" s="112"/>
    </row>
    <row r="367" spans="1:7" ht="25.5" x14ac:dyDescent="0.2">
      <c r="A367" s="180"/>
      <c r="B367" s="234" t="s">
        <v>201</v>
      </c>
      <c r="C367" s="233" t="s">
        <v>314</v>
      </c>
      <c r="D367" s="120" t="s">
        <v>134</v>
      </c>
      <c r="E367" s="113">
        <v>2</v>
      </c>
      <c r="F367" s="240">
        <v>0</v>
      </c>
      <c r="G367" s="88">
        <f>PRODUCT(D367:F367)</f>
        <v>0</v>
      </c>
    </row>
    <row r="368" spans="1:7" ht="38.25" x14ac:dyDescent="0.2">
      <c r="A368" s="180"/>
      <c r="B368" s="114"/>
      <c r="C368" s="233" t="s">
        <v>244</v>
      </c>
      <c r="D368" s="120"/>
      <c r="E368" s="113"/>
      <c r="F368" s="240">
        <v>0</v>
      </c>
      <c r="G368" s="88"/>
    </row>
    <row r="369" spans="1:7" x14ac:dyDescent="0.2">
      <c r="A369" s="180"/>
      <c r="B369" s="114"/>
      <c r="C369" s="233"/>
      <c r="D369" s="120"/>
      <c r="E369" s="113"/>
      <c r="F369" s="240">
        <v>0</v>
      </c>
      <c r="G369" s="88"/>
    </row>
    <row r="370" spans="1:7" ht="38.25" x14ac:dyDescent="0.2">
      <c r="A370" s="180"/>
      <c r="B370" s="234" t="s">
        <v>226</v>
      </c>
      <c r="C370" s="233" t="s">
        <v>245</v>
      </c>
      <c r="D370" s="120" t="s">
        <v>134</v>
      </c>
      <c r="E370" s="113">
        <v>4</v>
      </c>
      <c r="F370" s="240">
        <v>0</v>
      </c>
      <c r="G370" s="88">
        <f>PRODUCT(D370:F370)</f>
        <v>0</v>
      </c>
    </row>
    <row r="371" spans="1:7" x14ac:dyDescent="0.2">
      <c r="A371" s="180"/>
      <c r="B371" s="114"/>
      <c r="C371" s="233"/>
      <c r="D371" s="120"/>
      <c r="E371" s="113"/>
      <c r="F371" s="240">
        <v>0</v>
      </c>
      <c r="G371" s="88"/>
    </row>
    <row r="372" spans="1:7" ht="38.25" x14ac:dyDescent="0.2">
      <c r="A372" s="167"/>
      <c r="B372" s="234" t="s">
        <v>202</v>
      </c>
      <c r="C372" s="85" t="s">
        <v>315</v>
      </c>
      <c r="D372" s="120" t="s">
        <v>134</v>
      </c>
      <c r="E372" s="113">
        <v>3</v>
      </c>
      <c r="F372" s="240">
        <v>0</v>
      </c>
      <c r="G372" s="89">
        <f>PRODUCT(D372:F372)</f>
        <v>0</v>
      </c>
    </row>
    <row r="373" spans="1:7" x14ac:dyDescent="0.2">
      <c r="A373" s="180"/>
      <c r="B373" s="234"/>
      <c r="C373" s="233"/>
      <c r="D373" s="120"/>
      <c r="E373" s="113"/>
      <c r="F373" s="240">
        <v>0</v>
      </c>
      <c r="G373" s="88"/>
    </row>
    <row r="374" spans="1:7" ht="38.25" x14ac:dyDescent="0.2">
      <c r="A374" s="180"/>
      <c r="B374" s="234" t="s">
        <v>203</v>
      </c>
      <c r="C374" s="85" t="s">
        <v>211</v>
      </c>
      <c r="D374" s="120" t="s">
        <v>134</v>
      </c>
      <c r="E374" s="113">
        <v>1</v>
      </c>
      <c r="F374" s="240">
        <v>0</v>
      </c>
      <c r="G374" s="89">
        <f>PRODUCT(D374:F374)</f>
        <v>0</v>
      </c>
    </row>
    <row r="375" spans="1:7" x14ac:dyDescent="0.2">
      <c r="A375" s="180"/>
      <c r="B375" s="114"/>
      <c r="C375" s="233"/>
      <c r="D375" s="120"/>
      <c r="E375" s="113"/>
      <c r="F375" s="240">
        <v>0</v>
      </c>
      <c r="G375" s="88"/>
    </row>
    <row r="376" spans="1:7" ht="51" x14ac:dyDescent="0.2">
      <c r="A376" s="180"/>
      <c r="B376" s="234" t="s">
        <v>227</v>
      </c>
      <c r="C376" s="251" t="s">
        <v>256</v>
      </c>
      <c r="D376" s="120" t="s">
        <v>134</v>
      </c>
      <c r="E376" s="112">
        <v>3</v>
      </c>
      <c r="F376" s="240">
        <v>0</v>
      </c>
      <c r="G376" s="88">
        <f>PRODUCT(D376:F376)</f>
        <v>0</v>
      </c>
    </row>
    <row r="377" spans="1:7" x14ac:dyDescent="0.2">
      <c r="A377" s="167"/>
      <c r="B377" s="114"/>
      <c r="C377" s="233"/>
      <c r="D377" s="120"/>
      <c r="E377" s="113"/>
      <c r="F377" s="240">
        <v>0</v>
      </c>
      <c r="G377" s="88"/>
    </row>
    <row r="378" spans="1:7" ht="51" x14ac:dyDescent="0.2">
      <c r="A378" s="167"/>
      <c r="B378" s="234" t="s">
        <v>228</v>
      </c>
      <c r="C378" s="251" t="s">
        <v>305</v>
      </c>
      <c r="D378" s="120" t="s">
        <v>134</v>
      </c>
      <c r="E378" s="112">
        <v>1</v>
      </c>
      <c r="F378" s="240">
        <v>0</v>
      </c>
      <c r="G378" s="88">
        <f>PRODUCT(D378:F378)</f>
        <v>0</v>
      </c>
    </row>
    <row r="379" spans="1:7" x14ac:dyDescent="0.2">
      <c r="A379" s="167"/>
      <c r="B379" s="114"/>
      <c r="C379" s="233"/>
      <c r="D379" s="120"/>
      <c r="E379" s="113"/>
      <c r="F379" s="240">
        <v>0</v>
      </c>
      <c r="G379" s="88"/>
    </row>
    <row r="380" spans="1:7" x14ac:dyDescent="0.2">
      <c r="A380" s="167"/>
      <c r="B380" s="234" t="s">
        <v>229</v>
      </c>
      <c r="C380" s="233" t="s">
        <v>306</v>
      </c>
      <c r="D380" s="120" t="s">
        <v>134</v>
      </c>
      <c r="E380" s="112">
        <v>1</v>
      </c>
      <c r="F380" s="240">
        <v>0</v>
      </c>
      <c r="G380" s="88">
        <f>PRODUCT(D380:F380)</f>
        <v>0</v>
      </c>
    </row>
    <row r="381" spans="1:7" x14ac:dyDescent="0.2">
      <c r="A381" s="180"/>
      <c r="B381" s="114"/>
      <c r="C381" s="111"/>
      <c r="D381" s="120"/>
      <c r="E381" s="113"/>
      <c r="F381" s="240">
        <v>0</v>
      </c>
      <c r="G381" s="88"/>
    </row>
    <row r="382" spans="1:7" x14ac:dyDescent="0.2">
      <c r="A382" s="167"/>
      <c r="B382" s="234" t="s">
        <v>230</v>
      </c>
      <c r="C382" s="233" t="s">
        <v>307</v>
      </c>
      <c r="D382" s="120" t="s">
        <v>134</v>
      </c>
      <c r="E382" s="112">
        <v>2</v>
      </c>
      <c r="F382" s="240">
        <v>0</v>
      </c>
      <c r="G382" s="88">
        <f>PRODUCT(D382:F382)</f>
        <v>0</v>
      </c>
    </row>
    <row r="383" spans="1:7" x14ac:dyDescent="0.2">
      <c r="A383" s="180"/>
      <c r="B383" s="114"/>
      <c r="C383" s="233"/>
      <c r="D383" s="120"/>
      <c r="E383" s="113"/>
      <c r="F383" s="240">
        <v>0</v>
      </c>
      <c r="G383" s="89"/>
    </row>
    <row r="384" spans="1:7" ht="25.5" x14ac:dyDescent="0.2">
      <c r="A384" s="167"/>
      <c r="B384" s="234" t="s">
        <v>231</v>
      </c>
      <c r="C384" s="233" t="s">
        <v>267</v>
      </c>
      <c r="D384" s="121" t="s">
        <v>136</v>
      </c>
      <c r="E384" s="112">
        <v>10</v>
      </c>
      <c r="F384" s="240">
        <v>0</v>
      </c>
      <c r="G384" s="88">
        <f>PRODUCT(D384:F384)</f>
        <v>0</v>
      </c>
    </row>
    <row r="385" spans="1:7" x14ac:dyDescent="0.2">
      <c r="A385" s="180"/>
      <c r="B385" s="114"/>
      <c r="C385" s="233"/>
      <c r="D385" s="120"/>
      <c r="E385" s="113"/>
      <c r="F385" s="240">
        <v>0</v>
      </c>
      <c r="G385" s="89"/>
    </row>
    <row r="386" spans="1:7" ht="24" x14ac:dyDescent="0.2">
      <c r="A386" s="167"/>
      <c r="B386" s="234" t="s">
        <v>232</v>
      </c>
      <c r="C386" s="264" t="s">
        <v>308</v>
      </c>
      <c r="D386" s="121" t="s">
        <v>136</v>
      </c>
      <c r="E386" s="112">
        <v>3</v>
      </c>
      <c r="F386" s="240">
        <v>0</v>
      </c>
      <c r="G386" s="88">
        <f>PRODUCT(D386:F386)</f>
        <v>0</v>
      </c>
    </row>
    <row r="387" spans="1:7" x14ac:dyDescent="0.2">
      <c r="A387" s="180"/>
      <c r="B387" s="114"/>
      <c r="C387" s="233"/>
      <c r="D387" s="120"/>
      <c r="E387" s="113"/>
      <c r="F387" s="240">
        <v>0</v>
      </c>
      <c r="G387" s="89"/>
    </row>
    <row r="388" spans="1:7" ht="24" x14ac:dyDescent="0.2">
      <c r="A388" s="167"/>
      <c r="B388" s="234" t="s">
        <v>233</v>
      </c>
      <c r="C388" s="264" t="s">
        <v>309</v>
      </c>
      <c r="D388" s="121" t="s">
        <v>136</v>
      </c>
      <c r="E388" s="112">
        <v>5</v>
      </c>
      <c r="F388" s="240">
        <v>0</v>
      </c>
      <c r="G388" s="88">
        <f>PRODUCT(D388:F388)</f>
        <v>0</v>
      </c>
    </row>
    <row r="389" spans="1:7" x14ac:dyDescent="0.2">
      <c r="A389" s="180"/>
      <c r="B389" s="234"/>
      <c r="C389" s="111"/>
      <c r="D389" s="120"/>
      <c r="E389" s="113"/>
      <c r="F389" s="240">
        <v>0</v>
      </c>
      <c r="G389" s="88"/>
    </row>
    <row r="390" spans="1:7" x14ac:dyDescent="0.2">
      <c r="A390" s="167"/>
      <c r="B390" s="234" t="s">
        <v>234</v>
      </c>
      <c r="C390" s="233" t="s">
        <v>358</v>
      </c>
      <c r="D390" s="252" t="s">
        <v>134</v>
      </c>
      <c r="E390" s="88">
        <v>3</v>
      </c>
      <c r="F390" s="240">
        <v>0</v>
      </c>
      <c r="G390" s="88">
        <f>PRODUCT(D390:F390)</f>
        <v>0</v>
      </c>
    </row>
    <row r="391" spans="1:7" x14ac:dyDescent="0.2">
      <c r="A391" s="180"/>
      <c r="B391" s="114"/>
      <c r="C391" s="111"/>
      <c r="D391" s="120"/>
      <c r="E391" s="113"/>
      <c r="F391" s="240">
        <v>0</v>
      </c>
      <c r="G391" s="88"/>
    </row>
    <row r="392" spans="1:7" x14ac:dyDescent="0.2">
      <c r="A392" s="167"/>
      <c r="B392" s="234" t="s">
        <v>352</v>
      </c>
      <c r="C392" s="233" t="s">
        <v>216</v>
      </c>
      <c r="D392" s="252" t="s">
        <v>134</v>
      </c>
      <c r="E392" s="88">
        <v>2</v>
      </c>
      <c r="F392" s="240">
        <v>0</v>
      </c>
      <c r="G392" s="88">
        <f>PRODUCT(D392:F392)</f>
        <v>0</v>
      </c>
    </row>
    <row r="393" spans="1:7" x14ac:dyDescent="0.2">
      <c r="A393" s="180"/>
      <c r="B393" s="234"/>
      <c r="C393" s="265"/>
      <c r="D393" s="112"/>
      <c r="E393" s="112"/>
      <c r="F393" s="240">
        <v>0</v>
      </c>
      <c r="G393" s="112"/>
    </row>
    <row r="394" spans="1:7" ht="25.5" x14ac:dyDescent="0.2">
      <c r="A394" s="180"/>
      <c r="B394" s="234" t="s">
        <v>353</v>
      </c>
      <c r="C394" s="233" t="s">
        <v>268</v>
      </c>
      <c r="D394" s="121" t="s">
        <v>136</v>
      </c>
      <c r="E394" s="236">
        <v>15</v>
      </c>
      <c r="F394" s="240">
        <v>0</v>
      </c>
      <c r="G394" s="254">
        <f>PRODUCT(D394:F394)</f>
        <v>0</v>
      </c>
    </row>
    <row r="395" spans="1:7" x14ac:dyDescent="0.2">
      <c r="A395" s="180"/>
      <c r="B395" s="114"/>
      <c r="C395" s="111"/>
      <c r="D395" s="120"/>
      <c r="E395" s="243"/>
      <c r="F395" s="240">
        <v>0</v>
      </c>
      <c r="G395" s="88"/>
    </row>
    <row r="396" spans="1:7" ht="25.5" x14ac:dyDescent="0.2">
      <c r="A396" s="180"/>
      <c r="B396" s="234" t="s">
        <v>354</v>
      </c>
      <c r="C396" s="233" t="s">
        <v>269</v>
      </c>
      <c r="D396" s="121" t="s">
        <v>136</v>
      </c>
      <c r="E396" s="236">
        <v>12</v>
      </c>
      <c r="F396" s="240">
        <v>0</v>
      </c>
      <c r="G396" s="254">
        <f>PRODUCT(D396:F396)</f>
        <v>0</v>
      </c>
    </row>
    <row r="397" spans="1:7" x14ac:dyDescent="0.2">
      <c r="A397" s="180"/>
      <c r="B397" s="234"/>
      <c r="C397" s="265"/>
      <c r="D397" s="112"/>
      <c r="E397" s="112"/>
      <c r="F397" s="240">
        <v>0</v>
      </c>
      <c r="G397" s="112"/>
    </row>
    <row r="398" spans="1:7" ht="25.5" x14ac:dyDescent="0.2">
      <c r="A398" s="167"/>
      <c r="B398" s="234" t="s">
        <v>355</v>
      </c>
      <c r="C398" s="85" t="s">
        <v>1</v>
      </c>
      <c r="D398" s="121" t="s">
        <v>136</v>
      </c>
      <c r="E398" s="112">
        <v>5</v>
      </c>
      <c r="F398" s="240">
        <v>0</v>
      </c>
      <c r="G398" s="88">
        <f>PRODUCT(D398:F398)</f>
        <v>0</v>
      </c>
    </row>
    <row r="399" spans="1:7" x14ac:dyDescent="0.2">
      <c r="A399" s="167"/>
      <c r="B399" s="114"/>
      <c r="C399" s="85"/>
      <c r="D399" s="121"/>
      <c r="E399" s="112"/>
      <c r="F399" s="240">
        <v>0</v>
      </c>
      <c r="G399" s="88"/>
    </row>
    <row r="400" spans="1:7" ht="25.5" x14ac:dyDescent="0.2">
      <c r="A400" s="180"/>
      <c r="B400" s="234" t="s">
        <v>356</v>
      </c>
      <c r="C400" s="85" t="s">
        <v>4</v>
      </c>
      <c r="D400" s="121" t="s">
        <v>136</v>
      </c>
      <c r="E400" s="112">
        <v>28</v>
      </c>
      <c r="F400" s="240">
        <v>0</v>
      </c>
      <c r="G400" s="88">
        <f>PRODUCT(D400:F400)</f>
        <v>0</v>
      </c>
    </row>
    <row r="401" spans="1:7" x14ac:dyDescent="0.2">
      <c r="A401" s="180"/>
      <c r="B401" s="234"/>
      <c r="C401" s="233"/>
      <c r="D401" s="120"/>
      <c r="E401" s="112"/>
      <c r="F401" s="240">
        <v>0</v>
      </c>
      <c r="G401" s="88"/>
    </row>
    <row r="402" spans="1:7" x14ac:dyDescent="0.2">
      <c r="A402" s="180"/>
      <c r="B402" s="234" t="s">
        <v>357</v>
      </c>
      <c r="C402" s="233" t="s">
        <v>359</v>
      </c>
      <c r="D402" s="121"/>
      <c r="E402" s="112"/>
      <c r="F402" s="240">
        <v>0</v>
      </c>
      <c r="G402" s="88"/>
    </row>
    <row r="403" spans="1:7" x14ac:dyDescent="0.2">
      <c r="A403" s="180"/>
      <c r="B403" s="234"/>
      <c r="C403" s="266"/>
      <c r="D403" s="120"/>
      <c r="E403" s="243"/>
      <c r="F403" s="240">
        <v>0</v>
      </c>
      <c r="G403" s="88"/>
    </row>
    <row r="404" spans="1:7" ht="25.5" x14ac:dyDescent="0.2">
      <c r="A404" s="180"/>
      <c r="B404" s="234" t="s">
        <v>360</v>
      </c>
      <c r="C404" s="85" t="s">
        <v>6</v>
      </c>
      <c r="D404" s="252"/>
      <c r="E404" s="236"/>
      <c r="F404" s="240">
        <v>0</v>
      </c>
      <c r="G404" s="88"/>
    </row>
    <row r="405" spans="1:7" x14ac:dyDescent="0.2">
      <c r="A405" s="180"/>
      <c r="B405" s="234"/>
      <c r="C405" s="233" t="s">
        <v>138</v>
      </c>
      <c r="D405" s="120" t="s">
        <v>136</v>
      </c>
      <c r="E405" s="112">
        <v>43</v>
      </c>
      <c r="F405" s="240">
        <v>0</v>
      </c>
      <c r="G405" s="88">
        <f>PRODUCT(D405:F405)</f>
        <v>0</v>
      </c>
    </row>
    <row r="406" spans="1:7" x14ac:dyDescent="0.2">
      <c r="A406" s="180"/>
      <c r="B406" s="234"/>
      <c r="C406" s="233" t="s">
        <v>139</v>
      </c>
      <c r="D406" s="120" t="s">
        <v>136</v>
      </c>
      <c r="E406" s="112">
        <v>47</v>
      </c>
      <c r="F406" s="240">
        <v>0</v>
      </c>
      <c r="G406" s="88">
        <f>PRODUCT(D406:F406)</f>
        <v>0</v>
      </c>
    </row>
    <row r="407" spans="1:7" x14ac:dyDescent="0.2">
      <c r="A407" s="180"/>
      <c r="B407" s="234"/>
      <c r="C407" s="233"/>
      <c r="D407" s="120"/>
      <c r="E407" s="112"/>
      <c r="F407" s="240">
        <v>0</v>
      </c>
      <c r="G407" s="88"/>
    </row>
    <row r="408" spans="1:7" ht="25.5" x14ac:dyDescent="0.2">
      <c r="A408" s="180"/>
      <c r="B408" s="234" t="s">
        <v>361</v>
      </c>
      <c r="C408" s="233" t="s">
        <v>7</v>
      </c>
      <c r="D408" s="120"/>
      <c r="E408" s="112"/>
      <c r="F408" s="240">
        <v>0</v>
      </c>
      <c r="G408" s="88"/>
    </row>
    <row r="409" spans="1:7" x14ac:dyDescent="0.2">
      <c r="A409" s="180"/>
      <c r="B409" s="234"/>
      <c r="C409" s="233" t="s">
        <v>138</v>
      </c>
      <c r="D409" s="120" t="s">
        <v>136</v>
      </c>
      <c r="E409" s="112">
        <v>44</v>
      </c>
      <c r="F409" s="240">
        <v>0</v>
      </c>
      <c r="G409" s="88">
        <f>PRODUCT(D409:F409)</f>
        <v>0</v>
      </c>
    </row>
    <row r="410" spans="1:7" x14ac:dyDescent="0.2">
      <c r="A410" s="180"/>
      <c r="B410" s="234"/>
      <c r="C410" s="233" t="s">
        <v>139</v>
      </c>
      <c r="D410" s="120" t="s">
        <v>136</v>
      </c>
      <c r="E410" s="112">
        <v>45</v>
      </c>
      <c r="F410" s="240">
        <v>0</v>
      </c>
      <c r="G410" s="88">
        <f>PRODUCT(D410:F410)</f>
        <v>0</v>
      </c>
    </row>
    <row r="411" spans="1:7" x14ac:dyDescent="0.2">
      <c r="A411" s="180"/>
      <c r="B411" s="234"/>
      <c r="C411" s="264"/>
      <c r="D411" s="120"/>
      <c r="E411" s="112"/>
      <c r="F411" s="240">
        <v>0</v>
      </c>
      <c r="G411" s="88"/>
    </row>
    <row r="412" spans="1:7" ht="25.5" x14ac:dyDescent="0.2">
      <c r="A412" s="180"/>
      <c r="B412" s="234" t="s">
        <v>407</v>
      </c>
      <c r="C412" s="244" t="s">
        <v>224</v>
      </c>
      <c r="D412" s="241" t="s">
        <v>135</v>
      </c>
      <c r="E412" s="245">
        <v>185</v>
      </c>
      <c r="F412" s="240">
        <v>0</v>
      </c>
      <c r="G412" s="88">
        <f>PRODUCT(D412:F412)</f>
        <v>0</v>
      </c>
    </row>
    <row r="413" spans="1:7" x14ac:dyDescent="0.2">
      <c r="A413" s="167"/>
      <c r="B413" s="110"/>
      <c r="C413" s="88"/>
      <c r="D413" s="88"/>
      <c r="E413" s="88"/>
      <c r="F413" s="88">
        <v>0</v>
      </c>
      <c r="G413" s="88"/>
    </row>
    <row r="414" spans="1:7" x14ac:dyDescent="0.2">
      <c r="A414" s="167"/>
      <c r="B414" s="206" t="s">
        <v>28</v>
      </c>
      <c r="C414" s="211"/>
      <c r="D414" s="208"/>
      <c r="E414" s="210"/>
      <c r="F414" s="210">
        <v>0</v>
      </c>
      <c r="G414" s="213">
        <f>SUM(G352:G413)</f>
        <v>0</v>
      </c>
    </row>
    <row r="415" spans="1:7" x14ac:dyDescent="0.2">
      <c r="A415" s="167"/>
      <c r="B415" s="167"/>
      <c r="C415" s="167"/>
      <c r="D415" s="167"/>
      <c r="E415" s="167"/>
      <c r="F415" s="167">
        <v>0</v>
      </c>
      <c r="G415" s="167"/>
    </row>
    <row r="416" spans="1:7" ht="38.25" x14ac:dyDescent="0.2">
      <c r="A416" s="180"/>
      <c r="B416" s="180" t="s">
        <v>408</v>
      </c>
      <c r="C416" s="85" t="s">
        <v>362</v>
      </c>
      <c r="D416" s="120" t="s">
        <v>137</v>
      </c>
      <c r="E416" s="168">
        <v>24</v>
      </c>
      <c r="F416" s="88">
        <v>0</v>
      </c>
      <c r="G416" s="88">
        <f>PRODUCT(D416:F416)</f>
        <v>0</v>
      </c>
    </row>
    <row r="417" spans="1:17" x14ac:dyDescent="0.2">
      <c r="A417" s="180"/>
      <c r="B417" s="180"/>
      <c r="C417" s="167"/>
      <c r="D417" s="167"/>
      <c r="E417" s="167"/>
      <c r="F417" s="167"/>
      <c r="G417" s="167"/>
    </row>
    <row r="418" spans="1:17" ht="38.25" x14ac:dyDescent="0.2">
      <c r="A418" s="180"/>
      <c r="B418" s="180" t="s">
        <v>409</v>
      </c>
      <c r="C418" s="85" t="s">
        <v>285</v>
      </c>
      <c r="D418" s="120" t="s">
        <v>137</v>
      </c>
      <c r="E418" s="168">
        <v>65</v>
      </c>
      <c r="F418" s="88">
        <v>0</v>
      </c>
      <c r="G418" s="88">
        <f>PRODUCT(D418:F418)</f>
        <v>0</v>
      </c>
    </row>
    <row r="419" spans="1:17" x14ac:dyDescent="0.2">
      <c r="A419" s="180"/>
      <c r="B419" s="180"/>
      <c r="C419" s="167"/>
      <c r="D419" s="167"/>
      <c r="E419" s="167"/>
      <c r="F419" s="167">
        <v>0</v>
      </c>
      <c r="G419" s="167"/>
    </row>
    <row r="420" spans="1:17" ht="38.25" x14ac:dyDescent="0.2">
      <c r="A420" s="180"/>
      <c r="B420" s="180" t="s">
        <v>410</v>
      </c>
      <c r="C420" s="85" t="s">
        <v>281</v>
      </c>
      <c r="D420" s="120" t="s">
        <v>137</v>
      </c>
      <c r="E420" s="169">
        <v>5</v>
      </c>
      <c r="F420" s="88">
        <v>0</v>
      </c>
      <c r="G420" s="88">
        <f>PRODUCT(D420:F420)</f>
        <v>0</v>
      </c>
    </row>
    <row r="421" spans="1:17" x14ac:dyDescent="0.2">
      <c r="A421" s="167"/>
      <c r="B421" s="167"/>
      <c r="C421" s="167"/>
      <c r="D421" s="167"/>
      <c r="E421" s="167"/>
      <c r="F421" s="167"/>
      <c r="G421" s="167"/>
    </row>
    <row r="422" spans="1:17" x14ac:dyDescent="0.2">
      <c r="A422" s="180"/>
      <c r="B422" s="206" t="s">
        <v>225</v>
      </c>
      <c r="C422" s="206"/>
      <c r="D422" s="208" t="s">
        <v>134</v>
      </c>
      <c r="E422" s="210">
        <v>1</v>
      </c>
      <c r="F422" s="210">
        <v>0</v>
      </c>
      <c r="G422" s="213">
        <f>PRODUCT(D422:F422)</f>
        <v>0</v>
      </c>
    </row>
    <row r="423" spans="1:17" x14ac:dyDescent="0.2">
      <c r="A423" s="180"/>
      <c r="B423" s="246" t="s">
        <v>239</v>
      </c>
      <c r="C423" s="247"/>
      <c r="D423" s="248" t="s">
        <v>134</v>
      </c>
      <c r="E423" s="249">
        <v>1</v>
      </c>
      <c r="F423" s="250">
        <v>0</v>
      </c>
      <c r="G423" s="213">
        <f>PRODUCT(D423:F423)</f>
        <v>0</v>
      </c>
    </row>
    <row r="424" spans="1:17" x14ac:dyDescent="0.2">
      <c r="A424" s="180"/>
      <c r="B424" s="87"/>
      <c r="C424" s="111"/>
      <c r="D424" s="120"/>
      <c r="E424" s="132"/>
      <c r="F424" s="88"/>
      <c r="G424" s="88"/>
    </row>
    <row r="425" spans="1:17" x14ac:dyDescent="0.2">
      <c r="A425" s="205"/>
      <c r="B425" s="215" t="s">
        <v>75</v>
      </c>
      <c r="C425" s="207" t="s">
        <v>195</v>
      </c>
      <c r="D425" s="208"/>
      <c r="E425" s="210"/>
      <c r="F425" s="210">
        <v>0</v>
      </c>
      <c r="G425" s="210"/>
    </row>
    <row r="426" spans="1:17" x14ac:dyDescent="0.2">
      <c r="A426" s="167"/>
      <c r="B426" s="167"/>
      <c r="C426" s="109"/>
      <c r="D426" s="120"/>
      <c r="E426" s="89"/>
      <c r="F426" s="88">
        <v>0</v>
      </c>
      <c r="G426" s="88"/>
    </row>
    <row r="427" spans="1:17" x14ac:dyDescent="0.2">
      <c r="A427" s="181"/>
      <c r="B427" s="234" t="s">
        <v>345</v>
      </c>
      <c r="C427" s="338" t="s">
        <v>405</v>
      </c>
      <c r="D427" s="120"/>
      <c r="E427" s="89"/>
      <c r="F427" s="89"/>
      <c r="G427" s="89"/>
      <c r="H427" s="141"/>
      <c r="I427" s="68"/>
      <c r="J427" s="68"/>
      <c r="K427" s="68"/>
      <c r="L427" s="68"/>
      <c r="M427" s="68"/>
      <c r="N427" s="68"/>
      <c r="O427" s="68"/>
      <c r="P427" s="68"/>
      <c r="Q427" s="68"/>
    </row>
    <row r="428" spans="1:17" x14ac:dyDescent="0.2">
      <c r="A428" s="173"/>
      <c r="B428" s="114"/>
      <c r="C428" s="109"/>
      <c r="D428" s="120"/>
      <c r="E428" s="89"/>
      <c r="F428" s="88"/>
      <c r="G428" s="88"/>
      <c r="H428" s="141"/>
      <c r="I428" s="68"/>
      <c r="J428" s="68"/>
      <c r="K428" s="68"/>
      <c r="L428" s="68"/>
      <c r="M428" s="68"/>
      <c r="N428" s="68"/>
      <c r="O428" s="68"/>
      <c r="P428" s="68"/>
      <c r="Q428" s="68"/>
    </row>
    <row r="429" spans="1:17" ht="38.25" x14ac:dyDescent="0.2">
      <c r="A429" s="181"/>
      <c r="B429" s="234" t="s">
        <v>344</v>
      </c>
      <c r="C429" s="149" t="s">
        <v>376</v>
      </c>
      <c r="D429" s="120"/>
      <c r="E429" s="89"/>
      <c r="F429" s="89"/>
      <c r="G429" s="89"/>
      <c r="H429" s="141"/>
      <c r="I429" s="68"/>
      <c r="J429" s="68"/>
      <c r="K429" s="68"/>
      <c r="L429" s="68"/>
      <c r="M429" s="68"/>
      <c r="N429" s="68"/>
      <c r="O429" s="68"/>
      <c r="P429" s="68"/>
      <c r="Q429" s="68"/>
    </row>
    <row r="430" spans="1:17" x14ac:dyDescent="0.2">
      <c r="A430" s="173"/>
      <c r="B430" s="114"/>
      <c r="C430" s="109"/>
      <c r="D430" s="120"/>
      <c r="E430" s="89"/>
      <c r="F430" s="88"/>
      <c r="G430" s="88"/>
      <c r="H430" s="141"/>
      <c r="I430" s="68"/>
      <c r="J430" s="68"/>
      <c r="K430" s="68"/>
      <c r="L430" s="68"/>
      <c r="M430" s="68"/>
      <c r="N430" s="68"/>
      <c r="O430" s="68"/>
      <c r="P430" s="68"/>
      <c r="Q430" s="68"/>
    </row>
    <row r="431" spans="1:17" ht="51" x14ac:dyDescent="0.2">
      <c r="A431" s="173"/>
      <c r="B431" s="234" t="s">
        <v>321</v>
      </c>
      <c r="C431" s="149" t="s">
        <v>318</v>
      </c>
      <c r="D431" s="144" t="s">
        <v>134</v>
      </c>
      <c r="E431" s="90">
        <v>1</v>
      </c>
      <c r="F431" s="145">
        <v>0</v>
      </c>
      <c r="G431" s="145">
        <f>F431*E431</f>
        <v>0</v>
      </c>
      <c r="H431" s="141"/>
      <c r="I431" s="68"/>
      <c r="J431" s="68"/>
      <c r="K431" s="68"/>
      <c r="L431" s="68"/>
      <c r="M431" s="68"/>
      <c r="N431" s="68"/>
      <c r="O431" s="68"/>
      <c r="P431" s="68"/>
      <c r="Q431" s="68"/>
    </row>
    <row r="432" spans="1:17" ht="38.25" x14ac:dyDescent="0.2">
      <c r="A432" s="181"/>
      <c r="B432" s="114"/>
      <c r="C432" s="149" t="s">
        <v>222</v>
      </c>
      <c r="D432" s="144"/>
      <c r="E432" s="90"/>
      <c r="F432" s="145">
        <v>0</v>
      </c>
      <c r="G432" s="145"/>
      <c r="H432" s="141"/>
      <c r="I432" s="68"/>
      <c r="J432" s="68"/>
      <c r="K432" s="68"/>
      <c r="L432" s="68"/>
      <c r="M432" s="68"/>
      <c r="N432" s="68"/>
      <c r="O432" s="68"/>
      <c r="P432" s="68"/>
      <c r="Q432" s="68"/>
    </row>
    <row r="433" spans="1:17" ht="38.25" x14ac:dyDescent="0.2">
      <c r="A433" s="173"/>
      <c r="B433" s="114"/>
      <c r="C433" s="149" t="s">
        <v>319</v>
      </c>
      <c r="D433" s="239" t="s">
        <v>155</v>
      </c>
      <c r="E433" s="112">
        <v>1</v>
      </c>
      <c r="F433" s="145">
        <v>0</v>
      </c>
      <c r="G433" s="89">
        <f>PRODUCT(D433:F433)</f>
        <v>0</v>
      </c>
      <c r="H433" s="141"/>
      <c r="I433" s="68"/>
      <c r="J433" s="68"/>
      <c r="K433" s="68"/>
      <c r="L433" s="68"/>
      <c r="M433" s="68"/>
      <c r="N433" s="68"/>
      <c r="O433" s="68"/>
      <c r="P433" s="68"/>
      <c r="Q433" s="68"/>
    </row>
    <row r="434" spans="1:17" x14ac:dyDescent="0.2">
      <c r="A434" s="181"/>
      <c r="B434" s="234"/>
      <c r="C434" s="131"/>
      <c r="D434" s="120"/>
      <c r="E434" s="132"/>
      <c r="F434" s="145">
        <v>0</v>
      </c>
      <c r="G434" s="88"/>
      <c r="H434" s="141"/>
      <c r="I434" s="68"/>
      <c r="J434" s="68"/>
      <c r="K434" s="68"/>
      <c r="L434" s="68"/>
      <c r="M434" s="68"/>
      <c r="N434" s="68"/>
      <c r="O434" s="68"/>
      <c r="P434" s="68"/>
      <c r="Q434" s="68"/>
    </row>
    <row r="435" spans="1:17" ht="51" x14ac:dyDescent="0.2">
      <c r="A435" s="181"/>
      <c r="B435" s="234" t="s">
        <v>335</v>
      </c>
      <c r="C435" s="149" t="s">
        <v>364</v>
      </c>
      <c r="D435" s="92" t="s">
        <v>134</v>
      </c>
      <c r="E435" s="90">
        <v>7</v>
      </c>
      <c r="F435" s="145">
        <v>0</v>
      </c>
      <c r="G435" s="145">
        <f>F435*E435</f>
        <v>0</v>
      </c>
      <c r="H435" s="141"/>
      <c r="I435" s="68"/>
      <c r="J435" s="68"/>
      <c r="K435" s="68"/>
      <c r="L435" s="68"/>
      <c r="M435" s="68"/>
      <c r="N435" s="68"/>
      <c r="O435" s="68"/>
      <c r="P435" s="68"/>
      <c r="Q435" s="68"/>
    </row>
    <row r="436" spans="1:17" x14ac:dyDescent="0.2">
      <c r="A436" s="181"/>
      <c r="B436" s="114"/>
      <c r="C436" s="149" t="s">
        <v>193</v>
      </c>
      <c r="D436" s="92" t="s">
        <v>134</v>
      </c>
      <c r="E436" s="90">
        <v>7</v>
      </c>
      <c r="F436" s="145">
        <v>0</v>
      </c>
      <c r="G436" s="145">
        <f>F436*E436</f>
        <v>0</v>
      </c>
      <c r="H436" s="141"/>
      <c r="I436" s="68"/>
      <c r="J436" s="68"/>
      <c r="K436" s="68"/>
      <c r="L436" s="68"/>
      <c r="M436" s="68"/>
      <c r="N436" s="68"/>
      <c r="O436" s="68"/>
      <c r="P436" s="68"/>
      <c r="Q436" s="68"/>
    </row>
    <row r="437" spans="1:17" x14ac:dyDescent="0.2">
      <c r="A437" s="173"/>
      <c r="B437" s="114"/>
      <c r="C437" s="111"/>
      <c r="D437" s="92"/>
      <c r="E437" s="90"/>
      <c r="F437" s="145">
        <v>0</v>
      </c>
      <c r="G437" s="145"/>
      <c r="H437" s="141"/>
      <c r="I437" s="68"/>
      <c r="J437" s="68"/>
      <c r="K437" s="68"/>
      <c r="L437" s="68"/>
      <c r="M437" s="68"/>
      <c r="N437" s="68"/>
      <c r="O437" s="68"/>
      <c r="P437" s="68"/>
      <c r="Q437" s="68"/>
    </row>
    <row r="438" spans="1:17" ht="51" x14ac:dyDescent="0.2">
      <c r="A438" s="173"/>
      <c r="B438" s="234" t="s">
        <v>336</v>
      </c>
      <c r="C438" s="149" t="s">
        <v>374</v>
      </c>
      <c r="D438" s="92" t="s">
        <v>134</v>
      </c>
      <c r="E438" s="90">
        <v>4</v>
      </c>
      <c r="F438" s="145">
        <v>0</v>
      </c>
      <c r="G438" s="145">
        <f>F438*E438</f>
        <v>0</v>
      </c>
      <c r="H438" s="141"/>
      <c r="I438" s="68"/>
      <c r="J438" s="68"/>
      <c r="K438" s="68"/>
      <c r="L438" s="68"/>
      <c r="M438" s="68"/>
      <c r="N438" s="68"/>
      <c r="O438" s="68"/>
      <c r="P438" s="68"/>
      <c r="Q438" s="68"/>
    </row>
    <row r="439" spans="1:17" x14ac:dyDescent="0.2">
      <c r="A439" s="181"/>
      <c r="B439" s="114"/>
      <c r="C439" s="149" t="s">
        <v>193</v>
      </c>
      <c r="D439" s="92" t="s">
        <v>134</v>
      </c>
      <c r="E439" s="90">
        <v>4</v>
      </c>
      <c r="F439" s="145">
        <v>0</v>
      </c>
      <c r="G439" s="145">
        <f>F439*E439</f>
        <v>0</v>
      </c>
      <c r="H439" s="141"/>
      <c r="I439" s="68"/>
      <c r="J439" s="68"/>
      <c r="K439" s="68"/>
      <c r="L439" s="68"/>
      <c r="M439" s="68"/>
      <c r="N439" s="68"/>
      <c r="O439" s="68"/>
      <c r="P439" s="68"/>
      <c r="Q439" s="68"/>
    </row>
    <row r="440" spans="1:17" x14ac:dyDescent="0.2">
      <c r="A440" s="181"/>
      <c r="B440" s="114"/>
      <c r="C440" s="149"/>
      <c r="D440" s="92"/>
      <c r="E440" s="90"/>
      <c r="F440" s="145">
        <v>0</v>
      </c>
      <c r="G440" s="145"/>
      <c r="H440" s="141"/>
      <c r="I440" s="68"/>
      <c r="J440" s="68"/>
      <c r="K440" s="68"/>
      <c r="L440" s="68"/>
      <c r="M440" s="68"/>
      <c r="N440" s="68"/>
      <c r="O440" s="68"/>
      <c r="P440" s="68"/>
      <c r="Q440" s="68"/>
    </row>
    <row r="441" spans="1:17" ht="51" x14ac:dyDescent="0.2">
      <c r="A441" s="181"/>
      <c r="B441" s="234" t="s">
        <v>337</v>
      </c>
      <c r="C441" s="149" t="s">
        <v>366</v>
      </c>
      <c r="D441" s="92" t="s">
        <v>134</v>
      </c>
      <c r="E441" s="90">
        <v>1</v>
      </c>
      <c r="F441" s="145">
        <v>0</v>
      </c>
      <c r="G441" s="145">
        <f>F441*E441</f>
        <v>0</v>
      </c>
      <c r="H441" s="141"/>
      <c r="I441" s="68"/>
      <c r="J441" s="68"/>
      <c r="K441" s="68"/>
      <c r="L441" s="68"/>
      <c r="M441" s="68"/>
      <c r="N441" s="68"/>
      <c r="O441" s="68"/>
      <c r="P441" s="68"/>
      <c r="Q441" s="68"/>
    </row>
    <row r="442" spans="1:17" x14ac:dyDescent="0.2">
      <c r="A442" s="181"/>
      <c r="B442" s="234"/>
      <c r="C442" s="149" t="s">
        <v>193</v>
      </c>
      <c r="D442" s="92" t="s">
        <v>134</v>
      </c>
      <c r="E442" s="90">
        <v>1</v>
      </c>
      <c r="F442" s="145">
        <v>0</v>
      </c>
      <c r="G442" s="145">
        <f>F442*E442</f>
        <v>0</v>
      </c>
      <c r="H442" s="141"/>
      <c r="I442" s="68"/>
      <c r="J442" s="68"/>
      <c r="K442" s="68"/>
      <c r="L442" s="68"/>
      <c r="M442" s="68"/>
      <c r="N442" s="68"/>
      <c r="O442" s="68"/>
      <c r="P442" s="68"/>
      <c r="Q442" s="68"/>
    </row>
    <row r="443" spans="1:17" x14ac:dyDescent="0.2">
      <c r="A443" s="181"/>
      <c r="B443" s="234"/>
      <c r="C443" s="111"/>
      <c r="D443" s="92"/>
      <c r="E443" s="90"/>
      <c r="F443" s="145">
        <v>0</v>
      </c>
      <c r="G443" s="145"/>
      <c r="H443" s="141"/>
      <c r="I443" s="68"/>
      <c r="J443" s="68"/>
      <c r="K443" s="68"/>
      <c r="L443" s="68"/>
      <c r="M443" s="68"/>
      <c r="N443" s="68"/>
      <c r="O443" s="68"/>
      <c r="P443" s="68"/>
      <c r="Q443" s="68"/>
    </row>
    <row r="444" spans="1:17" ht="25.5" x14ac:dyDescent="0.2">
      <c r="A444" s="181"/>
      <c r="B444" s="234" t="s">
        <v>338</v>
      </c>
      <c r="C444" s="86" t="s">
        <v>194</v>
      </c>
      <c r="D444" s="91"/>
      <c r="E444" s="146"/>
      <c r="F444" s="145">
        <v>0</v>
      </c>
      <c r="G444" s="147"/>
      <c r="H444" s="141"/>
      <c r="I444" s="68"/>
      <c r="J444" s="68"/>
      <c r="K444" s="68"/>
      <c r="L444" s="68"/>
      <c r="M444" s="68"/>
      <c r="N444" s="68"/>
      <c r="O444" s="68"/>
      <c r="P444" s="68"/>
      <c r="Q444" s="68"/>
    </row>
    <row r="445" spans="1:17" x14ac:dyDescent="0.2">
      <c r="A445" s="181"/>
      <c r="B445" s="234"/>
      <c r="C445" s="93" t="s">
        <v>320</v>
      </c>
      <c r="D445" s="91" t="s">
        <v>136</v>
      </c>
      <c r="E445" s="146">
        <v>29</v>
      </c>
      <c r="F445" s="145">
        <v>0</v>
      </c>
      <c r="G445" s="145">
        <f t="shared" ref="G445:G450" si="2">F445*E445</f>
        <v>0</v>
      </c>
      <c r="H445" s="141"/>
      <c r="I445" s="68"/>
      <c r="J445" s="68"/>
      <c r="K445" s="68"/>
      <c r="L445" s="68"/>
      <c r="M445" s="68"/>
      <c r="N445" s="68"/>
      <c r="O445" s="68"/>
      <c r="P445" s="68"/>
      <c r="Q445" s="68"/>
    </row>
    <row r="446" spans="1:17" x14ac:dyDescent="0.2">
      <c r="A446" s="181"/>
      <c r="B446" s="234"/>
      <c r="C446" s="93" t="s">
        <v>188</v>
      </c>
      <c r="D446" s="91" t="s">
        <v>136</v>
      </c>
      <c r="E446" s="146">
        <v>5</v>
      </c>
      <c r="F446" s="145">
        <v>0</v>
      </c>
      <c r="G446" s="145">
        <f t="shared" si="2"/>
        <v>0</v>
      </c>
      <c r="H446" s="141"/>
      <c r="I446" s="68"/>
      <c r="J446" s="68"/>
      <c r="K446" s="68"/>
      <c r="L446" s="68"/>
      <c r="M446" s="68"/>
      <c r="N446" s="68"/>
      <c r="O446" s="68"/>
      <c r="P446" s="68"/>
      <c r="Q446" s="68"/>
    </row>
    <row r="447" spans="1:17" x14ac:dyDescent="0.2">
      <c r="A447" s="181"/>
      <c r="B447" s="234"/>
      <c r="C447" s="93" t="s">
        <v>182</v>
      </c>
      <c r="D447" s="91" t="s">
        <v>136</v>
      </c>
      <c r="E447" s="146">
        <v>37</v>
      </c>
      <c r="F447" s="145">
        <v>0</v>
      </c>
      <c r="G447" s="145">
        <f t="shared" si="2"/>
        <v>0</v>
      </c>
      <c r="H447" s="141"/>
      <c r="I447" s="68"/>
      <c r="J447" s="68"/>
      <c r="K447" s="68"/>
      <c r="L447" s="68"/>
      <c r="M447" s="68"/>
      <c r="N447" s="68"/>
      <c r="O447" s="68"/>
      <c r="P447" s="68"/>
      <c r="Q447" s="68"/>
    </row>
    <row r="448" spans="1:17" x14ac:dyDescent="0.2">
      <c r="A448" s="181"/>
      <c r="B448" s="234"/>
      <c r="C448" s="93" t="s">
        <v>8</v>
      </c>
      <c r="D448" s="91" t="s">
        <v>136</v>
      </c>
      <c r="E448" s="146">
        <v>48</v>
      </c>
      <c r="F448" s="145">
        <v>0</v>
      </c>
      <c r="G448" s="145">
        <f t="shared" si="2"/>
        <v>0</v>
      </c>
      <c r="H448" s="141"/>
      <c r="I448" s="68"/>
      <c r="J448" s="68"/>
      <c r="K448" s="68"/>
      <c r="L448" s="68"/>
      <c r="M448" s="68"/>
      <c r="N448" s="68"/>
      <c r="O448" s="68"/>
      <c r="P448" s="68"/>
      <c r="Q448" s="68"/>
    </row>
    <row r="449" spans="1:17" x14ac:dyDescent="0.2">
      <c r="A449" s="181"/>
      <c r="B449" s="234"/>
      <c r="C449" s="93" t="s">
        <v>183</v>
      </c>
      <c r="D449" s="91" t="s">
        <v>136</v>
      </c>
      <c r="E449" s="146">
        <v>65</v>
      </c>
      <c r="F449" s="145">
        <v>0</v>
      </c>
      <c r="G449" s="145">
        <f t="shared" si="2"/>
        <v>0</v>
      </c>
      <c r="H449" s="141"/>
      <c r="I449" s="68"/>
      <c r="J449" s="68"/>
      <c r="K449" s="68"/>
      <c r="L449" s="68"/>
      <c r="M449" s="68"/>
      <c r="N449" s="68"/>
      <c r="O449" s="68"/>
      <c r="P449" s="68"/>
      <c r="Q449" s="68"/>
    </row>
    <row r="450" spans="1:17" x14ac:dyDescent="0.2">
      <c r="A450" s="181"/>
      <c r="B450" s="234"/>
      <c r="C450" s="93" t="s">
        <v>184</v>
      </c>
      <c r="D450" s="91" t="s">
        <v>136</v>
      </c>
      <c r="E450" s="146">
        <v>78</v>
      </c>
      <c r="F450" s="145">
        <v>0</v>
      </c>
      <c r="G450" s="145">
        <f t="shared" si="2"/>
        <v>0</v>
      </c>
      <c r="H450" s="141"/>
      <c r="I450" s="68"/>
      <c r="J450" s="68"/>
      <c r="K450" s="68"/>
      <c r="L450" s="68"/>
      <c r="M450" s="68"/>
      <c r="N450" s="68"/>
      <c r="O450" s="68"/>
      <c r="P450" s="68"/>
      <c r="Q450" s="68"/>
    </row>
    <row r="451" spans="1:17" x14ac:dyDescent="0.2">
      <c r="A451" s="181"/>
      <c r="B451" s="234"/>
      <c r="C451" s="131"/>
      <c r="D451" s="91"/>
      <c r="E451" s="146"/>
      <c r="F451" s="145">
        <v>0</v>
      </c>
      <c r="G451" s="145"/>
      <c r="H451" s="141"/>
      <c r="I451" s="68"/>
      <c r="J451" s="68"/>
      <c r="K451" s="68"/>
      <c r="L451" s="68"/>
      <c r="M451" s="68"/>
      <c r="N451" s="68"/>
      <c r="O451" s="68"/>
      <c r="P451" s="68"/>
      <c r="Q451" s="68"/>
    </row>
    <row r="452" spans="1:17" x14ac:dyDescent="0.2">
      <c r="A452" s="181"/>
      <c r="B452" s="234" t="s">
        <v>339</v>
      </c>
      <c r="C452" s="94" t="s">
        <v>149</v>
      </c>
      <c r="D452" s="91" t="s">
        <v>135</v>
      </c>
      <c r="E452" s="95" t="s">
        <v>333</v>
      </c>
      <c r="F452" s="145">
        <v>0</v>
      </c>
      <c r="G452" s="145">
        <f>F452*E452</f>
        <v>0</v>
      </c>
      <c r="H452" s="141"/>
      <c r="I452" s="68"/>
      <c r="J452" s="68"/>
      <c r="K452" s="68"/>
      <c r="L452" s="68"/>
      <c r="M452" s="68"/>
      <c r="N452" s="68"/>
      <c r="O452" s="68"/>
      <c r="P452" s="68"/>
      <c r="Q452" s="68"/>
    </row>
    <row r="453" spans="1:17" x14ac:dyDescent="0.2">
      <c r="A453" s="181"/>
      <c r="B453" s="234"/>
      <c r="C453" s="131"/>
      <c r="D453" s="91"/>
      <c r="E453" s="95"/>
      <c r="F453" s="145">
        <v>0</v>
      </c>
      <c r="G453" s="145"/>
      <c r="H453" s="141"/>
      <c r="I453" s="68"/>
      <c r="J453" s="68"/>
      <c r="K453" s="68"/>
      <c r="L453" s="68"/>
      <c r="M453" s="68"/>
      <c r="N453" s="68"/>
      <c r="O453" s="68"/>
      <c r="P453" s="68"/>
      <c r="Q453" s="68"/>
    </row>
    <row r="454" spans="1:17" ht="25.5" x14ac:dyDescent="0.2">
      <c r="A454" s="181"/>
      <c r="B454" s="234" t="s">
        <v>341</v>
      </c>
      <c r="C454" s="149" t="s">
        <v>330</v>
      </c>
      <c r="D454" s="91" t="s">
        <v>134</v>
      </c>
      <c r="E454" s="95" t="s">
        <v>147</v>
      </c>
      <c r="F454" s="145">
        <v>0</v>
      </c>
      <c r="G454" s="145">
        <f>F454*E454</f>
        <v>0</v>
      </c>
      <c r="H454" s="141"/>
      <c r="I454" s="68"/>
      <c r="J454" s="68"/>
      <c r="K454" s="68"/>
      <c r="L454" s="68"/>
      <c r="M454" s="68"/>
      <c r="N454" s="68"/>
      <c r="O454" s="68"/>
      <c r="P454" s="68"/>
      <c r="Q454" s="68"/>
    </row>
    <row r="455" spans="1:17" x14ac:dyDescent="0.2">
      <c r="A455" s="181"/>
      <c r="B455" s="234"/>
      <c r="C455" s="131"/>
      <c r="D455" s="91"/>
      <c r="E455" s="95"/>
      <c r="F455" s="145">
        <v>0</v>
      </c>
      <c r="G455" s="145"/>
      <c r="H455" s="141"/>
      <c r="I455" s="68"/>
      <c r="J455" s="68"/>
      <c r="K455" s="68"/>
      <c r="L455" s="68"/>
      <c r="M455" s="68"/>
      <c r="N455" s="68"/>
      <c r="O455" s="68"/>
      <c r="P455" s="68"/>
      <c r="Q455" s="68"/>
    </row>
    <row r="456" spans="1:17" ht="25.5" x14ac:dyDescent="0.2">
      <c r="A456" s="181"/>
      <c r="B456" s="234" t="s">
        <v>342</v>
      </c>
      <c r="C456" s="149" t="s">
        <v>331</v>
      </c>
      <c r="D456" s="120" t="s">
        <v>134</v>
      </c>
      <c r="E456" s="95" t="s">
        <v>340</v>
      </c>
      <c r="F456" s="145">
        <v>0</v>
      </c>
      <c r="G456" s="145">
        <f>F456*E456</f>
        <v>0</v>
      </c>
      <c r="H456" s="141"/>
      <c r="I456" s="68"/>
      <c r="J456" s="68"/>
      <c r="K456" s="68"/>
      <c r="L456" s="68"/>
      <c r="M456" s="68"/>
      <c r="N456" s="68"/>
      <c r="O456" s="68"/>
      <c r="P456" s="68"/>
      <c r="Q456" s="68"/>
    </row>
    <row r="457" spans="1:17" x14ac:dyDescent="0.2">
      <c r="A457" s="181"/>
      <c r="B457" s="234"/>
      <c r="C457" s="131"/>
      <c r="D457" s="120"/>
      <c r="E457" s="95"/>
      <c r="F457" s="145">
        <v>0</v>
      </c>
      <c r="G457" s="145"/>
      <c r="H457" s="141"/>
      <c r="I457" s="68"/>
      <c r="J457" s="68"/>
      <c r="K457" s="68"/>
      <c r="L457" s="68"/>
      <c r="M457" s="68"/>
      <c r="N457" s="68"/>
      <c r="O457" s="68"/>
      <c r="P457" s="68"/>
      <c r="Q457" s="68"/>
    </row>
    <row r="458" spans="1:17" ht="38.25" x14ac:dyDescent="0.2">
      <c r="A458" s="181"/>
      <c r="B458" s="234" t="s">
        <v>343</v>
      </c>
      <c r="C458" s="94" t="s">
        <v>328</v>
      </c>
      <c r="D458" s="120" t="s">
        <v>136</v>
      </c>
      <c r="E458" s="146">
        <v>190</v>
      </c>
      <c r="F458" s="145">
        <v>0</v>
      </c>
      <c r="G458" s="145">
        <f>F458*E458</f>
        <v>0</v>
      </c>
      <c r="H458" s="141"/>
      <c r="I458" s="68"/>
      <c r="J458" s="68"/>
      <c r="K458" s="68"/>
      <c r="L458" s="68"/>
      <c r="M458" s="68"/>
      <c r="N458" s="68"/>
      <c r="O458" s="68"/>
      <c r="P458" s="68"/>
      <c r="Q458" s="68"/>
    </row>
    <row r="459" spans="1:17" x14ac:dyDescent="0.2">
      <c r="A459" s="181"/>
      <c r="B459" s="234"/>
      <c r="C459" s="94"/>
      <c r="D459" s="120"/>
      <c r="E459" s="146"/>
      <c r="F459" s="145">
        <v>0</v>
      </c>
      <c r="G459" s="145"/>
      <c r="H459" s="141"/>
      <c r="I459" s="68"/>
      <c r="J459" s="68"/>
      <c r="K459" s="68"/>
      <c r="L459" s="68"/>
      <c r="M459" s="68"/>
      <c r="N459" s="68"/>
      <c r="O459" s="68"/>
      <c r="P459" s="68"/>
      <c r="Q459" s="68"/>
    </row>
    <row r="460" spans="1:17" ht="25.5" x14ac:dyDescent="0.2">
      <c r="A460" s="181"/>
      <c r="B460" s="234" t="s">
        <v>417</v>
      </c>
      <c r="C460" s="244" t="s">
        <v>415</v>
      </c>
      <c r="D460" s="241" t="s">
        <v>135</v>
      </c>
      <c r="E460" s="245">
        <v>80</v>
      </c>
      <c r="F460" s="145">
        <v>0</v>
      </c>
      <c r="G460" s="88">
        <f>PRODUCT(D460:F460)</f>
        <v>0</v>
      </c>
      <c r="H460" s="141"/>
      <c r="I460" s="68"/>
      <c r="J460" s="68"/>
      <c r="K460" s="68"/>
      <c r="L460" s="68"/>
      <c r="M460" s="68"/>
      <c r="N460" s="68"/>
      <c r="O460" s="68"/>
      <c r="P460" s="68"/>
      <c r="Q460" s="68"/>
    </row>
    <row r="461" spans="1:17" x14ac:dyDescent="0.2">
      <c r="A461" s="167"/>
      <c r="B461" s="167"/>
      <c r="C461" s="167"/>
      <c r="D461" s="167"/>
      <c r="E461" s="167"/>
      <c r="F461" s="167">
        <v>0</v>
      </c>
      <c r="G461" s="167"/>
    </row>
    <row r="462" spans="1:17" x14ac:dyDescent="0.2">
      <c r="A462" s="167"/>
      <c r="B462" s="206" t="s">
        <v>28</v>
      </c>
      <c r="C462" s="211"/>
      <c r="D462" s="208"/>
      <c r="E462" s="210"/>
      <c r="F462" s="210">
        <v>0</v>
      </c>
      <c r="G462" s="213">
        <f>SUM(G427:G461)</f>
        <v>0</v>
      </c>
    </row>
    <row r="463" spans="1:17" x14ac:dyDescent="0.2">
      <c r="A463" s="167"/>
      <c r="B463" s="167"/>
      <c r="C463" s="167"/>
      <c r="D463" s="167"/>
      <c r="E463" s="167"/>
      <c r="F463" s="167">
        <v>0</v>
      </c>
      <c r="G463" s="167"/>
    </row>
    <row r="464" spans="1:17" x14ac:dyDescent="0.2">
      <c r="A464" s="180"/>
      <c r="B464" s="206" t="s">
        <v>235</v>
      </c>
      <c r="C464" s="206"/>
      <c r="D464" s="208" t="s">
        <v>134</v>
      </c>
      <c r="E464" s="210">
        <v>1</v>
      </c>
      <c r="F464" s="210">
        <v>0</v>
      </c>
      <c r="G464" s="213">
        <f>PRODUCT(D464:F464)</f>
        <v>0</v>
      </c>
    </row>
    <row r="465" spans="1:7" x14ac:dyDescent="0.2">
      <c r="A465" s="180"/>
      <c r="B465" s="171"/>
      <c r="C465" s="171"/>
      <c r="D465" s="120"/>
      <c r="E465" s="89"/>
      <c r="F465" s="89"/>
      <c r="G465" s="133"/>
    </row>
    <row r="466" spans="1:7" x14ac:dyDescent="0.2">
      <c r="A466" s="205"/>
      <c r="B466" s="215" t="s">
        <v>196</v>
      </c>
      <c r="C466" s="207" t="s">
        <v>129</v>
      </c>
      <c r="D466" s="216"/>
      <c r="E466" s="217"/>
      <c r="F466" s="218">
        <v>0</v>
      </c>
      <c r="G466" s="218"/>
    </row>
    <row r="467" spans="1:7" x14ac:dyDescent="0.2">
      <c r="A467" s="167"/>
      <c r="B467" s="80"/>
      <c r="C467" s="85"/>
      <c r="D467" s="97"/>
      <c r="E467" s="98"/>
      <c r="F467" s="99">
        <v>0</v>
      </c>
      <c r="G467" s="99"/>
    </row>
    <row r="468" spans="1:7" ht="38.25" x14ac:dyDescent="0.2">
      <c r="A468" s="167"/>
      <c r="B468" s="80"/>
      <c r="C468" s="148" t="s">
        <v>130</v>
      </c>
      <c r="D468" s="112"/>
      <c r="E468" s="112"/>
      <c r="F468" s="88">
        <v>0</v>
      </c>
      <c r="G468" s="88"/>
    </row>
    <row r="469" spans="1:7" ht="25.5" x14ac:dyDescent="0.2">
      <c r="A469" s="167"/>
      <c r="B469" s="80"/>
      <c r="C469" s="148" t="s">
        <v>151</v>
      </c>
      <c r="D469" s="112"/>
      <c r="E469" s="112"/>
      <c r="F469" s="88">
        <v>0</v>
      </c>
      <c r="G469" s="88"/>
    </row>
    <row r="470" spans="1:7" x14ac:dyDescent="0.2">
      <c r="A470" s="180"/>
      <c r="B470" s="80"/>
      <c r="C470" s="232" t="s">
        <v>152</v>
      </c>
      <c r="D470" s="120" t="s">
        <v>131</v>
      </c>
      <c r="E470" s="112">
        <v>5</v>
      </c>
      <c r="F470" s="88">
        <v>0</v>
      </c>
      <c r="G470" s="88">
        <f>PRODUCT(D470:F470)</f>
        <v>0</v>
      </c>
    </row>
    <row r="471" spans="1:7" x14ac:dyDescent="0.2">
      <c r="A471" s="180"/>
      <c r="B471" s="80"/>
      <c r="C471" s="232" t="s">
        <v>153</v>
      </c>
      <c r="D471" s="120" t="s">
        <v>131</v>
      </c>
      <c r="E471" s="112">
        <v>6</v>
      </c>
      <c r="F471" s="88">
        <v>0</v>
      </c>
      <c r="G471" s="88">
        <f>PRODUCT(D471:F471)</f>
        <v>0</v>
      </c>
    </row>
    <row r="472" spans="1:7" x14ac:dyDescent="0.2">
      <c r="A472" s="180"/>
      <c r="B472" s="80"/>
      <c r="C472" s="148" t="s">
        <v>204</v>
      </c>
      <c r="D472" s="120" t="s">
        <v>131</v>
      </c>
      <c r="E472" s="112">
        <v>4</v>
      </c>
      <c r="F472" s="88">
        <v>0</v>
      </c>
      <c r="G472" s="88">
        <f>PRODUCT(D472:F472)</f>
        <v>0</v>
      </c>
    </row>
    <row r="473" spans="1:7" x14ac:dyDescent="0.2">
      <c r="A473" s="167"/>
      <c r="B473" s="100"/>
      <c r="C473" s="101"/>
      <c r="D473" s="120"/>
      <c r="E473" s="113"/>
      <c r="F473" s="88"/>
      <c r="G473" s="102"/>
    </row>
    <row r="474" spans="1:7" x14ac:dyDescent="0.2">
      <c r="A474" s="167"/>
      <c r="B474" s="206" t="s">
        <v>129</v>
      </c>
      <c r="C474" s="219"/>
      <c r="D474" s="220"/>
      <c r="E474" s="209"/>
      <c r="F474" s="210"/>
      <c r="G474" s="221">
        <f>SUM(G470:G473)</f>
        <v>0</v>
      </c>
    </row>
    <row r="475" spans="1:7" x14ac:dyDescent="0.2">
      <c r="A475" s="167"/>
      <c r="B475" s="171"/>
      <c r="C475" s="111"/>
      <c r="D475" s="112"/>
      <c r="E475" s="113"/>
      <c r="F475" s="88"/>
      <c r="G475" s="89"/>
    </row>
    <row r="476" spans="1:7" x14ac:dyDescent="0.2">
      <c r="A476" s="205"/>
      <c r="B476" s="222" t="s">
        <v>197</v>
      </c>
      <c r="C476" s="222" t="s">
        <v>79</v>
      </c>
      <c r="D476" s="216"/>
      <c r="E476" s="223"/>
      <c r="F476" s="218"/>
      <c r="G476" s="218"/>
    </row>
    <row r="477" spans="1:7" x14ac:dyDescent="0.2">
      <c r="A477" s="167"/>
      <c r="B477" s="80"/>
      <c r="C477" s="85"/>
      <c r="D477" s="97"/>
      <c r="E477" s="134"/>
      <c r="F477" s="99"/>
      <c r="G477" s="99"/>
    </row>
    <row r="478" spans="1:7" x14ac:dyDescent="0.2">
      <c r="A478" s="167"/>
      <c r="B478" s="80" t="s">
        <v>236</v>
      </c>
      <c r="C478" s="81" t="s">
        <v>80</v>
      </c>
      <c r="D478" s="97"/>
      <c r="E478" s="134"/>
      <c r="F478" s="99"/>
      <c r="G478" s="99"/>
    </row>
    <row r="479" spans="1:7" ht="63.75" x14ac:dyDescent="0.2">
      <c r="A479" s="180"/>
      <c r="B479" s="80"/>
      <c r="C479" s="83" t="s">
        <v>411</v>
      </c>
      <c r="D479" s="97" t="s">
        <v>81</v>
      </c>
      <c r="E479" s="98">
        <v>36</v>
      </c>
      <c r="F479" s="99">
        <v>0</v>
      </c>
      <c r="G479" s="145">
        <f>E479*F479</f>
        <v>0</v>
      </c>
    </row>
    <row r="480" spans="1:7" x14ac:dyDescent="0.2">
      <c r="A480" s="167"/>
      <c r="B480" s="80"/>
      <c r="C480" s="83"/>
      <c r="D480" s="97"/>
      <c r="E480" s="98"/>
      <c r="F480" s="99"/>
      <c r="G480" s="99"/>
    </row>
    <row r="481" spans="1:7" x14ac:dyDescent="0.2">
      <c r="A481" s="167"/>
      <c r="B481" s="80"/>
      <c r="C481" s="82" t="s">
        <v>82</v>
      </c>
      <c r="D481" s="97"/>
      <c r="E481" s="98"/>
      <c r="F481" s="99"/>
      <c r="G481" s="99"/>
    </row>
    <row r="482" spans="1:7" x14ac:dyDescent="0.2">
      <c r="A482" s="167"/>
      <c r="B482" s="80"/>
      <c r="C482" s="82" t="s">
        <v>83</v>
      </c>
      <c r="D482" s="97"/>
      <c r="E482" s="98"/>
      <c r="F482" s="99"/>
      <c r="G482" s="99"/>
    </row>
    <row r="483" spans="1:7" ht="25.5" x14ac:dyDescent="0.2">
      <c r="A483" s="167"/>
      <c r="B483" s="80"/>
      <c r="C483" s="83" t="s">
        <v>84</v>
      </c>
      <c r="D483" s="97"/>
      <c r="E483" s="98"/>
      <c r="F483" s="99"/>
      <c r="G483" s="99"/>
    </row>
    <row r="484" spans="1:7" ht="38.25" x14ac:dyDescent="0.2">
      <c r="A484" s="167"/>
      <c r="B484" s="80"/>
      <c r="C484" s="83" t="s">
        <v>85</v>
      </c>
      <c r="D484" s="97"/>
      <c r="E484" s="98"/>
      <c r="F484" s="99"/>
      <c r="G484" s="99"/>
    </row>
    <row r="485" spans="1:7" ht="25.5" x14ac:dyDescent="0.2">
      <c r="A485" s="167"/>
      <c r="B485" s="80"/>
      <c r="C485" s="83" t="s">
        <v>86</v>
      </c>
      <c r="D485" s="97"/>
      <c r="E485" s="98"/>
      <c r="F485" s="99"/>
      <c r="G485" s="99"/>
    </row>
    <row r="486" spans="1:7" ht="38.25" x14ac:dyDescent="0.2">
      <c r="A486" s="167"/>
      <c r="B486" s="80"/>
      <c r="C486" s="83" t="s">
        <v>85</v>
      </c>
      <c r="D486" s="97"/>
      <c r="E486" s="98"/>
      <c r="F486" s="99"/>
      <c r="G486" s="99"/>
    </row>
    <row r="487" spans="1:7" x14ac:dyDescent="0.2">
      <c r="A487" s="167"/>
      <c r="B487" s="80"/>
      <c r="C487" s="83" t="s">
        <v>128</v>
      </c>
      <c r="D487" s="97"/>
      <c r="E487" s="98"/>
      <c r="F487" s="99"/>
      <c r="G487" s="99"/>
    </row>
    <row r="488" spans="1:7" ht="25.5" x14ac:dyDescent="0.2">
      <c r="A488" s="167"/>
      <c r="B488" s="80"/>
      <c r="C488" s="83" t="s">
        <v>87</v>
      </c>
      <c r="D488" s="97"/>
      <c r="E488" s="98"/>
      <c r="F488" s="99"/>
      <c r="G488" s="99"/>
    </row>
    <row r="489" spans="1:7" x14ac:dyDescent="0.2">
      <c r="A489" s="167"/>
      <c r="B489" s="80"/>
      <c r="C489" s="82" t="s">
        <v>88</v>
      </c>
      <c r="D489" s="97"/>
      <c r="E489" s="98"/>
      <c r="F489" s="99"/>
      <c r="G489" s="99"/>
    </row>
    <row r="490" spans="1:7" ht="25.5" x14ac:dyDescent="0.2">
      <c r="A490" s="167"/>
      <c r="B490" s="80"/>
      <c r="C490" s="83" t="s">
        <v>89</v>
      </c>
      <c r="D490" s="97"/>
      <c r="E490" s="98"/>
      <c r="F490" s="99"/>
      <c r="G490" s="99"/>
    </row>
    <row r="491" spans="1:7" x14ac:dyDescent="0.2">
      <c r="A491" s="167"/>
      <c r="B491" s="80"/>
      <c r="C491" s="83" t="s">
        <v>90</v>
      </c>
      <c r="D491" s="97"/>
      <c r="E491" s="98"/>
      <c r="F491" s="99"/>
      <c r="G491" s="99"/>
    </row>
    <row r="492" spans="1:7" ht="25.5" x14ac:dyDescent="0.2">
      <c r="A492" s="167"/>
      <c r="B492" s="80"/>
      <c r="C492" s="83" t="s">
        <v>91</v>
      </c>
      <c r="D492" s="97"/>
      <c r="E492" s="98"/>
      <c r="F492" s="99"/>
      <c r="G492" s="99"/>
    </row>
    <row r="493" spans="1:7" ht="25.5" x14ac:dyDescent="0.2">
      <c r="A493" s="167"/>
      <c r="B493" s="80"/>
      <c r="C493" s="83" t="s">
        <v>92</v>
      </c>
      <c r="D493" s="97"/>
      <c r="E493" s="98"/>
      <c r="F493" s="99"/>
      <c r="G493" s="99"/>
    </row>
    <row r="494" spans="1:7" x14ac:dyDescent="0.2">
      <c r="A494" s="167"/>
      <c r="B494" s="80"/>
      <c r="C494" s="83" t="s">
        <v>93</v>
      </c>
      <c r="D494" s="97"/>
      <c r="E494" s="98"/>
      <c r="F494" s="99"/>
      <c r="G494" s="99"/>
    </row>
    <row r="495" spans="1:7" ht="25.5" x14ac:dyDescent="0.2">
      <c r="A495" s="167"/>
      <c r="B495" s="80"/>
      <c r="C495" s="83" t="s">
        <v>94</v>
      </c>
      <c r="D495" s="97"/>
      <c r="E495" s="98"/>
      <c r="F495" s="99"/>
      <c r="G495" s="99"/>
    </row>
    <row r="496" spans="1:7" ht="25.5" x14ac:dyDescent="0.2">
      <c r="A496" s="167"/>
      <c r="B496" s="80"/>
      <c r="C496" s="83" t="s">
        <v>95</v>
      </c>
      <c r="D496" s="97"/>
      <c r="E496" s="98"/>
      <c r="F496" s="99"/>
      <c r="G496" s="99"/>
    </row>
    <row r="497" spans="1:7" x14ac:dyDescent="0.2">
      <c r="A497" s="167"/>
      <c r="B497" s="80"/>
      <c r="C497" s="83" t="s">
        <v>96</v>
      </c>
      <c r="D497" s="97"/>
      <c r="E497" s="98"/>
      <c r="F497" s="99"/>
      <c r="G497" s="99"/>
    </row>
    <row r="498" spans="1:7" ht="25.5" x14ac:dyDescent="0.2">
      <c r="A498" s="167"/>
      <c r="B498" s="80"/>
      <c r="C498" s="83" t="s">
        <v>97</v>
      </c>
      <c r="D498" s="97"/>
      <c r="E498" s="98"/>
      <c r="F498" s="99"/>
      <c r="G498" s="99"/>
    </row>
    <row r="499" spans="1:7" ht="25.5" x14ac:dyDescent="0.2">
      <c r="A499" s="167"/>
      <c r="B499" s="80"/>
      <c r="C499" s="83" t="s">
        <v>98</v>
      </c>
      <c r="D499" s="97"/>
      <c r="E499" s="98"/>
      <c r="F499" s="99"/>
      <c r="G499" s="99"/>
    </row>
    <row r="500" spans="1:7" x14ac:dyDescent="0.2">
      <c r="A500" s="167"/>
      <c r="B500" s="80"/>
      <c r="C500" s="83" t="s">
        <v>99</v>
      </c>
      <c r="D500" s="97"/>
      <c r="E500" s="98"/>
      <c r="F500" s="99"/>
      <c r="G500" s="99"/>
    </row>
    <row r="501" spans="1:7" ht="25.5" x14ac:dyDescent="0.2">
      <c r="A501" s="167"/>
      <c r="B501" s="80"/>
      <c r="C501" s="83" t="s">
        <v>100</v>
      </c>
      <c r="D501" s="97"/>
      <c r="E501" s="98"/>
      <c r="F501" s="99"/>
      <c r="G501" s="99"/>
    </row>
    <row r="502" spans="1:7" ht="25.5" x14ac:dyDescent="0.2">
      <c r="A502" s="167"/>
      <c r="B502" s="80"/>
      <c r="C502" s="83" t="s">
        <v>101</v>
      </c>
      <c r="D502" s="97"/>
      <c r="E502" s="98"/>
      <c r="F502" s="99"/>
      <c r="G502" s="99"/>
    </row>
    <row r="503" spans="1:7" x14ac:dyDescent="0.2">
      <c r="A503" s="167"/>
      <c r="B503" s="80"/>
      <c r="C503" s="83" t="s">
        <v>102</v>
      </c>
      <c r="D503" s="97"/>
      <c r="E503" s="98"/>
      <c r="F503" s="99"/>
      <c r="G503" s="99"/>
    </row>
    <row r="504" spans="1:7" x14ac:dyDescent="0.2">
      <c r="A504" s="167"/>
      <c r="B504" s="80"/>
      <c r="C504" s="83" t="s">
        <v>103</v>
      </c>
      <c r="D504" s="97"/>
      <c r="E504" s="98"/>
      <c r="F504" s="99"/>
      <c r="G504" s="99"/>
    </row>
    <row r="505" spans="1:7" x14ac:dyDescent="0.2">
      <c r="A505" s="167"/>
      <c r="B505" s="80"/>
      <c r="C505" s="83" t="s">
        <v>104</v>
      </c>
      <c r="D505" s="97"/>
      <c r="E505" s="98"/>
      <c r="F505" s="99"/>
      <c r="G505" s="99"/>
    </row>
    <row r="506" spans="1:7" x14ac:dyDescent="0.2">
      <c r="A506" s="167"/>
      <c r="B506" s="80"/>
      <c r="C506" s="83" t="s">
        <v>105</v>
      </c>
      <c r="D506" s="97"/>
      <c r="E506" s="98"/>
      <c r="F506" s="99"/>
      <c r="G506" s="99"/>
    </row>
    <row r="507" spans="1:7" x14ac:dyDescent="0.2">
      <c r="A507" s="167"/>
      <c r="B507" s="80"/>
      <c r="C507" s="83" t="s">
        <v>106</v>
      </c>
      <c r="D507" s="97"/>
      <c r="E507" s="98"/>
      <c r="F507" s="99"/>
      <c r="G507" s="99"/>
    </row>
    <row r="508" spans="1:7" ht="25.5" x14ac:dyDescent="0.2">
      <c r="A508" s="167"/>
      <c r="B508" s="80"/>
      <c r="C508" s="83" t="s">
        <v>107</v>
      </c>
      <c r="D508" s="97"/>
      <c r="E508" s="98"/>
      <c r="F508" s="99"/>
      <c r="G508" s="99"/>
    </row>
    <row r="509" spans="1:7" x14ac:dyDescent="0.2">
      <c r="A509" s="167"/>
      <c r="B509" s="80"/>
      <c r="C509" s="83" t="s">
        <v>108</v>
      </c>
      <c r="D509" s="97"/>
      <c r="E509" s="98"/>
      <c r="F509" s="99"/>
      <c r="G509" s="99"/>
    </row>
    <row r="510" spans="1:7" x14ac:dyDescent="0.2">
      <c r="A510" s="167"/>
      <c r="B510" s="80"/>
      <c r="C510" s="83" t="s">
        <v>109</v>
      </c>
      <c r="D510" s="97"/>
      <c r="E510" s="98"/>
      <c r="F510" s="99"/>
      <c r="G510" s="99"/>
    </row>
    <row r="511" spans="1:7" x14ac:dyDescent="0.2">
      <c r="A511" s="167"/>
      <c r="B511" s="80"/>
      <c r="C511" s="83" t="s">
        <v>110</v>
      </c>
      <c r="D511" s="97"/>
      <c r="E511" s="98"/>
      <c r="F511" s="99"/>
      <c r="G511" s="99"/>
    </row>
    <row r="512" spans="1:7" ht="25.5" x14ac:dyDescent="0.2">
      <c r="A512" s="167"/>
      <c r="B512" s="80"/>
      <c r="C512" s="83" t="s">
        <v>111</v>
      </c>
      <c r="D512" s="97"/>
      <c r="E512" s="98"/>
      <c r="F512" s="99"/>
      <c r="G512" s="99"/>
    </row>
    <row r="513" spans="1:7" x14ac:dyDescent="0.2">
      <c r="A513" s="167"/>
      <c r="B513" s="80"/>
      <c r="C513" s="82" t="s">
        <v>112</v>
      </c>
      <c r="D513" s="97"/>
      <c r="E513" s="98"/>
      <c r="F513" s="99"/>
      <c r="G513" s="99"/>
    </row>
    <row r="514" spans="1:7" x14ac:dyDescent="0.2">
      <c r="A514" s="167"/>
      <c r="B514" s="80"/>
      <c r="C514" s="83" t="s">
        <v>113</v>
      </c>
      <c r="D514" s="97"/>
      <c r="E514" s="98"/>
      <c r="F514" s="99"/>
      <c r="G514" s="99"/>
    </row>
    <row r="515" spans="1:7" ht="25.5" x14ac:dyDescent="0.2">
      <c r="A515" s="167"/>
      <c r="B515" s="80"/>
      <c r="C515" s="83" t="s">
        <v>114</v>
      </c>
      <c r="D515" s="97"/>
      <c r="E515" s="98"/>
      <c r="F515" s="99"/>
      <c r="G515" s="99"/>
    </row>
    <row r="516" spans="1:7" ht="25.5" x14ac:dyDescent="0.2">
      <c r="A516" s="167"/>
      <c r="B516" s="80"/>
      <c r="C516" s="83" t="s">
        <v>115</v>
      </c>
      <c r="D516" s="97"/>
      <c r="E516" s="98"/>
      <c r="F516" s="99"/>
      <c r="G516" s="99"/>
    </row>
    <row r="517" spans="1:7" x14ac:dyDescent="0.2">
      <c r="A517" s="167"/>
      <c r="B517" s="80"/>
      <c r="C517" s="83"/>
      <c r="D517" s="97"/>
      <c r="E517" s="98"/>
      <c r="F517" s="99"/>
      <c r="G517" s="99"/>
    </row>
    <row r="518" spans="1:7" x14ac:dyDescent="0.2">
      <c r="A518" s="167"/>
      <c r="B518" s="80" t="s">
        <v>350</v>
      </c>
      <c r="C518" s="267" t="s">
        <v>349</v>
      </c>
      <c r="D518" s="97" t="s">
        <v>81</v>
      </c>
      <c r="E518" s="98">
        <v>16</v>
      </c>
      <c r="F518" s="99">
        <v>0</v>
      </c>
      <c r="G518" s="145">
        <f>E518*F518</f>
        <v>0</v>
      </c>
    </row>
    <row r="519" spans="1:7" x14ac:dyDescent="0.2">
      <c r="A519" s="167"/>
      <c r="B519" s="80"/>
      <c r="C519" s="83"/>
      <c r="D519" s="97"/>
      <c r="E519" s="98"/>
      <c r="F519" s="99"/>
      <c r="G519" s="99"/>
    </row>
    <row r="520" spans="1:7" x14ac:dyDescent="0.2">
      <c r="A520" s="167"/>
      <c r="B520" s="80" t="s">
        <v>348</v>
      </c>
      <c r="C520" s="82" t="s">
        <v>116</v>
      </c>
      <c r="D520" s="97"/>
      <c r="E520" s="98"/>
      <c r="F520" s="99"/>
      <c r="G520" s="99"/>
    </row>
    <row r="521" spans="1:7" ht="38.25" x14ac:dyDescent="0.2">
      <c r="A521" s="180"/>
      <c r="B521" s="80"/>
      <c r="C521" s="83" t="s">
        <v>154</v>
      </c>
      <c r="D521" s="97" t="s">
        <v>81</v>
      </c>
      <c r="E521" s="98">
        <v>48</v>
      </c>
      <c r="F521" s="99">
        <v>0</v>
      </c>
      <c r="G521" s="145">
        <f>E521*F521</f>
        <v>0</v>
      </c>
    </row>
    <row r="522" spans="1:7" x14ac:dyDescent="0.2">
      <c r="A522" s="167"/>
      <c r="B522" s="80"/>
      <c r="C522" s="82" t="s">
        <v>117</v>
      </c>
      <c r="D522" s="135"/>
      <c r="E522" s="136"/>
      <c r="F522" s="137"/>
      <c r="G522" s="137"/>
    </row>
    <row r="523" spans="1:7" ht="25.5" x14ac:dyDescent="0.2">
      <c r="A523" s="167"/>
      <c r="B523" s="80"/>
      <c r="C523" s="83" t="s">
        <v>118</v>
      </c>
      <c r="D523" s="97"/>
      <c r="E523" s="98"/>
      <c r="F523" s="99"/>
      <c r="G523" s="99"/>
    </row>
    <row r="524" spans="1:7" x14ac:dyDescent="0.2">
      <c r="A524" s="167"/>
      <c r="B524" s="80"/>
      <c r="C524" s="82" t="s">
        <v>119</v>
      </c>
      <c r="D524" s="97"/>
      <c r="E524" s="98"/>
      <c r="F524" s="99"/>
      <c r="G524" s="99"/>
    </row>
    <row r="525" spans="1:7" ht="25.5" x14ac:dyDescent="0.2">
      <c r="A525" s="167"/>
      <c r="B525" s="80"/>
      <c r="C525" s="83" t="s">
        <v>120</v>
      </c>
      <c r="D525" s="97"/>
      <c r="E525" s="98"/>
      <c r="F525" s="99"/>
      <c r="G525" s="99"/>
    </row>
    <row r="526" spans="1:7" ht="25.5" x14ac:dyDescent="0.2">
      <c r="A526" s="167"/>
      <c r="B526" s="80"/>
      <c r="C526" s="83" t="s">
        <v>121</v>
      </c>
      <c r="D526" s="97"/>
      <c r="E526" s="98"/>
      <c r="F526" s="99"/>
      <c r="G526" s="99"/>
    </row>
    <row r="527" spans="1:7" x14ac:dyDescent="0.2">
      <c r="A527" s="167"/>
      <c r="B527" s="80"/>
      <c r="C527" s="85"/>
      <c r="D527" s="97"/>
      <c r="E527" s="98"/>
      <c r="F527" s="99"/>
      <c r="G527" s="99"/>
    </row>
    <row r="528" spans="1:7" x14ac:dyDescent="0.2">
      <c r="A528" s="167"/>
      <c r="B528" s="138" t="s">
        <v>363</v>
      </c>
      <c r="C528" s="84" t="s">
        <v>122</v>
      </c>
      <c r="D528" s="97"/>
      <c r="E528" s="98"/>
      <c r="F528" s="99"/>
      <c r="G528" s="99"/>
    </row>
    <row r="529" spans="1:7" ht="25.5" x14ac:dyDescent="0.2">
      <c r="A529" s="180"/>
      <c r="B529" s="80"/>
      <c r="C529" s="85" t="s">
        <v>351</v>
      </c>
      <c r="D529" s="97" t="s">
        <v>81</v>
      </c>
      <c r="E529" s="98">
        <v>16</v>
      </c>
      <c r="F529" s="99">
        <v>0</v>
      </c>
      <c r="G529" s="145">
        <f>E529*F529</f>
        <v>0</v>
      </c>
    </row>
    <row r="530" spans="1:7" x14ac:dyDescent="0.2">
      <c r="A530" s="167"/>
      <c r="B530" s="80"/>
      <c r="C530" s="85" t="s">
        <v>123</v>
      </c>
      <c r="D530" s="97"/>
      <c r="E530" s="134"/>
      <c r="F530" s="99"/>
      <c r="G530" s="99"/>
    </row>
    <row r="531" spans="1:7" x14ac:dyDescent="0.2">
      <c r="A531" s="167"/>
      <c r="B531" s="80"/>
      <c r="C531" s="85" t="s">
        <v>124</v>
      </c>
      <c r="D531" s="97"/>
      <c r="E531" s="134"/>
      <c r="F531" s="99"/>
      <c r="G531" s="99"/>
    </row>
    <row r="532" spans="1:7" ht="25.5" x14ac:dyDescent="0.2">
      <c r="A532" s="167"/>
      <c r="B532" s="80"/>
      <c r="C532" s="85" t="s">
        <v>125</v>
      </c>
      <c r="D532" s="97"/>
      <c r="E532" s="134"/>
      <c r="F532" s="99"/>
      <c r="G532" s="99"/>
    </row>
    <row r="533" spans="1:7" x14ac:dyDescent="0.2">
      <c r="A533" s="167"/>
      <c r="B533" s="80"/>
      <c r="C533" s="85" t="s">
        <v>126</v>
      </c>
      <c r="D533" s="97"/>
      <c r="E533" s="134"/>
      <c r="F533" s="99"/>
      <c r="G533" s="99"/>
    </row>
    <row r="534" spans="1:7" x14ac:dyDescent="0.2">
      <c r="A534" s="167"/>
      <c r="B534" s="80"/>
      <c r="C534" s="85"/>
      <c r="D534" s="97"/>
      <c r="E534" s="134"/>
      <c r="F534" s="99"/>
      <c r="G534" s="99"/>
    </row>
    <row r="535" spans="1:7" x14ac:dyDescent="0.2">
      <c r="A535" s="167"/>
      <c r="B535" s="224" t="s">
        <v>127</v>
      </c>
      <c r="C535" s="211"/>
      <c r="D535" s="208"/>
      <c r="E535" s="210"/>
      <c r="F535" s="210"/>
      <c r="G535" s="213">
        <f>SUM(G478:G533)</f>
        <v>0</v>
      </c>
    </row>
    <row r="536" spans="1:7" x14ac:dyDescent="0.2">
      <c r="A536" s="167"/>
      <c r="B536" s="171"/>
      <c r="C536" s="111"/>
      <c r="D536" s="112"/>
      <c r="E536" s="113"/>
      <c r="F536" s="88"/>
      <c r="G536" s="89"/>
    </row>
    <row r="537" spans="1:7" x14ac:dyDescent="0.2">
      <c r="B537" s="174"/>
      <c r="C537" s="157"/>
      <c r="D537" s="157"/>
      <c r="E537" s="157"/>
      <c r="F537" s="157"/>
      <c r="G537" s="157"/>
    </row>
    <row r="538" spans="1:7" x14ac:dyDescent="0.2">
      <c r="A538" s="344"/>
      <c r="B538" s="226"/>
      <c r="C538" s="227" t="s">
        <v>389</v>
      </c>
      <c r="D538" s="228"/>
      <c r="E538" s="229"/>
      <c r="F538" s="230"/>
      <c r="G538" s="225"/>
    </row>
    <row r="539" spans="1:7" x14ac:dyDescent="0.2">
      <c r="A539" s="344"/>
      <c r="C539" s="115" t="s">
        <v>58</v>
      </c>
      <c r="D539" s="176"/>
      <c r="F539" s="119"/>
      <c r="G539" s="177">
        <f>SUM(G339,G414,G462)</f>
        <v>0</v>
      </c>
    </row>
    <row r="540" spans="1:7" x14ac:dyDescent="0.2">
      <c r="A540" s="344"/>
      <c r="C540" s="115" t="s">
        <v>146</v>
      </c>
      <c r="D540" s="176"/>
      <c r="F540" s="119"/>
      <c r="G540" s="177">
        <f>SUM(G343,G422:G423,G464)</f>
        <v>0</v>
      </c>
    </row>
    <row r="541" spans="1:7" x14ac:dyDescent="0.2">
      <c r="A541" s="344"/>
      <c r="C541" s="115" t="s">
        <v>59</v>
      </c>
      <c r="D541" s="176"/>
      <c r="F541" s="119"/>
      <c r="G541" s="177">
        <f>SUM(G341,G416:G420)</f>
        <v>0</v>
      </c>
    </row>
    <row r="542" spans="1:7" x14ac:dyDescent="0.2">
      <c r="A542" s="344"/>
      <c r="C542" s="115" t="s">
        <v>144</v>
      </c>
      <c r="D542" s="176"/>
      <c r="F542" s="119"/>
      <c r="G542" s="177">
        <f>G474</f>
        <v>0</v>
      </c>
    </row>
    <row r="543" spans="1:7" x14ac:dyDescent="0.2">
      <c r="A543" s="344"/>
      <c r="C543" s="115" t="s">
        <v>145</v>
      </c>
      <c r="D543" s="176"/>
      <c r="F543" s="119"/>
      <c r="G543" s="177">
        <f>SUM(G535)</f>
        <v>0</v>
      </c>
    </row>
    <row r="544" spans="1:7" x14ac:dyDescent="0.2">
      <c r="A544" s="344"/>
      <c r="B544" s="226"/>
      <c r="C544" s="283" t="s">
        <v>394</v>
      </c>
      <c r="D544" s="228"/>
      <c r="E544" s="229"/>
      <c r="F544" s="230"/>
      <c r="G544" s="231">
        <f>SUM(G539:G543)</f>
        <v>0</v>
      </c>
    </row>
    <row r="545" spans="1:8" x14ac:dyDescent="0.2">
      <c r="B545" s="174"/>
      <c r="C545" s="178"/>
      <c r="D545" s="178"/>
      <c r="G545" s="157"/>
    </row>
    <row r="546" spans="1:8" x14ac:dyDescent="0.2">
      <c r="B546" s="174"/>
      <c r="C546" s="178"/>
      <c r="D546" s="178"/>
      <c r="G546" s="157"/>
    </row>
    <row r="547" spans="1:8" s="265" customFormat="1" x14ac:dyDescent="0.2">
      <c r="A547" s="340"/>
      <c r="B547" s="341"/>
      <c r="C547" s="227" t="s">
        <v>390</v>
      </c>
      <c r="D547" s="274"/>
      <c r="E547" s="275"/>
      <c r="F547" s="276"/>
      <c r="G547" s="277"/>
      <c r="H547" s="281"/>
    </row>
    <row r="548" spans="1:8" s="265" customFormat="1" x14ac:dyDescent="0.2">
      <c r="B548" s="288"/>
      <c r="C548" s="278" t="s">
        <v>58</v>
      </c>
      <c r="D548" s="279"/>
      <c r="E548" s="280"/>
      <c r="F548" s="281"/>
      <c r="G548" s="282">
        <f>SUM(G275,G539)</f>
        <v>0</v>
      </c>
      <c r="H548" s="281"/>
    </row>
    <row r="549" spans="1:8" s="265" customFormat="1" x14ac:dyDescent="0.2">
      <c r="B549" s="288"/>
      <c r="C549" s="278" t="s">
        <v>146</v>
      </c>
      <c r="D549" s="279"/>
      <c r="E549" s="280"/>
      <c r="F549" s="281"/>
      <c r="G549" s="282">
        <f>SUM(G276,G540)</f>
        <v>0</v>
      </c>
      <c r="H549" s="281"/>
    </row>
    <row r="550" spans="1:8" s="265" customFormat="1" x14ac:dyDescent="0.2">
      <c r="B550" s="288"/>
      <c r="C550" s="278" t="s">
        <v>59</v>
      </c>
      <c r="D550" s="279"/>
      <c r="E550" s="280"/>
      <c r="F550" s="281"/>
      <c r="G550" s="282">
        <f>SUM(G277,G541)</f>
        <v>0</v>
      </c>
      <c r="H550" s="281"/>
    </row>
    <row r="551" spans="1:8" s="291" customFormat="1" x14ac:dyDescent="0.2">
      <c r="A551" s="289"/>
      <c r="B551" s="288"/>
      <c r="C551" s="278" t="s">
        <v>144</v>
      </c>
      <c r="D551" s="279"/>
      <c r="E551" s="280"/>
      <c r="F551" s="281"/>
      <c r="G551" s="282">
        <f>SUM(G278,G542)</f>
        <v>0</v>
      </c>
      <c r="H551" s="290"/>
    </row>
    <row r="552" spans="1:8" s="291" customFormat="1" x14ac:dyDescent="0.2">
      <c r="A552" s="289"/>
      <c r="B552" s="288"/>
      <c r="C552" s="278" t="s">
        <v>145</v>
      </c>
      <c r="D552" s="279"/>
      <c r="E552" s="280"/>
      <c r="F552" s="281"/>
      <c r="G552" s="282">
        <f>SUM(G279,G543)</f>
        <v>0</v>
      </c>
      <c r="H552" s="290"/>
    </row>
    <row r="553" spans="1:8" s="291" customFormat="1" x14ac:dyDescent="0.2">
      <c r="A553" s="342"/>
      <c r="B553" s="343"/>
      <c r="C553" s="283" t="s">
        <v>406</v>
      </c>
      <c r="D553" s="284"/>
      <c r="E553" s="285"/>
      <c r="F553" s="286"/>
      <c r="G553" s="287">
        <f>SUM(G548:G552)</f>
        <v>0</v>
      </c>
      <c r="H553" s="290"/>
    </row>
    <row r="554" spans="1:8" x14ac:dyDescent="0.2">
      <c r="B554" s="174"/>
      <c r="C554" s="178"/>
      <c r="D554" s="178"/>
      <c r="G554" s="157"/>
    </row>
    <row r="555" spans="1:8" x14ac:dyDescent="0.2">
      <c r="B555" s="174"/>
      <c r="C555" s="178"/>
      <c r="D555" s="178"/>
      <c r="G555" s="157"/>
    </row>
    <row r="556" spans="1:8" x14ac:dyDescent="0.2">
      <c r="B556" s="140" t="s">
        <v>382</v>
      </c>
      <c r="C556" s="178"/>
      <c r="D556" s="178"/>
      <c r="G556" s="157"/>
    </row>
    <row r="557" spans="1:8" x14ac:dyDescent="0.2">
      <c r="B557" s="174"/>
      <c r="D557" s="178"/>
      <c r="G557" s="157"/>
    </row>
    <row r="565" spans="6:6" x14ac:dyDescent="0.2">
      <c r="F565" s="179"/>
    </row>
    <row r="566" spans="6:6" x14ac:dyDescent="0.2">
      <c r="F566" s="179"/>
    </row>
  </sheetData>
  <mergeCells count="4">
    <mergeCell ref="B4:E4"/>
    <mergeCell ref="B1:G1"/>
    <mergeCell ref="F4:G4"/>
    <mergeCell ref="B3:E3"/>
  </mergeCells>
  <phoneticPr fontId="18" type="noConversion"/>
  <pageMargins left="0.78740157480314965" right="0.19685039370078741" top="0.78740157480314965" bottom="0.39370078740157483" header="0.31496062992125984" footer="0"/>
  <pageSetup paperSize="9" firstPageNumber="4" orientation="portrait" useFirstPageNumber="1" horizontalDpi="1200" verticalDpi="1200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Dodavka</vt:lpstr>
      <vt:lpstr>HSV</vt:lpstr>
      <vt:lpstr>HZS</vt:lpstr>
      <vt:lpstr>JKSO</vt:lpstr>
      <vt:lpstr>MJ</vt:lpstr>
      <vt:lpstr>Mont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Položky!OLE_LINK1</vt:lpstr>
      <vt:lpstr>PocetMJ</vt:lpstr>
      <vt:lpstr>Poznamka</vt:lpstr>
      <vt:lpstr>Projektant</vt:lpstr>
      <vt:lpstr>PSV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Šoukal</dc:creator>
  <cp:lastModifiedBy>Jan Leznar</cp:lastModifiedBy>
  <cp:lastPrinted>2024-05-14T11:44:28Z</cp:lastPrinted>
  <dcterms:created xsi:type="dcterms:W3CDTF">2010-05-31T14:47:38Z</dcterms:created>
  <dcterms:modified xsi:type="dcterms:W3CDTF">2024-05-14T11:44:44Z</dcterms:modified>
</cp:coreProperties>
</file>